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codeName="ThisWorkbook"/>
  <mc:AlternateContent xmlns:mc="http://schemas.openxmlformats.org/markup-compatibility/2006">
    <mc:Choice Requires="x15">
      <x15ac:absPath xmlns:x15ac="http://schemas.microsoft.com/office/spreadsheetml/2010/11/ac" url="/Users/juliea.montano/Downloads/"/>
    </mc:Choice>
  </mc:AlternateContent>
  <xr:revisionPtr revIDLastSave="0" documentId="13_ncr:1_{7C8E1572-DAB0-3E4B-84B9-30877A2B3CB6}" xr6:coauthVersionLast="47" xr6:coauthVersionMax="47" xr10:uidLastSave="{00000000-0000-0000-0000-000000000000}"/>
  <bookViews>
    <workbookView xWindow="30240" yWindow="500" windowWidth="38400" windowHeight="21100" tabRatio="848" xr2:uid="{35982878-D32E-834F-8F9F-7DB4BF5F30D6}"/>
  </bookViews>
  <sheets>
    <sheet name="1. Key" sheetId="1" r:id="rId1"/>
    <sheet name="2a. Demographics" sheetId="2" r:id="rId2"/>
    <sheet name="2b. SU &amp; MH Data" sheetId="19" r:id="rId3"/>
    <sheet name="3. Barnstable" sheetId="20" r:id="rId4"/>
    <sheet name="4. Berkshire" sheetId="21" r:id="rId5"/>
    <sheet name="5. Bristol" sheetId="22" r:id="rId6"/>
    <sheet name="6. Dukes" sheetId="23" r:id="rId7"/>
    <sheet name="7. Essex" sheetId="24" r:id="rId8"/>
    <sheet name="7b. Essex Fiscal" sheetId="25" r:id="rId9"/>
    <sheet name="8. Franklin" sheetId="26" r:id="rId10"/>
    <sheet name="9. Hampden" sheetId="27" r:id="rId11"/>
    <sheet name="10. Hampshire" sheetId="28" r:id="rId12"/>
    <sheet name="11. Middlesex" sheetId="29" r:id="rId13"/>
    <sheet name="12. Nantucket" sheetId="37" r:id="rId14"/>
    <sheet name="13. Norfolk" sheetId="31" r:id="rId15"/>
    <sheet name="14. Plymouth" sheetId="32" r:id="rId16"/>
    <sheet name="15. Suffolk" sheetId="33" r:id="rId17"/>
    <sheet name="16. Worcester" sheetId="34" r:id="rId18"/>
  </sheets>
  <definedNames>
    <definedName name="_xlnm._FilterDatabase" localSheetId="6" hidden="1">'6. Dukes'!$A$2:$EH$202</definedName>
    <definedName name="_xlnm.Print_Area" localSheetId="0">'1. Key'!$A$1:$E$32</definedName>
    <definedName name="_xlnm.Print_Area" localSheetId="11">'10. Hampshire'!$A$1:$AF$97</definedName>
    <definedName name="_xlnm.Print_Area" localSheetId="12">'11. Middlesex'!$A$1:$AF$108</definedName>
    <definedName name="_xlnm.Print_Area" localSheetId="13">'12. Nantucket'!$A$1:$AF$19</definedName>
    <definedName name="_xlnm.Print_Area" localSheetId="14">'13. Norfolk'!$A$1:$AF$66</definedName>
    <definedName name="_xlnm.Print_Area" localSheetId="15">'14. Plymouth'!$A$1:$AF$31</definedName>
    <definedName name="_xlnm.Print_Area" localSheetId="16">'15. Suffolk'!$A$1:$AF$126</definedName>
    <definedName name="_xlnm.Print_Area" localSheetId="17">'16. Worcester'!$A$1:$AF$59</definedName>
    <definedName name="_xlnm.Print_Area" localSheetId="1">'2a. Demographics'!$A$1:$I$16</definedName>
    <definedName name="_xlnm.Print_Area" localSheetId="2">'2b. SU &amp; MH Data'!$A$1:$I$17</definedName>
    <definedName name="_xlnm.Print_Area" localSheetId="3">'3. Barnstable'!$A$1:$AF$79</definedName>
    <definedName name="_xlnm.Print_Area" localSheetId="4">'4. Berkshire'!$A$1:$AF$108</definedName>
    <definedName name="_xlnm.Print_Area" localSheetId="5">'5. Bristol'!$A$1:$AF$57</definedName>
    <definedName name="_xlnm.Print_Area" localSheetId="6">'6. Dukes'!$A$1:$AF$202</definedName>
    <definedName name="_xlnm.Print_Area" localSheetId="7">'7. Essex'!$A$1:$AF$110</definedName>
    <definedName name="_xlnm.Print_Area" localSheetId="9">'8. Franklin'!$A$1:$AF$50</definedName>
    <definedName name="_xlnm.Print_Area" localSheetId="10">'9. Hampden'!$A$1:$AG$169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0" i="31" l="1"/>
  <c r="AA70" i="31"/>
  <c r="AB69" i="31"/>
  <c r="AA69" i="31"/>
  <c r="O69" i="31"/>
  <c r="AB68" i="31"/>
  <c r="AA68" i="31"/>
  <c r="AB67" i="31"/>
  <c r="AA67" i="31"/>
  <c r="O67" i="31"/>
  <c r="AB66" i="31"/>
  <c r="O66" i="31"/>
  <c r="AB65" i="31"/>
  <c r="AA65" i="31"/>
  <c r="O65" i="31"/>
  <c r="AB63" i="31"/>
  <c r="AA63" i="31"/>
  <c r="O63" i="31"/>
  <c r="AB62" i="31"/>
  <c r="AA62" i="31"/>
  <c r="O62" i="31"/>
  <c r="AB61" i="31"/>
  <c r="AA61" i="31"/>
  <c r="O61" i="31"/>
  <c r="AB60" i="31"/>
  <c r="AA60" i="31"/>
  <c r="AB59" i="31"/>
  <c r="AA59" i="31"/>
  <c r="AB58" i="31"/>
  <c r="AA58" i="31"/>
  <c r="AB57" i="31"/>
  <c r="AA57" i="31"/>
  <c r="AB56" i="31"/>
  <c r="AA56" i="31"/>
  <c r="O56" i="31"/>
  <c r="AB55" i="31"/>
  <c r="O55" i="31"/>
  <c r="AB54" i="31"/>
  <c r="AA54" i="31"/>
  <c r="AB53" i="31"/>
  <c r="AB52" i="31"/>
  <c r="AA52" i="31"/>
  <c r="AA51" i="31"/>
  <c r="AA50" i="31"/>
  <c r="AA41" i="31"/>
  <c r="AA39" i="31"/>
  <c r="AA38" i="31"/>
  <c r="AA34" i="31"/>
  <c r="AA28" i="31"/>
  <c r="AA25" i="31"/>
  <c r="AA22" i="31"/>
  <c r="AA21" i="31"/>
  <c r="AA20" i="31"/>
  <c r="AA17" i="31"/>
  <c r="AA14" i="31"/>
  <c r="AA13" i="31"/>
  <c r="AA10" i="31"/>
  <c r="AA8" i="31"/>
  <c r="AA3" i="31"/>
  <c r="O90" i="28" l="1"/>
  <c r="O24" i="28"/>
  <c r="O70" i="28"/>
  <c r="O59" i="28"/>
  <c r="AB85" i="23"/>
  <c r="AB84" i="23"/>
  <c r="AA76" i="20"/>
  <c r="AB47" i="20"/>
  <c r="AA44" i="20"/>
  <c r="AA42" i="20"/>
  <c r="AA31" i="20"/>
  <c r="AA26" i="20"/>
  <c r="AA25" i="20"/>
  <c r="AA19" i="20"/>
  <c r="AA18" i="20"/>
  <c r="AA17" i="20"/>
  <c r="AA16" i="20"/>
  <c r="AA15" i="20"/>
  <c r="AA14" i="20"/>
  <c r="AA13" i="20"/>
  <c r="AA12" i="20"/>
  <c r="AA11" i="20"/>
  <c r="AA10" i="20"/>
  <c r="AA9" i="20"/>
  <c r="AA7" i="20"/>
  <c r="AA6" i="20"/>
  <c r="AA5" i="20"/>
  <c r="AA4" i="20"/>
  <c r="H24" i="25"/>
  <c r="I24" i="25" s="1"/>
  <c r="H23" i="25"/>
  <c r="H25" i="25" s="1"/>
  <c r="I25" i="25" s="1"/>
  <c r="C10" i="25"/>
  <c r="K152" i="27"/>
  <c r="K151" i="27"/>
  <c r="K150" i="27"/>
  <c r="K149" i="27"/>
  <c r="K148" i="27"/>
  <c r="K147" i="27"/>
  <c r="K146" i="27"/>
  <c r="K145" i="27"/>
  <c r="K144" i="27"/>
  <c r="K143" i="27"/>
  <c r="K142" i="27"/>
  <c r="K141" i="27"/>
  <c r="K140" i="27"/>
  <c r="K139" i="27"/>
  <c r="K138" i="27"/>
  <c r="K137" i="27"/>
  <c r="K136" i="27"/>
  <c r="K135" i="27"/>
  <c r="K134" i="27"/>
  <c r="K133" i="27"/>
  <c r="K132" i="27"/>
  <c r="K131" i="27"/>
  <c r="K130" i="27"/>
  <c r="K129" i="27"/>
  <c r="K128" i="27"/>
  <c r="K127" i="27"/>
  <c r="K126" i="27"/>
  <c r="K125" i="27"/>
  <c r="K124" i="27"/>
  <c r="K123" i="27"/>
  <c r="K122" i="27"/>
  <c r="K121" i="27"/>
  <c r="K120" i="27"/>
  <c r="K119" i="27"/>
  <c r="K118" i="27"/>
  <c r="K117" i="27"/>
  <c r="K116" i="27"/>
  <c r="K115" i="27"/>
  <c r="K114" i="27"/>
  <c r="K113" i="27"/>
  <c r="K112" i="27"/>
  <c r="K111" i="27"/>
  <c r="K110" i="27"/>
  <c r="K109" i="27"/>
  <c r="K108" i="27"/>
  <c r="K107" i="27"/>
  <c r="K106" i="27"/>
  <c r="K105" i="27"/>
  <c r="K104" i="27"/>
  <c r="K103" i="27"/>
  <c r="K102" i="27"/>
  <c r="K101" i="27"/>
  <c r="K100" i="27"/>
  <c r="K99" i="27"/>
  <c r="K98" i="27"/>
  <c r="K97" i="27"/>
  <c r="K96" i="27"/>
  <c r="K95" i="27"/>
  <c r="K94" i="27"/>
  <c r="K93" i="27"/>
  <c r="K92" i="27"/>
  <c r="K91" i="27"/>
  <c r="K90" i="27"/>
  <c r="K88" i="27"/>
  <c r="K87" i="27"/>
  <c r="K86" i="27"/>
  <c r="K85" i="27"/>
  <c r="K84" i="27"/>
  <c r="K83" i="27"/>
  <c r="K82" i="27"/>
  <c r="K81" i="27"/>
  <c r="K80" i="27"/>
  <c r="K79" i="27"/>
  <c r="K78" i="27"/>
  <c r="K77" i="27"/>
  <c r="K76" i="27"/>
  <c r="K75" i="27"/>
  <c r="K74" i="27"/>
  <c r="K73" i="27"/>
  <c r="K72" i="27"/>
  <c r="K71" i="27"/>
  <c r="K70" i="27"/>
  <c r="K69" i="27"/>
  <c r="K68" i="27"/>
  <c r="K67" i="27"/>
  <c r="K66" i="27"/>
  <c r="K65" i="27"/>
  <c r="K64" i="27"/>
  <c r="K63" i="27"/>
  <c r="K62" i="27"/>
  <c r="K61" i="27"/>
  <c r="K60" i="27"/>
  <c r="K59" i="27"/>
  <c r="K58" i="27"/>
  <c r="K57" i="27"/>
  <c r="K56" i="27"/>
  <c r="K55" i="27"/>
  <c r="K54" i="27"/>
  <c r="K53" i="27"/>
  <c r="K52" i="27"/>
  <c r="K51" i="27"/>
  <c r="K50" i="27"/>
  <c r="K49" i="27"/>
  <c r="K48" i="27"/>
  <c r="K47" i="27"/>
  <c r="K46" i="27"/>
  <c r="K45" i="27"/>
  <c r="K44" i="27"/>
  <c r="K43" i="27"/>
  <c r="K42" i="27"/>
  <c r="K41" i="27"/>
  <c r="K40" i="27"/>
  <c r="K39" i="27"/>
  <c r="K38" i="27"/>
  <c r="K37" i="27"/>
  <c r="K36" i="27"/>
  <c r="K35" i="27"/>
  <c r="K34" i="27"/>
  <c r="K33" i="27"/>
  <c r="K32" i="27"/>
  <c r="K31" i="27"/>
  <c r="K30" i="27"/>
  <c r="K29" i="27"/>
  <c r="K28" i="27"/>
  <c r="K27" i="27"/>
  <c r="K26" i="27"/>
  <c r="K25" i="27"/>
  <c r="K24" i="27"/>
  <c r="K23" i="27"/>
  <c r="K22" i="27"/>
  <c r="K21" i="27"/>
  <c r="K20" i="27"/>
  <c r="K19" i="27"/>
  <c r="K18" i="27"/>
  <c r="K17" i="27"/>
  <c r="K16" i="27"/>
  <c r="K15" i="27"/>
  <c r="K14" i="27"/>
  <c r="K13" i="27"/>
  <c r="K12" i="27"/>
  <c r="K11" i="27"/>
  <c r="K10" i="27"/>
  <c r="K9" i="27"/>
  <c r="K8" i="27"/>
  <c r="K7" i="27"/>
  <c r="K6" i="27"/>
  <c r="K5" i="27"/>
  <c r="K4" i="27"/>
  <c r="K3" i="27"/>
  <c r="K169" i="27"/>
  <c r="K168" i="27"/>
  <c r="K166" i="27"/>
  <c r="K164" i="27"/>
  <c r="K160" i="27"/>
  <c r="K159" i="27"/>
  <c r="K155" i="27"/>
  <c r="I23" i="25" l="1"/>
  <c r="O91" i="21" l="1"/>
  <c r="J91" i="21"/>
  <c r="O12" i="21"/>
  <c r="O67" i="21"/>
  <c r="AB26" i="21"/>
  <c r="P49" i="21"/>
  <c r="K4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F5AE825D-E2E0-794A-B80B-AA31F5C0683F}">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 xml:space="preserve">List the specific formal program name (not the type of program) of any programs that currently in operation. Please do not use abbreviations or nick names, and spell out acronyms.
</t>
        </r>
        <r>
          <rPr>
            <sz val="10"/>
            <color rgb="FF000000"/>
            <rFont val="Tahoma"/>
            <family val="2"/>
          </rPr>
          <t xml:space="preserve">
</t>
        </r>
        <r>
          <rPr>
            <sz val="10"/>
            <color rgb="FF000000"/>
            <rFont val="Tahoma"/>
            <family val="2"/>
          </rPr>
          <t>It may be best to collapse like programs; example AA Tue and AA Fri both =AA</t>
        </r>
      </text>
    </comment>
    <comment ref="J2" authorId="0" shapeId="0" xr:uid="{09314368-C6C2-AE47-BF61-8C2D95120FD1}">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BB394A6C-C248-D940-89E2-CA780C4D0161}">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A2770430-ED0E-7543-917D-8CF143D1DCB8}">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B3CCC483-532E-B444-8D85-298FD82C4864}">
      <text>
        <r>
          <rPr>
            <b/>
            <sz val="9"/>
            <color indexed="81"/>
            <rFont val="Tahoma"/>
            <family val="2"/>
          </rPr>
          <t>Instructions:</t>
        </r>
        <r>
          <rPr>
            <sz val="9"/>
            <color indexed="81"/>
            <rFont val="Tahoma"/>
            <family val="2"/>
          </rPr>
          <t xml:space="preserve">
</t>
        </r>
        <r>
          <rPr>
            <sz val="10"/>
            <color indexed="81"/>
            <rFont val="Tahoma"/>
            <family val="2"/>
          </rPr>
          <t xml:space="preserve">
Summarize program goals and objectives. What would observable changes should occur for successful completers?</t>
        </r>
      </text>
    </comment>
    <comment ref="Q2" authorId="0" shapeId="0" xr:uid="{CED36A96-E90A-9B49-9CFB-B6FF26D1EF26}">
      <text>
        <r>
          <rPr>
            <b/>
            <sz val="9"/>
            <color rgb="FF000000"/>
            <rFont val="Tahoma"/>
            <family val="2"/>
          </rPr>
          <t>Instructions:</t>
        </r>
        <r>
          <rPr>
            <sz val="9"/>
            <color rgb="FF000000"/>
            <rFont val="Tahoma"/>
            <family val="2"/>
          </rPr>
          <t xml:space="preserve">
</t>
        </r>
        <r>
          <rPr>
            <sz val="9"/>
            <color rgb="FF000000"/>
            <rFont val="Tahoma"/>
            <family val="2"/>
          </rPr>
          <t xml:space="preserve">
</t>
        </r>
        <r>
          <rPr>
            <sz val="9"/>
            <color rgb="FF000000"/>
            <rFont val="Tahoma"/>
            <family val="2"/>
          </rPr>
          <t>Identify the population the program is intended to serve (also known as the "target population." ). Specifically note if the program is aimed for Veterans, Emerging Adults, Women, or LGBTQ persons</t>
        </r>
        <r>
          <rPr>
            <sz val="10"/>
            <color rgb="FF000000"/>
            <rFont val="Tahoma"/>
            <family val="2"/>
          </rPr>
          <t xml:space="preserve">
</t>
        </r>
        <r>
          <rPr>
            <sz val="10"/>
            <color rgb="FF000000"/>
            <rFont val="Tahoma"/>
            <family val="2"/>
          </rPr>
          <t xml:space="preserve">
</t>
        </r>
        <r>
          <rPr>
            <sz val="10"/>
            <color rgb="FF000000"/>
            <rFont val="Tahoma"/>
            <family val="2"/>
          </rPr>
          <t>Please be sure to include gender Men / Women in this description, knowing that Transgender and Gender-Nonconforming persons participate according to where they  reside.</t>
        </r>
      </text>
    </comment>
    <comment ref="AA2" authorId="1" shapeId="0" xr:uid="{0A919437-896E-D644-9596-B5687D7CEFA4}">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7AB3E84D-F8BF-3C4C-B1B4-4D52972BE489}">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F6E21A35-07C3-BE49-8B87-2B8BF950EA77}">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 xml:space="preserve">List the specific formal program name (not the type of program) of any programs that currently in operation. Please do not use abbreviations or nick names, and spell out acronyms.
</t>
        </r>
        <r>
          <rPr>
            <sz val="10"/>
            <color rgb="FF000000"/>
            <rFont val="Tahoma"/>
            <family val="2"/>
          </rPr>
          <t xml:space="preserve">
</t>
        </r>
        <r>
          <rPr>
            <sz val="10"/>
            <color rgb="FF000000"/>
            <rFont val="Tahoma"/>
            <family val="2"/>
          </rPr>
          <t>It may be best to collapse like programs; example AA Tue and AA Fri both =AA</t>
        </r>
      </text>
    </comment>
    <comment ref="J2" authorId="0" shapeId="0" xr:uid="{C6D0DF25-36A6-5045-B820-C566B2D53AC0}">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A7395DE2-21B3-9741-BA33-85D6F36530DE}">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CD16F9BD-51ED-DE49-B4E3-FAC4D2BB1EFC}">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AA485C99-D994-EE42-A8DD-0F16B5900C14}">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Summarize program goals and objectives. What would observable changes should occur for successful completers?</t>
        </r>
      </text>
    </comment>
    <comment ref="Q2" authorId="0" shapeId="0" xr:uid="{4831F2B0-8732-C245-97CE-1754CCDD59C0}">
      <text>
        <r>
          <rPr>
            <b/>
            <sz val="9"/>
            <color rgb="FF000000"/>
            <rFont val="Tahoma"/>
            <family val="2"/>
          </rPr>
          <t>Instructions:</t>
        </r>
        <r>
          <rPr>
            <sz val="9"/>
            <color rgb="FF000000"/>
            <rFont val="Tahoma"/>
            <family val="2"/>
          </rPr>
          <t xml:space="preserve">
</t>
        </r>
        <r>
          <rPr>
            <sz val="9"/>
            <color rgb="FF000000"/>
            <rFont val="Tahoma"/>
            <family val="2"/>
          </rPr>
          <t xml:space="preserve">
</t>
        </r>
        <r>
          <rPr>
            <sz val="9"/>
            <color rgb="FF000000"/>
            <rFont val="Tahoma"/>
            <family val="2"/>
          </rPr>
          <t>Identify the population the program is intended to serve (also known as the "target population." ). Specifically note if the program is aimed for Veterans, Emerging Adults, Women, or LGBTQ persons</t>
        </r>
        <r>
          <rPr>
            <sz val="10"/>
            <color rgb="FF000000"/>
            <rFont val="Tahoma"/>
            <family val="2"/>
          </rPr>
          <t xml:space="preserve">
</t>
        </r>
        <r>
          <rPr>
            <sz val="10"/>
            <color rgb="FF000000"/>
            <rFont val="Tahoma"/>
            <family val="2"/>
          </rPr>
          <t xml:space="preserve">
</t>
        </r>
        <r>
          <rPr>
            <sz val="10"/>
            <color rgb="FF000000"/>
            <rFont val="Tahoma"/>
            <family val="2"/>
          </rPr>
          <t>Please be sure to include gender Men / Women in this description, knowing that Transgender and Gender-Nonconforming persons participate according to where they  reside.</t>
        </r>
      </text>
    </comment>
    <comment ref="AA2" authorId="1" shapeId="0" xr:uid="{AD622306-1D22-4347-A8A9-C9BC5BE71DAF}">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C042EEDC-6558-9544-9953-23BB0EB757A5}">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1ACB641D-5511-B140-8AC9-DA222E785DBA}">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 xml:space="preserve">List the specific formal program name (not the type of program) of any programs that currently in operation. Please do not use abbreviations or nick names, and spell out acronyms.
</t>
        </r>
        <r>
          <rPr>
            <sz val="10"/>
            <color rgb="FF000000"/>
            <rFont val="Tahoma"/>
            <family val="2"/>
          </rPr>
          <t xml:space="preserve">
</t>
        </r>
        <r>
          <rPr>
            <sz val="10"/>
            <color rgb="FF000000"/>
            <rFont val="Tahoma"/>
            <family val="2"/>
          </rPr>
          <t>It may be best to collapse like programs; example AA Tue and AA Fri both =AA</t>
        </r>
      </text>
    </comment>
    <comment ref="J2" authorId="0" shapeId="0" xr:uid="{269C37DB-2B67-B241-B392-08B43C9CF9C2}">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FB050F58-8501-7645-8FA9-93969557C250}">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94416FC4-3E82-D34A-90CD-92C886F324C2}">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0E296686-784A-AF40-A80A-E430E078DBB7}">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Summarize program goals and objectives. What would observable changes should occur for successful completers?</t>
        </r>
      </text>
    </comment>
    <comment ref="Q2" authorId="0" shapeId="0" xr:uid="{240C6651-A5C2-0E4C-BFC5-B6D4F623A542}">
      <text>
        <r>
          <rPr>
            <b/>
            <sz val="9"/>
            <color indexed="81"/>
            <rFont val="Tahoma"/>
            <family val="2"/>
          </rPr>
          <t>Instructions:</t>
        </r>
        <r>
          <rPr>
            <sz val="9"/>
            <color indexed="81"/>
            <rFont val="Tahoma"/>
            <family val="2"/>
          </rPr>
          <t xml:space="preserve">
Identify the population the program is intended to serve (also known as the "target population." ). Specifically note if the program is aimed for Veterans, Emerging Adults, Women, or LGBTQ persons</t>
        </r>
        <r>
          <rPr>
            <sz val="10"/>
            <color indexed="81"/>
            <rFont val="Tahoma"/>
            <family val="2"/>
          </rPr>
          <t xml:space="preserve">
Please be sure to include gender Men / Women in this description, knowing that Transgender and Gender-Nonconforming persons participate according to where they  reside.</t>
        </r>
      </text>
    </comment>
    <comment ref="AA2" authorId="1" shapeId="0" xr:uid="{EFD5A0C6-F107-474D-BD1A-CE628E43B2A2}">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3D42C415-C301-264C-93FC-01EF7E95E3E4}">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BD2E9132-B085-1545-8DEA-13815063DDCB}">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 xml:space="preserve">List the specific formal program name (not the type of program) of any programs that currently in operation. Please do not use abbreviations or nick names, and spell out acronyms.
</t>
        </r>
        <r>
          <rPr>
            <sz val="10"/>
            <color rgb="FF000000"/>
            <rFont val="Tahoma"/>
            <family val="2"/>
          </rPr>
          <t xml:space="preserve">
</t>
        </r>
        <r>
          <rPr>
            <sz val="10"/>
            <color rgb="FF000000"/>
            <rFont val="Tahoma"/>
            <family val="2"/>
          </rPr>
          <t>It may be best to collapse like programs; example AA Tue and AA Fri both =AA</t>
        </r>
      </text>
    </comment>
    <comment ref="J2" authorId="0" shapeId="0" xr:uid="{36C2A0B2-A0E4-6B48-A34E-1604E5445956}">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4478AACF-FFDF-114B-8803-ACC09005C729}">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26A6BCB1-8F11-4841-9B4A-C16A1C200839}">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26A89475-730E-484B-85C5-1DB4C02E0EBA}">
      <text>
        <r>
          <rPr>
            <b/>
            <sz val="9"/>
            <color indexed="81"/>
            <rFont val="Tahoma"/>
            <family val="2"/>
          </rPr>
          <t>Instructions:</t>
        </r>
        <r>
          <rPr>
            <sz val="9"/>
            <color indexed="81"/>
            <rFont val="Tahoma"/>
            <family val="2"/>
          </rPr>
          <t xml:space="preserve">
</t>
        </r>
        <r>
          <rPr>
            <sz val="10"/>
            <color indexed="81"/>
            <rFont val="Tahoma"/>
            <family val="2"/>
          </rPr>
          <t xml:space="preserve">
Summarize program goals and objectives. What would observable changes should occur for successful completers?</t>
        </r>
      </text>
    </comment>
    <comment ref="Q2" authorId="0" shapeId="0" xr:uid="{6A49B217-E3B3-6F4A-BBFC-16473414549B}">
      <text>
        <r>
          <rPr>
            <b/>
            <sz val="9"/>
            <color rgb="FF000000"/>
            <rFont val="Tahoma"/>
            <family val="2"/>
          </rPr>
          <t>Instructions:</t>
        </r>
        <r>
          <rPr>
            <sz val="9"/>
            <color rgb="FF000000"/>
            <rFont val="Tahoma"/>
            <family val="2"/>
          </rPr>
          <t xml:space="preserve">
</t>
        </r>
        <r>
          <rPr>
            <sz val="9"/>
            <color rgb="FF000000"/>
            <rFont val="Tahoma"/>
            <family val="2"/>
          </rPr>
          <t xml:space="preserve">
</t>
        </r>
        <r>
          <rPr>
            <sz val="9"/>
            <color rgb="FF000000"/>
            <rFont val="Tahoma"/>
            <family val="2"/>
          </rPr>
          <t>Identify the population the program is intended to serve (also known as the "target population." ). Specifically note if the program is aimed for Veterans, Emerging Adults, Women, or LGBTQ persons</t>
        </r>
        <r>
          <rPr>
            <sz val="10"/>
            <color rgb="FF000000"/>
            <rFont val="Tahoma"/>
            <family val="2"/>
          </rPr>
          <t xml:space="preserve">
</t>
        </r>
        <r>
          <rPr>
            <sz val="10"/>
            <color rgb="FF000000"/>
            <rFont val="Tahoma"/>
            <family val="2"/>
          </rPr>
          <t xml:space="preserve">
</t>
        </r>
        <r>
          <rPr>
            <sz val="10"/>
            <color rgb="FF000000"/>
            <rFont val="Tahoma"/>
            <family val="2"/>
          </rPr>
          <t>Please be sure to include gender Men / Women in this description, knowing that Transgender and Gender-Nonconforming persons participate according to where they  reside.</t>
        </r>
      </text>
    </comment>
    <comment ref="AA2" authorId="1" shapeId="0" xr:uid="{75135568-E2FA-B946-A8FD-9CC530101C19}">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367E11AF-8900-B741-A622-1B2FFFB992A9}">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A3939B6D-B89A-4643-AFDE-C52EEBE77F24}">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 xml:space="preserve">List the specific formal program name (not the type of program) of any programs that currently in operation. Please do not use abbreviations or nick names, and spell out acronyms.
</t>
        </r>
        <r>
          <rPr>
            <sz val="10"/>
            <color rgb="FF000000"/>
            <rFont val="Tahoma"/>
            <family val="2"/>
          </rPr>
          <t xml:space="preserve">
</t>
        </r>
        <r>
          <rPr>
            <sz val="10"/>
            <color rgb="FF000000"/>
            <rFont val="Tahoma"/>
            <family val="2"/>
          </rPr>
          <t>It may be best to collapse like programs; example AA Tue and AA Fri both =AA</t>
        </r>
      </text>
    </comment>
    <comment ref="J2" authorId="0" shapeId="0" xr:uid="{5E6D6354-BC5A-3641-BF5B-CA41ECB4448A}">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F6C70226-5604-3546-B18D-CE15B3EE3CE8}">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9523ACDD-142B-A746-80AF-901F5990DDF8}">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2BB95AFD-8190-494D-A202-D8BE63E09CE8}">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Summarize program goals and objectives. What would observable changes should occur for successful completers?</t>
        </r>
      </text>
    </comment>
    <comment ref="Q2" authorId="0" shapeId="0" xr:uid="{0BC370FD-5348-054E-B63F-B1969367081A}">
      <text>
        <r>
          <rPr>
            <b/>
            <sz val="9"/>
            <color rgb="FF000000"/>
            <rFont val="Tahoma"/>
            <family val="2"/>
          </rPr>
          <t>Instructions:</t>
        </r>
        <r>
          <rPr>
            <sz val="9"/>
            <color rgb="FF000000"/>
            <rFont val="Tahoma"/>
            <family val="2"/>
          </rPr>
          <t xml:space="preserve">
</t>
        </r>
        <r>
          <rPr>
            <sz val="9"/>
            <color rgb="FF000000"/>
            <rFont val="Tahoma"/>
            <family val="2"/>
          </rPr>
          <t xml:space="preserve">
</t>
        </r>
        <r>
          <rPr>
            <sz val="9"/>
            <color rgb="FF000000"/>
            <rFont val="Tahoma"/>
            <family val="2"/>
          </rPr>
          <t>Identify the population the program is intended to serve (also known as the "target population." ). Specifically note if the program is aimed for Veterans, Emerging Adults, Women, or LGBTQ persons</t>
        </r>
        <r>
          <rPr>
            <sz val="10"/>
            <color rgb="FF000000"/>
            <rFont val="Tahoma"/>
            <family val="2"/>
          </rPr>
          <t xml:space="preserve">
</t>
        </r>
        <r>
          <rPr>
            <sz val="10"/>
            <color rgb="FF000000"/>
            <rFont val="Tahoma"/>
            <family val="2"/>
          </rPr>
          <t xml:space="preserve">
</t>
        </r>
        <r>
          <rPr>
            <sz val="10"/>
            <color rgb="FF000000"/>
            <rFont val="Tahoma"/>
            <family val="2"/>
          </rPr>
          <t>Please be sure to include gender Men / Women in this description, knowing that Transgender and Gender-Nonconforming persons participate according to where they  reside.</t>
        </r>
      </text>
    </comment>
    <comment ref="AA2" authorId="1" shapeId="0" xr:uid="{D721CD3A-9B6E-5940-A5B7-18828484937A}">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DC9ABB7B-539A-A645-9D9D-DFCBBCB6E09E}">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42759E9F-BC6A-3D4A-9A95-074755D08ACC}">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 xml:space="preserve">List the specific formal program name (not the type of program) of any programs that currently in operation. Please do not use abbreviations or nick names, and spell out acronyms.
</t>
        </r>
        <r>
          <rPr>
            <sz val="10"/>
            <color rgb="FF000000"/>
            <rFont val="Tahoma"/>
            <family val="2"/>
          </rPr>
          <t xml:space="preserve">
</t>
        </r>
        <r>
          <rPr>
            <sz val="10"/>
            <color rgb="FF000000"/>
            <rFont val="Tahoma"/>
            <family val="2"/>
          </rPr>
          <t>It may be best to collapse like programs; example AA Tue and AA Fri both =AA</t>
        </r>
      </text>
    </comment>
    <comment ref="J2" authorId="0" shapeId="0" xr:uid="{AF67AFB4-9DCB-C84F-BD07-05651476B2C7}">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FC557EE0-2D88-8945-B6CF-9F0E554B079B}">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2D886E4B-36A1-D946-9823-956AEFA62BA6}">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A8B71760-3893-8547-B726-1BDCE2B410E6}">
      <text>
        <r>
          <rPr>
            <b/>
            <sz val="9"/>
            <color indexed="81"/>
            <rFont val="Tahoma"/>
            <family val="2"/>
          </rPr>
          <t>Instructions:</t>
        </r>
        <r>
          <rPr>
            <sz val="9"/>
            <color indexed="81"/>
            <rFont val="Tahoma"/>
            <family val="2"/>
          </rPr>
          <t xml:space="preserve">
</t>
        </r>
        <r>
          <rPr>
            <sz val="10"/>
            <color indexed="81"/>
            <rFont val="Tahoma"/>
            <family val="2"/>
          </rPr>
          <t xml:space="preserve">
Summarize program goals and objectives. What would observable changes should occur for successful completers?</t>
        </r>
      </text>
    </comment>
    <comment ref="Q2" authorId="0" shapeId="0" xr:uid="{F9B25335-7010-834F-AF6A-9A8ABB8A8F58}">
      <text>
        <r>
          <rPr>
            <b/>
            <sz val="9"/>
            <color indexed="81"/>
            <rFont val="Tahoma"/>
            <family val="2"/>
          </rPr>
          <t>Instructions:</t>
        </r>
        <r>
          <rPr>
            <sz val="9"/>
            <color indexed="81"/>
            <rFont val="Tahoma"/>
            <family val="2"/>
          </rPr>
          <t xml:space="preserve">
Identify the population the program is intended to serve (also known as the "target population." ). Specifically note if the program is aimed for Veterans, Emerging Adults, Women, or LGBTQ persons</t>
        </r>
        <r>
          <rPr>
            <sz val="10"/>
            <color indexed="81"/>
            <rFont val="Tahoma"/>
            <family val="2"/>
          </rPr>
          <t xml:space="preserve">
Please be sure to include gender Men / Women in this description, knowing that Transgender and Gender-Nonconforming persons participate according to where they  reside.</t>
        </r>
      </text>
    </comment>
    <comment ref="AA2" authorId="1" shapeId="0" xr:uid="{CA5C4A28-DC8D-DD42-A2CD-6FD0B56CCFB2}">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9A19C13D-8F7E-3A4E-B1F0-E3707B03F408}">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Jason Cuyler</author>
  </authors>
  <commentList>
    <comment ref="A2" authorId="0" shapeId="0" xr:uid="{3338AA54-4481-4D4D-92D3-A76968AD323B}">
      <text>
        <r>
          <rPr>
            <b/>
            <sz val="9"/>
            <color indexed="81"/>
            <rFont val="Tahoma"/>
            <family val="2"/>
          </rPr>
          <t>Instructions:</t>
        </r>
        <r>
          <rPr>
            <sz val="9"/>
            <color indexed="81"/>
            <rFont val="Tahoma"/>
            <family val="2"/>
          </rPr>
          <t xml:space="preserve">
</t>
        </r>
        <r>
          <rPr>
            <sz val="10"/>
            <color indexed="81"/>
            <rFont val="Tahoma"/>
            <family val="2"/>
          </rPr>
          <t xml:space="preserve">
List the specific formal program name (not the type of program) of any programs that currently in operation. Please do not use abbreviations or nick names, and spell out acronyms.
It may be best to collapse like programs; example AA Tue and AA Fri both =AA</t>
        </r>
      </text>
    </comment>
    <comment ref="J2" authorId="0" shapeId="0" xr:uid="{CC1764B5-928E-7F4D-A9A7-FA9656D648A7}">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9F7EF2A3-D4FE-A141-B421-DF521E3F2650}">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F7DCA511-5043-AE4D-BBE0-7805B525253E}">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1AF0C241-DE0C-0C4E-A840-03E3C18974E9}">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Summarize program goals and objectives. What would observable changes should occur for successful completers?</t>
        </r>
      </text>
    </comment>
    <comment ref="Q2" authorId="0" shapeId="0" xr:uid="{4ED35FEC-73B1-434E-95BE-4857AEFE95DF}">
      <text>
        <r>
          <rPr>
            <b/>
            <sz val="9"/>
            <color indexed="81"/>
            <rFont val="Tahoma"/>
            <family val="2"/>
          </rPr>
          <t>Instructions:</t>
        </r>
        <r>
          <rPr>
            <sz val="9"/>
            <color indexed="81"/>
            <rFont val="Tahoma"/>
            <family val="2"/>
          </rPr>
          <t xml:space="preserve">
Identify the population the program is intended to serve (also known as the "target population." ). Specifically note if the program is aimed for Veterans, Emerging Adults, Women, or LGBTQ persons</t>
        </r>
        <r>
          <rPr>
            <sz val="10"/>
            <color indexed="81"/>
            <rFont val="Tahoma"/>
            <family val="2"/>
          </rPr>
          <t xml:space="preserve">
Please be sure to include gender Men / Women in this description, knowing that Transgender and Gender-Nonconforming persons participate according to where they  reside.</t>
        </r>
      </text>
    </comment>
    <comment ref="AA2" authorId="1" shapeId="0" xr:uid="{0AAAE2B4-F266-4047-AF86-8B2DA9310CB9}">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F9D8C9C4-E0A6-6743-A935-DBEAA8942EBA}">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 ref="W103" authorId="2" shapeId="0" xr:uid="{38900C56-BB5A-CA4A-9652-0B8FF894A757}">
      <text>
        <r>
          <rPr>
            <b/>
            <sz val="9"/>
            <color indexed="81"/>
            <rFont val="Tahoma"/>
            <family val="2"/>
          </rPr>
          <t>Jason Cuyler: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BDEAA36E-59F1-EF44-A1F2-996911EB3D57}">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 xml:space="preserve">List the specific formal program name (not the type of program) of any programs that currently in operation. Please do not use abbreviations or nick names, and spell out acronyms.
</t>
        </r>
        <r>
          <rPr>
            <sz val="10"/>
            <color rgb="FF000000"/>
            <rFont val="Tahoma"/>
            <family val="2"/>
          </rPr>
          <t xml:space="preserve">
</t>
        </r>
        <r>
          <rPr>
            <sz val="10"/>
            <color rgb="FF000000"/>
            <rFont val="Tahoma"/>
            <family val="2"/>
          </rPr>
          <t>It may be best to collapse like programs; example AA Tue and AA Fri both =AA</t>
        </r>
      </text>
    </comment>
    <comment ref="J2" authorId="0" shapeId="0" xr:uid="{79406B98-F986-424D-852E-00488FE3A116}">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D848D938-ADDD-F74B-95D4-1E414FB16789}">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82183A49-16DC-C546-B359-19BE8C6EA2C4}">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54AB7A59-9EB6-1A4F-AD10-6AC5E0F8DE7C}">
      <text>
        <r>
          <rPr>
            <b/>
            <sz val="9"/>
            <color indexed="81"/>
            <rFont val="Tahoma"/>
            <family val="2"/>
          </rPr>
          <t>Instructions:</t>
        </r>
        <r>
          <rPr>
            <sz val="9"/>
            <color indexed="81"/>
            <rFont val="Tahoma"/>
            <family val="2"/>
          </rPr>
          <t xml:space="preserve">
</t>
        </r>
        <r>
          <rPr>
            <sz val="10"/>
            <color indexed="81"/>
            <rFont val="Tahoma"/>
            <family val="2"/>
          </rPr>
          <t xml:space="preserve">
Summarize program goals and objectives. What would observable changes should occur for successful completers?</t>
        </r>
      </text>
    </comment>
    <comment ref="Q2" authorId="0" shapeId="0" xr:uid="{1217D87F-CFF1-8E40-A190-0BF0989364E1}">
      <text>
        <r>
          <rPr>
            <b/>
            <sz val="9"/>
            <color rgb="FF000000"/>
            <rFont val="Tahoma"/>
            <family val="2"/>
          </rPr>
          <t>Instructions:</t>
        </r>
        <r>
          <rPr>
            <sz val="9"/>
            <color rgb="FF000000"/>
            <rFont val="Tahoma"/>
            <family val="2"/>
          </rPr>
          <t xml:space="preserve">
</t>
        </r>
        <r>
          <rPr>
            <sz val="9"/>
            <color rgb="FF000000"/>
            <rFont val="Tahoma"/>
            <family val="2"/>
          </rPr>
          <t xml:space="preserve">
</t>
        </r>
        <r>
          <rPr>
            <sz val="9"/>
            <color rgb="FF000000"/>
            <rFont val="Tahoma"/>
            <family val="2"/>
          </rPr>
          <t>Identify the population the program is intended to serve (also known as the "target population." ). Specifically note if the program is aimed for Veterans, Emerging Adults, Women, or LGBTQ persons</t>
        </r>
        <r>
          <rPr>
            <sz val="10"/>
            <color rgb="FF000000"/>
            <rFont val="Tahoma"/>
            <family val="2"/>
          </rPr>
          <t xml:space="preserve">
</t>
        </r>
        <r>
          <rPr>
            <sz val="10"/>
            <color rgb="FF000000"/>
            <rFont val="Tahoma"/>
            <family val="2"/>
          </rPr>
          <t xml:space="preserve">
</t>
        </r>
        <r>
          <rPr>
            <sz val="10"/>
            <color rgb="FF000000"/>
            <rFont val="Tahoma"/>
            <family val="2"/>
          </rPr>
          <t>Please be sure to include gender Men / Women in this description, knowing that Transgender and Gender-Nonconforming persons participate according to where they  reside.</t>
        </r>
      </text>
    </comment>
    <comment ref="AA2" authorId="1" shapeId="0" xr:uid="{162F8EC4-8D68-BB4A-B4E2-938964B5B3CF}">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0E9D9E59-5C8C-CB41-B75A-43F78530E9C1}">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ADF631E8-B440-864F-95F4-75DF0B2B3D91}">
      <text>
        <r>
          <rPr>
            <b/>
            <sz val="9"/>
            <color indexed="81"/>
            <rFont val="Tahoma"/>
            <family val="2"/>
          </rPr>
          <t>Instructions:</t>
        </r>
        <r>
          <rPr>
            <sz val="9"/>
            <color indexed="81"/>
            <rFont val="Tahoma"/>
            <family val="2"/>
          </rPr>
          <t xml:space="preserve">
</t>
        </r>
        <r>
          <rPr>
            <sz val="10"/>
            <color indexed="81"/>
            <rFont val="Tahoma"/>
            <family val="2"/>
          </rPr>
          <t xml:space="preserve">
List the specific formal program name (not the type of program) of any programs that currently in operation. Please do not use abbreviations or nick names, and spell out acronyms.
It may be best to collapse like programs; example AA Tue and AA Fri both =AA</t>
        </r>
      </text>
    </comment>
    <comment ref="J2" authorId="0" shapeId="0" xr:uid="{945E1B93-1925-8A40-A6F4-C205D0E636C0}">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F9EC73AB-0999-5147-A934-A78348C53916}">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FE05D0D2-D104-A344-825D-3B2854E87B35}">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E4AF907F-2489-614A-9262-1AB173D2017B}">
      <text>
        <r>
          <rPr>
            <b/>
            <sz val="9"/>
            <color indexed="81"/>
            <rFont val="Tahoma"/>
            <family val="2"/>
          </rPr>
          <t>Instructions:</t>
        </r>
        <r>
          <rPr>
            <sz val="9"/>
            <color indexed="81"/>
            <rFont val="Tahoma"/>
            <family val="2"/>
          </rPr>
          <t xml:space="preserve">
</t>
        </r>
        <r>
          <rPr>
            <sz val="10"/>
            <color indexed="81"/>
            <rFont val="Tahoma"/>
            <family val="2"/>
          </rPr>
          <t xml:space="preserve">
Summarize program goals and objectives. What would observable changes should occur for successful completers?</t>
        </r>
      </text>
    </comment>
    <comment ref="Q2" authorId="0" shapeId="0" xr:uid="{3D7F1F87-E208-5048-91D8-D749DCD154B6}">
      <text>
        <r>
          <rPr>
            <b/>
            <sz val="9"/>
            <color indexed="81"/>
            <rFont val="Tahoma"/>
            <family val="2"/>
          </rPr>
          <t>Instructions:</t>
        </r>
        <r>
          <rPr>
            <sz val="9"/>
            <color indexed="81"/>
            <rFont val="Tahoma"/>
            <family val="2"/>
          </rPr>
          <t xml:space="preserve">
Identify the population the program is intended to serve (also known as the "target population." ). Specifically note if the program is aimed for Veterans, Emerging Adults, Women, or LGBTQ persons</t>
        </r>
        <r>
          <rPr>
            <sz val="10"/>
            <color indexed="81"/>
            <rFont val="Tahoma"/>
            <family val="2"/>
          </rPr>
          <t xml:space="preserve">
Please be sure to include gender Men / Women in this description, knowing that Transgender and Gender-Nonconforming persons participate according to where they  reside.</t>
        </r>
      </text>
    </comment>
    <comment ref="AA2" authorId="1" shapeId="0" xr:uid="{9174E815-EA09-774C-962B-88237CE69F34}">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DA624748-D101-9244-BD08-0E7DA16DCE52}">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706FAF60-0C31-3645-ABE0-3CF7F9E23095}">
      <text>
        <r>
          <rPr>
            <b/>
            <sz val="9"/>
            <color indexed="81"/>
            <rFont val="Tahoma"/>
            <family val="2"/>
          </rPr>
          <t>Instructions:</t>
        </r>
        <r>
          <rPr>
            <sz val="9"/>
            <color indexed="81"/>
            <rFont val="Tahoma"/>
            <family val="2"/>
          </rPr>
          <t xml:space="preserve">
</t>
        </r>
        <r>
          <rPr>
            <sz val="10"/>
            <color indexed="81"/>
            <rFont val="Tahoma"/>
            <family val="2"/>
          </rPr>
          <t xml:space="preserve">
List the specific formal program name (not the type of program) of any programs that currently in operation. Please do not use abbreviations or nick names, and spell out acronyms.
It may be best to collapse like programs; example AA Tue and AA Fri both =AA</t>
        </r>
      </text>
    </comment>
    <comment ref="J2" authorId="0" shapeId="0" xr:uid="{12E737FD-71A0-1E4D-BE70-43923C7A32B6}">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2712318D-2379-4544-B410-F0FCA2AE59BD}">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F82EE2B7-432E-1845-989B-04C1074B3330}">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553356F5-BAA7-AB4E-A36B-1650A9CA7AD2}">
      <text>
        <r>
          <rPr>
            <b/>
            <sz val="9"/>
            <color indexed="81"/>
            <rFont val="Tahoma"/>
            <family val="2"/>
          </rPr>
          <t>Instructions:</t>
        </r>
        <r>
          <rPr>
            <sz val="9"/>
            <color indexed="81"/>
            <rFont val="Tahoma"/>
            <family val="2"/>
          </rPr>
          <t xml:space="preserve">
</t>
        </r>
        <r>
          <rPr>
            <sz val="10"/>
            <color indexed="81"/>
            <rFont val="Tahoma"/>
            <family val="2"/>
          </rPr>
          <t xml:space="preserve">
Summarize program goals and objectives. What would observable changes should occur for successful completers?</t>
        </r>
      </text>
    </comment>
    <comment ref="Q2" authorId="0" shapeId="0" xr:uid="{A5042D75-B779-C547-B41E-F44943183E05}">
      <text>
        <r>
          <rPr>
            <b/>
            <sz val="9"/>
            <color indexed="81"/>
            <rFont val="Tahoma"/>
            <family val="2"/>
          </rPr>
          <t>Instructions:</t>
        </r>
        <r>
          <rPr>
            <sz val="9"/>
            <color indexed="81"/>
            <rFont val="Tahoma"/>
            <family val="2"/>
          </rPr>
          <t xml:space="preserve">
Identify the population the program is intended to serve (also known as the "target population." ). Specifically note if the program is aimed for Veterans, Emerging Adults, Women, or LGBTQ persons</t>
        </r>
        <r>
          <rPr>
            <sz val="10"/>
            <color indexed="81"/>
            <rFont val="Tahoma"/>
            <family val="2"/>
          </rPr>
          <t xml:space="preserve">
Please be sure to include gender Men / Women in this description, knowing that Transgender and Gender-Nonconforming persons participate according to where they  reside.</t>
        </r>
      </text>
    </comment>
    <comment ref="AA2" authorId="1" shapeId="0" xr:uid="{F558DD94-16E2-DD4F-B7F6-C107182BBCCE}">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74082B00-271C-614E-94A8-25E9DAD83776}">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3A61C92D-85CD-E741-91FB-4DA738AAEAAA}">
      <text>
        <r>
          <rPr>
            <b/>
            <sz val="9"/>
            <color indexed="81"/>
            <rFont val="Tahoma"/>
            <family val="2"/>
          </rPr>
          <t>Instructions:</t>
        </r>
        <r>
          <rPr>
            <sz val="9"/>
            <color indexed="81"/>
            <rFont val="Tahoma"/>
            <family val="2"/>
          </rPr>
          <t xml:space="preserve">
</t>
        </r>
        <r>
          <rPr>
            <sz val="10"/>
            <color indexed="81"/>
            <rFont val="Tahoma"/>
            <family val="2"/>
          </rPr>
          <t xml:space="preserve">
List the specific formal program name (not the type of program) of any programs that currently in operation. Please do not use abbreviations or nick names, and spell out acronyms.
It may be best to collapse like programs; example AA Tue and AA Fri both =AA</t>
        </r>
      </text>
    </comment>
    <comment ref="J2" authorId="0" shapeId="0" xr:uid="{E06468C6-396E-7C4D-BDD1-6584E413712C}">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B4825867-30FD-A943-AA2C-40AF0F1BD38F}">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2E3D0B53-8544-2348-A1E4-9971B5765621}">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A85F5873-23C6-E74A-983A-959F54C72B1F}">
      <text>
        <r>
          <rPr>
            <b/>
            <sz val="9"/>
            <color indexed="81"/>
            <rFont val="Tahoma"/>
            <family val="2"/>
          </rPr>
          <t>Instructions:</t>
        </r>
        <r>
          <rPr>
            <sz val="9"/>
            <color indexed="81"/>
            <rFont val="Tahoma"/>
            <family val="2"/>
          </rPr>
          <t xml:space="preserve">
</t>
        </r>
        <r>
          <rPr>
            <sz val="10"/>
            <color indexed="81"/>
            <rFont val="Tahoma"/>
            <family val="2"/>
          </rPr>
          <t xml:space="preserve">
Summarize program goals and objectives. What would observable changes should occur for successful completers?</t>
        </r>
      </text>
    </comment>
    <comment ref="Q2" authorId="0" shapeId="0" xr:uid="{C86BEE54-A469-F043-A1CF-E89C06C5A761}">
      <text>
        <r>
          <rPr>
            <b/>
            <sz val="9"/>
            <color rgb="FF000000"/>
            <rFont val="Tahoma"/>
            <family val="2"/>
          </rPr>
          <t>Instructions:</t>
        </r>
        <r>
          <rPr>
            <sz val="9"/>
            <color rgb="FF000000"/>
            <rFont val="Tahoma"/>
            <family val="2"/>
          </rPr>
          <t xml:space="preserve">
</t>
        </r>
        <r>
          <rPr>
            <sz val="9"/>
            <color rgb="FF000000"/>
            <rFont val="Tahoma"/>
            <family val="2"/>
          </rPr>
          <t xml:space="preserve">
</t>
        </r>
        <r>
          <rPr>
            <sz val="9"/>
            <color rgb="FF000000"/>
            <rFont val="Tahoma"/>
            <family val="2"/>
          </rPr>
          <t>Identify the population the program is intended to serve (also known as the "target population." ). Specifically note if the program is aimed for Veterans, Emerging Adults, Women, or LGBTQ persons</t>
        </r>
        <r>
          <rPr>
            <sz val="10"/>
            <color rgb="FF000000"/>
            <rFont val="Tahoma"/>
            <family val="2"/>
          </rPr>
          <t xml:space="preserve">
</t>
        </r>
        <r>
          <rPr>
            <sz val="10"/>
            <color rgb="FF000000"/>
            <rFont val="Tahoma"/>
            <family val="2"/>
          </rPr>
          <t xml:space="preserve">
</t>
        </r>
        <r>
          <rPr>
            <sz val="10"/>
            <color rgb="FF000000"/>
            <rFont val="Tahoma"/>
            <family val="2"/>
          </rPr>
          <t>Please be sure to include gender Men / Women in this description, knowing that Transgender and Gender-Nonconforming persons participate according to where they  reside.</t>
        </r>
      </text>
    </comment>
    <comment ref="AA2" authorId="1" shapeId="0" xr:uid="{4D722AC8-729D-EF42-86A5-B86D839C74B4}">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2F58FBC0-A045-D34B-8965-55F2ADCCAB51}">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Sally</author>
    <author>johnsonvanwright, sally</author>
  </authors>
  <commentList>
    <comment ref="A2" authorId="0" shapeId="0" xr:uid="{7E00B42F-B13B-4949-9CB6-A5916233FA2A}">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 xml:space="preserve">List the specific formal program name (not the type of program) of any programs that currently in operation. Please do not use abbreviations or nick names, and spell out acronyms.
</t>
        </r>
        <r>
          <rPr>
            <sz val="10"/>
            <color rgb="FF000000"/>
            <rFont val="Tahoma"/>
            <family val="2"/>
          </rPr>
          <t xml:space="preserve">
</t>
        </r>
        <r>
          <rPr>
            <sz val="10"/>
            <color rgb="FF000000"/>
            <rFont val="Tahoma"/>
            <family val="2"/>
          </rPr>
          <t>It may be best to collapse like programs; example AA Tue and AA Fri both =AA</t>
        </r>
      </text>
    </comment>
    <comment ref="J2" authorId="0" shapeId="0" xr:uid="{B845A4CD-FEED-B742-9CBB-86AEEBC94C34}">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3CE26043-3D34-634B-B0FE-53AC6B927E52}">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 xml:space="preserve">Record the maximum number of individuals that the program is designed to serve annually.  Provide a formula describing how you arrived at this estimate. </t>
        </r>
      </text>
    </comment>
    <comment ref="L2" authorId="0" shapeId="0" xr:uid="{BA304127-2E22-F544-B521-803363EA1707}">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6ECDA758-CC1E-274F-A305-D684F8864127}">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Summarize program goals and objectives. What would observable changes should occur for successful completers?</t>
        </r>
      </text>
    </comment>
    <comment ref="Q2" authorId="0" shapeId="0" xr:uid="{A954E2CA-A8DC-A044-AF63-453E57CDF815}">
      <text>
        <r>
          <rPr>
            <b/>
            <sz val="9"/>
            <color indexed="81"/>
            <rFont val="Tahoma"/>
            <family val="2"/>
          </rPr>
          <t>Instructions:</t>
        </r>
        <r>
          <rPr>
            <sz val="9"/>
            <color indexed="81"/>
            <rFont val="Tahoma"/>
            <family val="2"/>
          </rPr>
          <t xml:space="preserve">
Identify the population the program is intended to serve (also known as the "target population." ). Specifically note if the program is aimed for Veterans, Emerging Adults, Women, or LGBTQ persons</t>
        </r>
        <r>
          <rPr>
            <sz val="10"/>
            <color indexed="81"/>
            <rFont val="Tahoma"/>
            <family val="2"/>
          </rPr>
          <t xml:space="preserve">
Please be sure to include gender Men / Women in this description, knowing that Transgender and Gender-Nonconforming persons participate according to where they  reside.</t>
        </r>
      </text>
    </comment>
    <comment ref="AA2" authorId="1" shapeId="0" xr:uid="{24A7A764-75B3-414C-8A5A-DB4925206876}">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56BCC2E0-F492-0D40-8F9C-8C40288D7F14}">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 ref="S4" authorId="2" shapeId="0" xr:uid="{BFAFDA6B-5EE9-194F-BD90-C027347E1382}">
      <text>
        <r>
          <rPr>
            <b/>
            <sz val="9"/>
            <color indexed="81"/>
            <rFont val="Tahoma"/>
            <family val="2"/>
          </rPr>
          <t>Sally:</t>
        </r>
        <r>
          <rPr>
            <sz val="9"/>
            <color indexed="81"/>
            <rFont val="Tahoma"/>
            <family val="2"/>
          </rPr>
          <t xml:space="preserve">
Walk-in Community Support Center (AISS)</t>
        </r>
      </text>
    </comment>
    <comment ref="P20" authorId="2" shapeId="0" xr:uid="{878814B3-2408-EF47-86F6-71F732865EFD}">
      <text>
        <r>
          <rPr>
            <b/>
            <sz val="9"/>
            <color indexed="81"/>
            <rFont val="Tahoma"/>
            <family val="2"/>
          </rPr>
          <t>Duration</t>
        </r>
        <r>
          <rPr>
            <sz val="9"/>
            <color indexed="81"/>
            <rFont val="Tahoma"/>
            <family val="2"/>
          </rPr>
          <t xml:space="preserve">
until participant passes exam </t>
        </r>
      </text>
    </comment>
    <comment ref="AC21" authorId="2" shapeId="0" xr:uid="{1CC84325-E38F-F849-B721-1534011E64E9}">
      <text>
        <r>
          <rPr>
            <b/>
            <sz val="9"/>
            <color indexed="81"/>
            <rFont val="Tahoma"/>
            <family val="2"/>
          </rPr>
          <t>Sally:</t>
        </r>
        <r>
          <rPr>
            <sz val="9"/>
            <color indexed="81"/>
            <rFont val="Tahoma"/>
            <family val="2"/>
          </rPr>
          <t xml:space="preserve">
self-sustaining through revenue generated</t>
        </r>
      </text>
    </comment>
    <comment ref="P25" authorId="2" shapeId="0" xr:uid="{DD0AD2F9-B7B4-A047-B2E5-2CAB5BA01657}">
      <text>
        <r>
          <rPr>
            <b/>
            <sz val="9"/>
            <color indexed="81"/>
            <rFont val="Tahoma"/>
            <family val="2"/>
          </rPr>
          <t>Duration</t>
        </r>
        <r>
          <rPr>
            <sz val="9"/>
            <color indexed="81"/>
            <rFont val="Tahoma"/>
            <family val="2"/>
          </rPr>
          <t xml:space="preserve">
until participant passes exam </t>
        </r>
      </text>
    </comment>
    <comment ref="AC26" authorId="2" shapeId="0" xr:uid="{3206A680-FD3C-4E44-95A9-63BC06D95C87}">
      <text>
        <r>
          <rPr>
            <b/>
            <sz val="9"/>
            <color indexed="81"/>
            <rFont val="Tahoma"/>
            <family val="2"/>
          </rPr>
          <t>Sally:</t>
        </r>
        <r>
          <rPr>
            <sz val="9"/>
            <color indexed="81"/>
            <rFont val="Tahoma"/>
            <family val="2"/>
          </rPr>
          <t xml:space="preserve">
Regional Empolyment Board</t>
        </r>
      </text>
    </comment>
    <comment ref="P27" authorId="2" shapeId="0" xr:uid="{9672F469-60D3-6146-8EA5-45898931D097}">
      <text>
        <r>
          <rPr>
            <b/>
            <sz val="9"/>
            <color indexed="81"/>
            <rFont val="Tahoma"/>
            <family val="2"/>
          </rPr>
          <t>Duration</t>
        </r>
        <r>
          <rPr>
            <sz val="9"/>
            <color indexed="81"/>
            <rFont val="Tahoma"/>
            <family val="2"/>
          </rPr>
          <t xml:space="preserve">
until participant passes exam </t>
        </r>
      </text>
    </comment>
    <comment ref="P36" authorId="2" shapeId="0" xr:uid="{CAA612EE-B9A0-3344-98ED-6523B1016498}">
      <text>
        <r>
          <rPr>
            <b/>
            <sz val="9"/>
            <color indexed="81"/>
            <rFont val="Tahoma"/>
            <family val="2"/>
          </rPr>
          <t>Duration</t>
        </r>
        <r>
          <rPr>
            <sz val="9"/>
            <color indexed="81"/>
            <rFont val="Tahoma"/>
            <family val="2"/>
          </rPr>
          <t xml:space="preserve">
until participant passes exam </t>
        </r>
      </text>
    </comment>
    <comment ref="P41" authorId="2" shapeId="0" xr:uid="{58B3B51F-0105-DB41-8E73-1D5445CFC2AA}">
      <text>
        <r>
          <rPr>
            <b/>
            <sz val="9"/>
            <color indexed="81"/>
            <rFont val="Tahoma"/>
            <family val="2"/>
          </rPr>
          <t>Duration</t>
        </r>
        <r>
          <rPr>
            <sz val="9"/>
            <color indexed="81"/>
            <rFont val="Tahoma"/>
            <family val="2"/>
          </rPr>
          <t xml:space="preserve">
until participant passes exam </t>
        </r>
      </text>
    </comment>
    <comment ref="P43" authorId="2" shapeId="0" xr:uid="{B586F042-AF92-994C-8877-4A7745724CD8}">
      <text>
        <r>
          <rPr>
            <b/>
            <sz val="9"/>
            <color indexed="81"/>
            <rFont val="Tahoma"/>
            <family val="2"/>
          </rPr>
          <t>Sally:</t>
        </r>
        <r>
          <rPr>
            <sz val="9"/>
            <color indexed="81"/>
            <rFont val="Tahoma"/>
            <family val="2"/>
          </rPr>
          <t xml:space="preserve">
Industry standard trainng and credentialing available</t>
        </r>
      </text>
    </comment>
    <comment ref="AC44" authorId="2" shapeId="0" xr:uid="{3ED80899-B502-C449-9BDB-AF1F2292F49C}">
      <text>
        <r>
          <rPr>
            <b/>
            <sz val="9"/>
            <color indexed="81"/>
            <rFont val="Tahoma"/>
            <family val="2"/>
          </rPr>
          <t>Sally:</t>
        </r>
        <r>
          <rPr>
            <sz val="9"/>
            <color indexed="81"/>
            <rFont val="Tahoma"/>
            <family val="2"/>
          </rPr>
          <t xml:space="preserve">
Community College</t>
        </r>
      </text>
    </comment>
    <comment ref="AC50" authorId="2" shapeId="0" xr:uid="{219458E9-0FAB-B244-B4F2-63A7DF3D1562}">
      <text>
        <r>
          <rPr>
            <b/>
            <sz val="9"/>
            <color indexed="81"/>
            <rFont val="Tahoma"/>
            <family val="2"/>
          </rPr>
          <t>Sally:</t>
        </r>
        <r>
          <rPr>
            <sz val="9"/>
            <color indexed="81"/>
            <rFont val="Tahoma"/>
            <family val="2"/>
          </rPr>
          <t xml:space="preserve">
Commissary, BHN, Insurance Reimpbursement</t>
        </r>
      </text>
    </comment>
    <comment ref="AB54" authorId="2" shapeId="0" xr:uid="{1DC470F2-931C-A045-81E1-02493384E5C7}">
      <text>
        <r>
          <rPr>
            <b/>
            <sz val="9"/>
            <color indexed="81"/>
            <rFont val="Tahoma"/>
            <family val="2"/>
          </rPr>
          <t>Sally:</t>
        </r>
        <r>
          <rPr>
            <sz val="9"/>
            <color indexed="81"/>
            <rFont val="Tahoma"/>
            <family val="2"/>
          </rPr>
          <t xml:space="preserve">
split cost with Vendor Helix; Case Mgt throughout week in community.</t>
        </r>
      </text>
    </comment>
    <comment ref="AC54" authorId="2" shapeId="0" xr:uid="{EBB0073F-966A-1141-B111-ECBC5787FEE7}">
      <text>
        <r>
          <rPr>
            <b/>
            <sz val="9"/>
            <color indexed="81"/>
            <rFont val="Tahoma"/>
            <family val="2"/>
          </rPr>
          <t>Sally:</t>
        </r>
        <r>
          <rPr>
            <sz val="9"/>
            <color indexed="81"/>
            <rFont val="Tahoma"/>
            <family val="2"/>
          </rPr>
          <t xml:space="preserve">
Agency Partners Heliz &amp; Square One</t>
        </r>
      </text>
    </comment>
    <comment ref="AC56" authorId="2" shapeId="0" xr:uid="{15C268A5-8F0F-C846-9991-1B172153C359}">
      <text>
        <r>
          <rPr>
            <b/>
            <sz val="9"/>
            <color indexed="81"/>
            <rFont val="Tahoma"/>
            <family val="2"/>
          </rPr>
          <t>Sally:</t>
        </r>
        <r>
          <rPr>
            <sz val="9"/>
            <color indexed="81"/>
            <rFont val="Tahoma"/>
            <family val="2"/>
          </rPr>
          <t xml:space="preserve">
agency partner CPS</t>
        </r>
      </text>
    </comment>
    <comment ref="P62" authorId="2" shapeId="0" xr:uid="{0CCD6E7B-E146-044E-B509-B7DD69EEDE8A}">
      <text>
        <r>
          <rPr>
            <b/>
            <sz val="9"/>
            <color indexed="81"/>
            <rFont val="Tahoma"/>
            <family val="2"/>
          </rPr>
          <t>Sally:</t>
        </r>
        <r>
          <rPr>
            <sz val="9"/>
            <color indexed="81"/>
            <rFont val="Tahoma"/>
            <family val="2"/>
          </rPr>
          <t xml:space="preserve">
with option to continue as Alum &amp; Peer Mentor</t>
        </r>
      </text>
    </comment>
    <comment ref="AC62" authorId="2" shapeId="0" xr:uid="{76ABBE6D-1760-074E-AE5F-ADC928D39A65}">
      <text>
        <r>
          <rPr>
            <b/>
            <sz val="9"/>
            <color indexed="81"/>
            <rFont val="Tahoma"/>
            <family val="2"/>
          </rPr>
          <t>Sally:</t>
        </r>
        <r>
          <rPr>
            <sz val="9"/>
            <color indexed="81"/>
            <rFont val="Tahoma"/>
            <family val="2"/>
          </rPr>
          <t xml:space="preserve">
Heliz Human Services</t>
        </r>
      </text>
    </comment>
    <comment ref="AC65" authorId="2" shapeId="0" xr:uid="{C32907D4-FFAD-AD4B-BD57-37B620D311BA}">
      <text>
        <r>
          <rPr>
            <b/>
            <sz val="9"/>
            <color indexed="81"/>
            <rFont val="Tahoma"/>
            <family val="2"/>
          </rPr>
          <t>Sally:</t>
        </r>
        <r>
          <rPr>
            <sz val="9"/>
            <color indexed="81"/>
            <rFont val="Tahoma"/>
            <family val="2"/>
          </rPr>
          <t xml:space="preserve">
Agency Partner Ronde Allen, LICSW--Cross Point, I think</t>
        </r>
      </text>
    </comment>
    <comment ref="Q66" authorId="3" shapeId="0" xr:uid="{20538DDF-AF33-4C4B-8345-FF686500FA35}">
      <text>
        <r>
          <rPr>
            <b/>
            <sz val="9"/>
            <color indexed="81"/>
            <rFont val="Tahoma"/>
            <family val="2"/>
          </rPr>
          <t>johnsonvanwright, sally:</t>
        </r>
        <r>
          <rPr>
            <sz val="9"/>
            <color indexed="81"/>
            <rFont val="Tahoma"/>
            <family val="2"/>
          </rPr>
          <t xml:space="preserve">
The women's correctional facility does not have a separate ESU, however, similar services are provided to women in the Emergency Stabilization Program(ESP) located in the Secure Treatment Unit at WCC.</t>
        </r>
      </text>
    </comment>
    <comment ref="Q67" authorId="3" shapeId="0" xr:uid="{E895FC64-9C88-5B48-BD7F-6E23B2863292}">
      <text>
        <r>
          <rPr>
            <b/>
            <sz val="9"/>
            <color indexed="81"/>
            <rFont val="Tahoma"/>
            <family val="2"/>
          </rPr>
          <t>johnsonvanwright, sally:</t>
        </r>
        <r>
          <rPr>
            <sz val="9"/>
            <color indexed="81"/>
            <rFont val="Tahoma"/>
            <family val="2"/>
          </rPr>
          <t xml:space="preserve">
The women's correctional facility does not have a separate ESU, however, similar services are provided to women in the Emergency Stabilization Program(ESP) located in the Secure Treatment Unit at WCC.</t>
        </r>
      </text>
    </comment>
    <comment ref="Q68" authorId="3" shapeId="0" xr:uid="{9867E348-A498-4742-9B20-B99FD94AFCCA}">
      <text>
        <r>
          <rPr>
            <b/>
            <sz val="9"/>
            <color indexed="81"/>
            <rFont val="Tahoma"/>
            <family val="2"/>
          </rPr>
          <t>johnsonvanwright, sally:</t>
        </r>
        <r>
          <rPr>
            <sz val="9"/>
            <color indexed="81"/>
            <rFont val="Tahoma"/>
            <family val="2"/>
          </rPr>
          <t xml:space="preserve">
The women's correctional facility does not have a separate ESU, however, similar services are provided to women in the Emergency Stabilization Program(ESP) located in the Secure Treatment Unit at WCC.</t>
        </r>
      </text>
    </comment>
    <comment ref="Q70" authorId="3" shapeId="0" xr:uid="{847074C4-7D65-8944-8C62-E2F71B697D25}">
      <text>
        <r>
          <rPr>
            <b/>
            <sz val="9"/>
            <color indexed="81"/>
            <rFont val="Tahoma"/>
            <family val="2"/>
          </rPr>
          <t>johnsonvanwright, sally:</t>
        </r>
        <r>
          <rPr>
            <sz val="9"/>
            <color indexed="81"/>
            <rFont val="Tahoma"/>
            <family val="2"/>
          </rPr>
          <t xml:space="preserve">
The women's correctional facility does not have a separate ESU, however, similar services are provided to women in the Emergency Stabilization Program(ESP) located in the Secure Treatment Unit at WCC.</t>
        </r>
      </text>
    </comment>
    <comment ref="P73" authorId="2" shapeId="0" xr:uid="{13A33752-4266-CF4B-BB14-23F3F0DD6352}">
      <text>
        <r>
          <rPr>
            <b/>
            <sz val="9"/>
            <color indexed="81"/>
            <rFont val="Tahoma"/>
            <family val="2"/>
          </rPr>
          <t>Sally:</t>
        </r>
        <r>
          <rPr>
            <sz val="9"/>
            <color indexed="81"/>
            <rFont val="Tahoma"/>
            <family val="2"/>
          </rPr>
          <t xml:space="preserve">
10 topics, contact hours</t>
        </r>
      </text>
    </comment>
    <comment ref="P74" authorId="2" shapeId="0" xr:uid="{DA206204-9BD8-4A4B-9DBE-8F157D3C449E}">
      <text>
        <r>
          <rPr>
            <b/>
            <sz val="9"/>
            <color indexed="81"/>
            <rFont val="Tahoma"/>
            <family val="2"/>
          </rPr>
          <t>Sally:</t>
        </r>
        <r>
          <rPr>
            <sz val="9"/>
            <color indexed="81"/>
            <rFont val="Tahoma"/>
            <family val="2"/>
          </rPr>
          <t xml:space="preserve">
10 topics, contact hours</t>
        </r>
      </text>
    </comment>
    <comment ref="AC75" authorId="2" shapeId="0" xr:uid="{9220526B-C48F-1A41-9D9E-201A57181482}">
      <text>
        <r>
          <rPr>
            <b/>
            <sz val="9"/>
            <color indexed="81"/>
            <rFont val="Tahoma"/>
            <family val="2"/>
          </rPr>
          <t>Sally:</t>
        </r>
        <r>
          <rPr>
            <sz val="9"/>
            <color indexed="81"/>
            <rFont val="Tahoma"/>
            <family val="2"/>
          </rPr>
          <t xml:space="preserve">
Rtegional Employm,ent Board</t>
        </r>
      </text>
    </comment>
    <comment ref="P76" authorId="2" shapeId="0" xr:uid="{05E1AC30-06BC-ED49-914C-79ECB4E6D80A}">
      <text>
        <r>
          <rPr>
            <b/>
            <sz val="9"/>
            <color indexed="81"/>
            <rFont val="Tahoma"/>
            <family val="2"/>
          </rPr>
          <t>Sally:</t>
        </r>
        <r>
          <rPr>
            <sz val="9"/>
            <color indexed="81"/>
            <rFont val="Tahoma"/>
            <family val="2"/>
          </rPr>
          <t xml:space="preserve">
Treatment plans vary greatly, of course, per individual health needs.</t>
        </r>
      </text>
    </comment>
    <comment ref="G80" authorId="2" shapeId="0" xr:uid="{B08A35EB-402E-DF4D-A618-6BE02F8B85D1}">
      <text>
        <r>
          <rPr>
            <b/>
            <sz val="9"/>
            <color indexed="81"/>
            <rFont val="Tahoma"/>
            <family val="2"/>
          </rPr>
          <t>Sally:</t>
        </r>
        <r>
          <rPr>
            <sz val="9"/>
            <color indexed="81"/>
            <rFont val="Tahoma"/>
            <family val="2"/>
          </rPr>
          <t xml:space="preserve">
indirect benefit to victims</t>
        </r>
      </text>
    </comment>
    <comment ref="G84" authorId="2" shapeId="0" xr:uid="{2C3927C4-E143-484A-B3FB-BA73BB35D25F}">
      <text>
        <r>
          <rPr>
            <b/>
            <sz val="9"/>
            <color indexed="81"/>
            <rFont val="Tahoma"/>
            <family val="2"/>
          </rPr>
          <t>Sally:</t>
        </r>
        <r>
          <rPr>
            <sz val="9"/>
            <color indexed="81"/>
            <rFont val="Tahoma"/>
            <family val="2"/>
          </rPr>
          <t xml:space="preserve">
indirect benefit to victims</t>
        </r>
      </text>
    </comment>
    <comment ref="G91" authorId="2" shapeId="0" xr:uid="{70E55E3B-296A-CF49-8C32-D998688518D6}">
      <text>
        <r>
          <rPr>
            <b/>
            <sz val="9"/>
            <color indexed="81"/>
            <rFont val="Tahoma"/>
            <family val="2"/>
          </rPr>
          <t>Sally:</t>
        </r>
        <r>
          <rPr>
            <sz val="9"/>
            <color indexed="81"/>
            <rFont val="Tahoma"/>
            <family val="2"/>
          </rPr>
          <t xml:space="preserve">
indirect benefits to victims</t>
        </r>
      </text>
    </comment>
    <comment ref="G112" authorId="2" shapeId="0" xr:uid="{2A5E803D-2BF7-844C-B129-FB29608E6D06}">
      <text>
        <r>
          <rPr>
            <b/>
            <sz val="9"/>
            <color indexed="81"/>
            <rFont val="Tahoma"/>
            <family val="2"/>
          </rPr>
          <t>Sally:</t>
        </r>
        <r>
          <rPr>
            <sz val="9"/>
            <color indexed="81"/>
            <rFont val="Tahoma"/>
            <family val="2"/>
          </rPr>
          <t xml:space="preserve">
indirect benefits to victims</t>
        </r>
      </text>
    </comment>
    <comment ref="N134" authorId="2" shapeId="0" xr:uid="{CDD9D790-AB07-8247-A1F0-C023E3600200}">
      <text>
        <r>
          <rPr>
            <b/>
            <sz val="9"/>
            <color rgb="FF000000"/>
            <rFont val="Tahoma"/>
            <family val="2"/>
          </rPr>
          <t>Sally:</t>
        </r>
        <r>
          <rPr>
            <sz val="9"/>
            <color rgb="FF000000"/>
            <rFont val="Tahoma"/>
            <family val="2"/>
          </rPr>
          <t xml:space="preserve">
</t>
        </r>
        <r>
          <rPr>
            <sz val="9"/>
            <color rgb="FF000000"/>
            <rFont val="Tahoma"/>
            <family val="2"/>
          </rPr>
          <t>full weekend with the volunteers in Programs (3 days, daytime only)</t>
        </r>
      </text>
    </comment>
    <comment ref="N143" authorId="2" shapeId="0" xr:uid="{FDCC00F5-6945-014A-A6C1-313B1241162E}">
      <text>
        <r>
          <rPr>
            <b/>
            <sz val="9"/>
            <color indexed="81"/>
            <rFont val="Tahoma"/>
            <family val="2"/>
          </rPr>
          <t>Sally:</t>
        </r>
        <r>
          <rPr>
            <sz val="9"/>
            <color indexed="81"/>
            <rFont val="Tahoma"/>
            <family val="2"/>
          </rPr>
          <t xml:space="preserve">
(monthly)</t>
        </r>
      </text>
    </comment>
    <comment ref="N147" authorId="2" shapeId="0" xr:uid="{4DFB3FAA-ADF7-4B4D-9871-46D0D380AEDC}">
      <text>
        <r>
          <rPr>
            <b/>
            <sz val="9"/>
            <color rgb="FF000000"/>
            <rFont val="Tahoma"/>
            <family val="2"/>
          </rPr>
          <t>Sally:</t>
        </r>
        <r>
          <rPr>
            <sz val="9"/>
            <color rgb="FF000000"/>
            <rFont val="Tahoma"/>
            <family val="2"/>
          </rPr>
          <t xml:space="preserve">
</t>
        </r>
        <r>
          <rPr>
            <sz val="9"/>
            <color rgb="FF000000"/>
            <rFont val="Tahoma"/>
            <family val="2"/>
          </rPr>
          <t xml:space="preserve">
</t>
        </r>
        <r>
          <rPr>
            <sz val="9"/>
            <color rgb="FF000000"/>
            <rFont val="Tahoma"/>
            <family val="2"/>
          </rPr>
          <t>monthly</t>
        </r>
      </text>
    </comment>
    <comment ref="AC150" authorId="2" shapeId="0" xr:uid="{CC395C86-074D-FA4D-82B6-3E9DCA395787}">
      <text>
        <r>
          <rPr>
            <b/>
            <sz val="9"/>
            <color indexed="81"/>
            <rFont val="Tahoma"/>
            <family val="2"/>
          </rPr>
          <t>Sally:</t>
        </r>
        <r>
          <rPr>
            <sz val="9"/>
            <color indexed="81"/>
            <rFont val="Tahoma"/>
            <family val="2"/>
          </rPr>
          <t xml:space="preserve">
Helix Human Services</t>
        </r>
      </text>
    </comment>
    <comment ref="V155" authorId="2" shapeId="0" xr:uid="{AAF47A20-948B-C648-8879-7C4C71A06CA5}">
      <text>
        <r>
          <rPr>
            <b/>
            <sz val="9"/>
            <color indexed="81"/>
            <rFont val="Tahoma"/>
            <family val="2"/>
          </rPr>
          <t>Sally:</t>
        </r>
        <r>
          <rPr>
            <sz val="9"/>
            <color indexed="81"/>
            <rFont val="Tahoma"/>
            <family val="2"/>
          </rPr>
          <t xml:space="preserve">
DA's Office</t>
        </r>
      </text>
    </comment>
    <comment ref="V157" authorId="2" shapeId="0" xr:uid="{F9050D15-5BF6-8F43-940D-44832CFCF211}">
      <text>
        <r>
          <rPr>
            <b/>
            <sz val="9"/>
            <color indexed="81"/>
            <rFont val="Tahoma"/>
            <family val="2"/>
          </rPr>
          <t>Sally:</t>
        </r>
        <r>
          <rPr>
            <sz val="9"/>
            <color indexed="81"/>
            <rFont val="Tahoma"/>
            <family val="2"/>
          </rPr>
          <t xml:space="preserve">
Friends of the Homless Agency Director</t>
        </r>
      </text>
    </comment>
    <comment ref="V158" authorId="2" shapeId="0" xr:uid="{3BB89D87-DFD7-AA4C-A0F5-A592B8B5D2F6}">
      <text>
        <r>
          <rPr>
            <b/>
            <sz val="9"/>
            <color indexed="81"/>
            <rFont val="Tahoma"/>
            <family val="2"/>
          </rPr>
          <t>Sally:</t>
        </r>
        <r>
          <rPr>
            <sz val="9"/>
            <color indexed="81"/>
            <rFont val="Tahoma"/>
            <family val="2"/>
          </rPr>
          <t xml:space="preserve">
Mayor, DPW</t>
        </r>
      </text>
    </comment>
    <comment ref="J160" authorId="2" shapeId="0" xr:uid="{20FBC97D-2963-D749-9584-22CAAF914659}">
      <text>
        <r>
          <rPr>
            <b/>
            <sz val="9"/>
            <color indexed="81"/>
            <rFont val="Tahoma"/>
            <family val="2"/>
          </rPr>
          <t>Sally:</t>
        </r>
        <r>
          <rPr>
            <sz val="9"/>
            <color indexed="81"/>
            <rFont val="Tahoma"/>
            <family val="2"/>
          </rPr>
          <t xml:space="preserve">
Total of distinct service encounters expressed as sum of event participants (examples, Back-to-School, Holyoke Hub, Basketball Leagues) 
We do not have a way to determine unique persons served.</t>
        </r>
      </text>
    </comment>
    <comment ref="V160" authorId="2" shapeId="0" xr:uid="{7C4A399E-6178-6D49-BBC6-67C3AA1AE353}">
      <text>
        <r>
          <rPr>
            <b/>
            <sz val="9"/>
            <color indexed="81"/>
            <rFont val="Tahoma"/>
            <family val="2"/>
          </rPr>
          <t>Sally:</t>
        </r>
        <r>
          <rPr>
            <sz val="9"/>
            <color indexed="81"/>
            <rFont val="Tahoma"/>
            <family val="2"/>
          </rPr>
          <t xml:space="preserve">
 Partner Agency CEO's</t>
        </r>
      </text>
    </comment>
    <comment ref="AA160" authorId="2" shapeId="0" xr:uid="{FDF1D6AD-21DA-A44D-9BE5-3D326987FD47}">
      <text>
        <r>
          <rPr>
            <b/>
            <sz val="9"/>
            <color indexed="81"/>
            <rFont val="Tahoma"/>
            <family val="2"/>
          </rPr>
          <t>Sally:</t>
        </r>
        <r>
          <rPr>
            <sz val="9"/>
            <color indexed="81"/>
            <rFont val="Tahoma"/>
            <family val="2"/>
          </rPr>
          <t xml:space="preserve">
estimate based on average of all non-uniformed staff per CFO</t>
        </r>
      </text>
    </comment>
    <comment ref="AC160" authorId="2" shapeId="0" xr:uid="{DFC84458-0AA8-EE48-913B-280B3066D534}">
      <text>
        <r>
          <rPr>
            <b/>
            <sz val="9"/>
            <color indexed="81"/>
            <rFont val="Tahoma"/>
            <family val="2"/>
          </rPr>
          <t>Sally:</t>
        </r>
        <r>
          <rPr>
            <sz val="9"/>
            <color indexed="81"/>
            <rFont val="Tahoma"/>
            <family val="2"/>
          </rPr>
          <t xml:space="preserve">
fundraisers and in-kind also</t>
        </r>
      </text>
    </comment>
    <comment ref="V161" authorId="2" shapeId="0" xr:uid="{F8031684-1905-6040-A790-AD479D6C64DF}">
      <text>
        <r>
          <rPr>
            <b/>
            <sz val="9"/>
            <color indexed="81"/>
            <rFont val="Tahoma"/>
            <family val="2"/>
          </rPr>
          <t>Sally:</t>
        </r>
        <r>
          <rPr>
            <sz val="9"/>
            <color indexed="81"/>
            <rFont val="Tahoma"/>
            <family val="2"/>
          </rPr>
          <t xml:space="preserve">
Mayor, DPW</t>
        </r>
      </text>
    </comment>
    <comment ref="V162" authorId="2" shapeId="0" xr:uid="{6C88A415-2CD1-114F-BBF2-D1CAC23EB1E2}">
      <text>
        <r>
          <rPr>
            <b/>
            <sz val="9"/>
            <color indexed="81"/>
            <rFont val="Tahoma"/>
            <family val="2"/>
          </rPr>
          <t>Sally:</t>
        </r>
        <r>
          <rPr>
            <sz val="9"/>
            <color indexed="81"/>
            <rFont val="Tahoma"/>
            <family val="2"/>
          </rPr>
          <t xml:space="preserve">
local Commissioner / Chiefs</t>
        </r>
      </text>
    </comment>
    <comment ref="V164" authorId="2" shapeId="0" xr:uid="{DE7AC003-A08A-754C-A9F3-BDF39F64154D}">
      <text>
        <r>
          <rPr>
            <b/>
            <sz val="9"/>
            <color indexed="81"/>
            <rFont val="Tahoma"/>
            <family val="2"/>
          </rPr>
          <t>Sally:</t>
        </r>
        <r>
          <rPr>
            <sz val="9"/>
            <color indexed="81"/>
            <rFont val="Tahoma"/>
            <family val="2"/>
          </rPr>
          <t xml:space="preserve">
Commissioners  of Probation, PArole</t>
        </r>
      </text>
    </comment>
    <comment ref="V167" authorId="2" shapeId="0" xr:uid="{0CA4899F-3985-3B4B-98B2-4A9EAD4D9F4F}">
      <text>
        <r>
          <rPr>
            <b/>
            <sz val="9"/>
            <color indexed="81"/>
            <rFont val="Tahoma"/>
            <family val="2"/>
          </rPr>
          <t>Sally:</t>
        </r>
        <r>
          <rPr>
            <sz val="9"/>
            <color indexed="81"/>
            <rFont val="Tahoma"/>
            <family val="2"/>
          </rPr>
          <t xml:space="preserve">
Superintendent of School</t>
        </r>
      </text>
    </comment>
    <comment ref="AC167" authorId="2" shapeId="0" xr:uid="{45F436D8-42AB-1947-8FB1-547ED9AF2F02}">
      <text>
        <r>
          <rPr>
            <b/>
            <sz val="9"/>
            <color indexed="81"/>
            <rFont val="Tahoma"/>
            <family val="2"/>
          </rPr>
          <t>Sally:</t>
        </r>
        <r>
          <rPr>
            <sz val="9"/>
            <color indexed="81"/>
            <rFont val="Tahoma"/>
            <family val="2"/>
          </rPr>
          <t xml:space="preserve">
Partnership with Spfd Public School</t>
        </r>
      </text>
    </comment>
    <comment ref="L168" authorId="3" shapeId="0" xr:uid="{FAA9D730-F6BC-1249-9711-D7C6A1F75FD1}">
      <text>
        <r>
          <rPr>
            <b/>
            <sz val="9"/>
            <color indexed="81"/>
            <rFont val="Tahoma"/>
            <family val="2"/>
          </rPr>
          <t>johnsonvanwright, sally:</t>
        </r>
        <r>
          <rPr>
            <sz val="9"/>
            <color indexed="81"/>
            <rFont val="Tahoma"/>
            <family val="2"/>
          </rPr>
          <t xml:space="preserve">
 (if full on a given day, or if closed due to COVID for example, courts send to other Section 35 sites)</t>
        </r>
      </text>
    </comment>
    <comment ref="S168" authorId="2" shapeId="0" xr:uid="{326FF47F-77F0-8142-A3E6-45D551E989C4}">
      <text>
        <r>
          <rPr>
            <b/>
            <sz val="9"/>
            <color indexed="81"/>
            <rFont val="Tahoma"/>
            <family val="2"/>
          </rPr>
          <t>Sally:</t>
        </r>
        <r>
          <rPr>
            <sz val="9"/>
            <color indexed="81"/>
            <rFont val="Tahoma"/>
            <family val="2"/>
          </rPr>
          <t xml:space="preserve">
As of Spring 2021; campus (old PRC) site retro-fitted for the purpose.</t>
        </r>
      </text>
    </comment>
    <comment ref="AA168" authorId="3" shapeId="0" xr:uid="{FD5C5227-0D90-F549-A820-4E0D88F67D24}">
      <text>
        <r>
          <rPr>
            <b/>
            <sz val="9"/>
            <color indexed="81"/>
            <rFont val="Tahoma"/>
            <family val="2"/>
          </rPr>
          <t>johnsonvanwright, sally:</t>
        </r>
        <r>
          <rPr>
            <sz val="9"/>
            <color indexed="81"/>
            <rFont val="Tahoma"/>
            <family val="2"/>
          </rPr>
          <t xml:space="preserve">
asked Chris Tues 9/21</t>
        </r>
      </text>
    </comment>
    <comment ref="AA169" authorId="2" shapeId="0" xr:uid="{09769B20-102F-FE4C-BF9C-96B6440DFBA7}">
      <text>
        <r>
          <rPr>
            <b/>
            <sz val="9"/>
            <color indexed="81"/>
            <rFont val="Tahoma"/>
            <family val="2"/>
          </rPr>
          <t>Sally:</t>
        </r>
        <r>
          <rPr>
            <sz val="9"/>
            <color indexed="81"/>
            <rFont val="Tahoma"/>
            <family val="2"/>
          </rPr>
          <t xml:space="preserve">
estimate formula: 
4 staff*UniAve89,662*16%= 57384
+
16 summer staff $20*7wks*40wks=89600
</t>
        </r>
      </text>
    </comment>
    <comment ref="AC169" authorId="2" shapeId="0" xr:uid="{F5BF5A8D-B001-B647-80BD-3E2FC1F259D0}">
      <text>
        <r>
          <rPr>
            <b/>
            <sz val="9"/>
            <color indexed="81"/>
            <rFont val="Tahoma"/>
            <family val="2"/>
          </rPr>
          <t>Sally:</t>
        </r>
        <r>
          <rPr>
            <sz val="9"/>
            <color indexed="81"/>
            <rFont val="Tahoma"/>
            <family val="2"/>
          </rPr>
          <t xml:space="preserve">
fundraisers also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02401E81-29AE-EE4D-B125-8AA9EE2B7DCC}">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 xml:space="preserve">List the specific formal program name (not the type of program) of any programs that currently in operation. Please do not use abbreviations or nick names, and spell out acronyms.
</t>
        </r>
        <r>
          <rPr>
            <sz val="10"/>
            <color rgb="FF000000"/>
            <rFont val="Tahoma"/>
            <family val="2"/>
          </rPr>
          <t xml:space="preserve">
</t>
        </r>
        <r>
          <rPr>
            <sz val="10"/>
            <color rgb="FF000000"/>
            <rFont val="Tahoma"/>
            <family val="2"/>
          </rPr>
          <t>It may be best to collapse like programs; example AA Tue and AA Fri both =AA</t>
        </r>
      </text>
    </comment>
    <comment ref="J2" authorId="0" shapeId="0" xr:uid="{56989CC1-614D-6F4E-83CC-BD25744D40F5}">
      <text>
        <r>
          <rPr>
            <b/>
            <sz val="9"/>
            <color rgb="FF000000"/>
            <rFont val="Tahoma"/>
            <family val="2"/>
          </rPr>
          <t>Instructions:</t>
        </r>
        <r>
          <rPr>
            <sz val="9"/>
            <color rgb="FF000000"/>
            <rFont val="Tahoma"/>
            <family val="2"/>
          </rPr>
          <t xml:space="preserve">
</t>
        </r>
        <r>
          <rPr>
            <sz val="9"/>
            <color rgb="FF000000"/>
            <rFont val="Tahoma"/>
            <family val="2"/>
          </rPr>
          <t xml:space="preserve">
</t>
        </r>
        <r>
          <rPr>
            <sz val="10"/>
            <color rgb="FF000000"/>
            <rFont val="Tahoma"/>
            <family val="2"/>
          </rPr>
          <t>Record the total number of individuals that participated (all completers and non-completers) in the program during the year of this report.</t>
        </r>
      </text>
    </comment>
    <comment ref="K2" authorId="0" shapeId="0" xr:uid="{9B4E367D-FE73-DB4E-8068-BC15E1C66F8D}">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 xml:space="preserve">Record the maximum number of individuals that the program is designed to serve annually.  Provide a formula describing how you arrived at this estimate. </t>
        </r>
      </text>
    </comment>
    <comment ref="L2" authorId="0" shapeId="0" xr:uid="{656F5988-287A-D144-9404-DF899094AEED}">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FDE00889-1B15-2A47-BA9C-C3A5D081F94A}">
      <text>
        <r>
          <rPr>
            <b/>
            <sz val="9"/>
            <color indexed="81"/>
            <rFont val="Tahoma"/>
            <family val="2"/>
          </rPr>
          <t>Instructions:</t>
        </r>
        <r>
          <rPr>
            <sz val="9"/>
            <color indexed="81"/>
            <rFont val="Tahoma"/>
            <family val="2"/>
          </rPr>
          <t xml:space="preserve">
</t>
        </r>
        <r>
          <rPr>
            <sz val="10"/>
            <color indexed="81"/>
            <rFont val="Tahoma"/>
            <family val="2"/>
          </rPr>
          <t xml:space="preserve">
Summarize program goals and objectives. What would observable changes should occur for successful completers?</t>
        </r>
      </text>
    </comment>
    <comment ref="Q2" authorId="0" shapeId="0" xr:uid="{895101D5-8F34-8A46-8E68-B6B4A52E1CCA}">
      <text>
        <r>
          <rPr>
            <b/>
            <sz val="9"/>
            <color rgb="FF000000"/>
            <rFont val="Tahoma"/>
            <family val="2"/>
          </rPr>
          <t>Instructions:</t>
        </r>
        <r>
          <rPr>
            <sz val="9"/>
            <color rgb="FF000000"/>
            <rFont val="Tahoma"/>
            <family val="2"/>
          </rPr>
          <t xml:space="preserve">
</t>
        </r>
        <r>
          <rPr>
            <sz val="9"/>
            <color rgb="FF000000"/>
            <rFont val="Tahoma"/>
            <family val="2"/>
          </rPr>
          <t xml:space="preserve">
</t>
        </r>
        <r>
          <rPr>
            <sz val="9"/>
            <color rgb="FF000000"/>
            <rFont val="Tahoma"/>
            <family val="2"/>
          </rPr>
          <t>Identify the population the program is intended to serve (also known as the "target population." ). Specifically note if the program is aimed for Veterans, Emerging Adults, Women, or LGBTQ persons</t>
        </r>
        <r>
          <rPr>
            <sz val="10"/>
            <color rgb="FF000000"/>
            <rFont val="Tahoma"/>
            <family val="2"/>
          </rPr>
          <t xml:space="preserve">
</t>
        </r>
        <r>
          <rPr>
            <sz val="10"/>
            <color rgb="FF000000"/>
            <rFont val="Tahoma"/>
            <family val="2"/>
          </rPr>
          <t xml:space="preserve">
</t>
        </r>
        <r>
          <rPr>
            <sz val="10"/>
            <color rgb="FF000000"/>
            <rFont val="Tahoma"/>
            <family val="2"/>
          </rPr>
          <t>Please be sure to include gender Men / Women in this description, knowing that Transgender and Gender-Nonconforming persons participate according to where they  reside.</t>
        </r>
      </text>
    </comment>
    <comment ref="AA2" authorId="1" shapeId="0" xr:uid="{56503C66-7D28-0A47-A5E9-A97CB93F2894}">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C613148D-6E0E-EE4A-91CB-57BE6ADBA761}">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Sally J V W</author>
    <author>Julie</author>
  </authors>
  <commentList>
    <comment ref="A2" authorId="0" shapeId="0" xr:uid="{053D0EC7-B040-EA4E-9CE5-F84A2AA7CE38}">
      <text>
        <r>
          <rPr>
            <b/>
            <sz val="9"/>
            <color indexed="81"/>
            <rFont val="Tahoma"/>
            <family val="2"/>
          </rPr>
          <t>Instructions:</t>
        </r>
        <r>
          <rPr>
            <sz val="9"/>
            <color indexed="81"/>
            <rFont val="Tahoma"/>
            <family val="2"/>
          </rPr>
          <t xml:space="preserve">
</t>
        </r>
        <r>
          <rPr>
            <sz val="10"/>
            <color indexed="81"/>
            <rFont val="Tahoma"/>
            <family val="2"/>
          </rPr>
          <t xml:space="preserve">
List the specific formal program name (not the type of program) of any programs that currently in operation. Please do not use abbreviations or nick names, and spell out acronyms.
It may be best to collapse like programs; example AA Tue and AA Fri both =AA</t>
        </r>
      </text>
    </comment>
    <comment ref="J2" authorId="0" shapeId="0" xr:uid="{56BB6DC3-CC24-8A45-8471-20BBB1C5D36C}">
      <text>
        <r>
          <rPr>
            <b/>
            <sz val="9"/>
            <color indexed="81"/>
            <rFont val="Tahoma"/>
            <family val="2"/>
          </rPr>
          <t>Instructions:</t>
        </r>
        <r>
          <rPr>
            <sz val="9"/>
            <color indexed="81"/>
            <rFont val="Tahoma"/>
            <family val="2"/>
          </rPr>
          <t xml:space="preserve">
</t>
        </r>
        <r>
          <rPr>
            <sz val="10"/>
            <color indexed="81"/>
            <rFont val="Tahoma"/>
            <family val="2"/>
          </rPr>
          <t>Record the total number of individuals that participated (all completers and non-completers) in the program during the year of this report.</t>
        </r>
      </text>
    </comment>
    <comment ref="K2" authorId="0" shapeId="0" xr:uid="{EA596ACA-82EA-754E-BDE1-20BCDFA2046B}">
      <text>
        <r>
          <rPr>
            <b/>
            <sz val="9"/>
            <color indexed="81"/>
            <rFont val="Tahoma"/>
            <family val="2"/>
          </rPr>
          <t>Instructions:</t>
        </r>
        <r>
          <rPr>
            <sz val="9"/>
            <color indexed="81"/>
            <rFont val="Tahoma"/>
            <family val="2"/>
          </rPr>
          <t xml:space="preserve">
</t>
        </r>
        <r>
          <rPr>
            <sz val="10"/>
            <color indexed="81"/>
            <rFont val="Tahoma"/>
            <family val="2"/>
          </rPr>
          <t xml:space="preserve">
Record the maximum number of individuals that the program is designed to serve annually.  Provide a formula describing how you arrived at this estimate. </t>
        </r>
      </text>
    </comment>
    <comment ref="L2" authorId="0" shapeId="0" xr:uid="{ACADA577-BD20-F84C-A3BA-BD04AAF5F32D}">
      <text>
        <r>
          <rPr>
            <b/>
            <sz val="9"/>
            <color indexed="81"/>
            <rFont val="Tahoma"/>
            <family val="2"/>
          </rPr>
          <t>Instructions:</t>
        </r>
        <r>
          <rPr>
            <sz val="9"/>
            <color indexed="81"/>
            <rFont val="Tahoma"/>
            <family val="2"/>
          </rPr>
          <t xml:space="preserve">
</t>
        </r>
        <r>
          <rPr>
            <sz val="10"/>
            <color indexed="81"/>
            <rFont val="Tahoma"/>
            <family val="2"/>
          </rPr>
          <t xml:space="preserve">
Record the average number of individuals waitlisted for the program during the year of this report. These would be individuals who met criteria for participaton to did not gain access to the program this year. If the number of waitlisted individuals is unknown, please write "unknown". If there is not a waitlist for the program, please write "no waitlist."</t>
        </r>
      </text>
    </comment>
    <comment ref="M2" authorId="0" shapeId="0" xr:uid="{8175FE11-A72A-A64A-8182-494DE1E3A9F8}">
      <text>
        <r>
          <rPr>
            <b/>
            <sz val="9"/>
            <color rgb="FF000000"/>
            <rFont val="Tahoma"/>
            <family val="2"/>
          </rPr>
          <t>Instructions:</t>
        </r>
        <r>
          <rPr>
            <sz val="9"/>
            <color rgb="FF000000"/>
            <rFont val="Tahoma"/>
            <family val="2"/>
          </rPr>
          <t xml:space="preserve">
</t>
        </r>
        <r>
          <rPr>
            <sz val="10"/>
            <color rgb="FF000000"/>
            <rFont val="Tahoma"/>
            <family val="2"/>
          </rPr>
          <t xml:space="preserve">
</t>
        </r>
        <r>
          <rPr>
            <sz val="10"/>
            <color rgb="FF000000"/>
            <rFont val="Tahoma"/>
            <family val="2"/>
          </rPr>
          <t>Summarize program goals and objectives. What would observable changes should occur for successful completers?</t>
        </r>
      </text>
    </comment>
    <comment ref="Q2" authorId="0" shapeId="0" xr:uid="{CD5F3A9A-B5D8-7442-BD3D-7B63A03A27B4}">
      <text>
        <r>
          <rPr>
            <b/>
            <sz val="9"/>
            <color rgb="FF000000"/>
            <rFont val="Tahoma"/>
            <family val="2"/>
          </rPr>
          <t>Instructions:</t>
        </r>
        <r>
          <rPr>
            <sz val="9"/>
            <color rgb="FF000000"/>
            <rFont val="Tahoma"/>
            <family val="2"/>
          </rPr>
          <t xml:space="preserve">
</t>
        </r>
        <r>
          <rPr>
            <sz val="9"/>
            <color rgb="FF000000"/>
            <rFont val="Tahoma"/>
            <family val="2"/>
          </rPr>
          <t xml:space="preserve">
</t>
        </r>
        <r>
          <rPr>
            <sz val="9"/>
            <color rgb="FF000000"/>
            <rFont val="Tahoma"/>
            <family val="2"/>
          </rPr>
          <t>Identify the population the program is intended to serve (also known as the "target population." ). Specifically note if the program is aimed for Veterans, Emerging Adults, Women, or LGBTQ persons</t>
        </r>
        <r>
          <rPr>
            <sz val="10"/>
            <color rgb="FF000000"/>
            <rFont val="Tahoma"/>
            <family val="2"/>
          </rPr>
          <t xml:space="preserve">
</t>
        </r>
        <r>
          <rPr>
            <sz val="10"/>
            <color rgb="FF000000"/>
            <rFont val="Tahoma"/>
            <family val="2"/>
          </rPr>
          <t xml:space="preserve">
</t>
        </r>
        <r>
          <rPr>
            <sz val="10"/>
            <color rgb="FF000000"/>
            <rFont val="Tahoma"/>
            <family val="2"/>
          </rPr>
          <t>Please be sure to include gender Men / Women in this description, knowing that Transgender and Gender-Nonconforming persons participate according to where they  reside.</t>
        </r>
      </text>
    </comment>
    <comment ref="AA2" authorId="1" shapeId="0" xr:uid="{15CC1502-6FFA-1449-87DE-A9A14F19EFD0}">
      <text>
        <r>
          <rPr>
            <b/>
            <sz val="9"/>
            <color rgb="FF000000"/>
            <rFont val="Tahoma"/>
            <family val="2"/>
          </rPr>
          <t xml:space="preserve">Instructions:
</t>
        </r>
        <r>
          <rPr>
            <b/>
            <sz val="9"/>
            <color rgb="FF000000"/>
            <rFont val="Tahoma"/>
            <family val="2"/>
          </rPr>
          <t xml:space="preserve">
</t>
        </r>
        <r>
          <rPr>
            <sz val="9"/>
            <color rgb="FF000000"/>
            <rFont val="Tahoma"/>
            <family val="2"/>
          </rPr>
          <t>Use the "FTE Costs Calculator FY23" Excel file to calculate the sum of Correctional and Non-Correctional staff annual time costs.</t>
        </r>
      </text>
    </comment>
    <comment ref="AD2" authorId="0" shapeId="0" xr:uid="{5A035A9A-FFCE-574B-8AC0-85BABB6CF46B}">
      <text>
        <r>
          <rPr>
            <b/>
            <sz val="9"/>
            <color indexed="81"/>
            <rFont val="Tahoma"/>
            <family val="2"/>
          </rPr>
          <t>Instructions:</t>
        </r>
        <r>
          <rPr>
            <sz val="9"/>
            <color indexed="81"/>
            <rFont val="Tahoma"/>
            <family val="2"/>
          </rPr>
          <t xml:space="preserve">
</t>
        </r>
        <r>
          <rPr>
            <sz val="10"/>
            <color indexed="81"/>
            <rFont val="Tahoma"/>
            <family val="2"/>
          </rPr>
          <t>Record ion four digits = YYYY the start year of the program as it is currently delivered. 
If the program began in one year, but the content or structure of the program significantly changed more recently, use the more recent date.</t>
        </r>
      </text>
    </comment>
  </commentList>
</comments>
</file>

<file path=xl/sharedStrings.xml><?xml version="1.0" encoding="utf-8"?>
<sst xmlns="http://schemas.openxmlformats.org/spreadsheetml/2006/main" count="22112" uniqueCount="6117">
  <si>
    <t>Average Age</t>
  </si>
  <si>
    <t>Barnstable County</t>
  </si>
  <si>
    <t>Bristol County</t>
  </si>
  <si>
    <t>Dukes County</t>
  </si>
  <si>
    <t>Essex County</t>
  </si>
  <si>
    <t>Franklin County</t>
  </si>
  <si>
    <t>Hampden County</t>
  </si>
  <si>
    <t>Hampshire County</t>
  </si>
  <si>
    <t>Middlesex County</t>
  </si>
  <si>
    <t>Norfolk County</t>
  </si>
  <si>
    <t>Plymouth County</t>
  </si>
  <si>
    <t>Suffolk County</t>
  </si>
  <si>
    <t>Worcester County</t>
  </si>
  <si>
    <t>1 = Statutorily required</t>
  </si>
  <si>
    <t>2 = Criminogenic Risk Reduction</t>
  </si>
  <si>
    <t>Mitigates risk of recidivism or return to criminal behavior</t>
  </si>
  <si>
    <t>3 = SU &amp;/or MH</t>
  </si>
  <si>
    <t>Substance Use or Mental Health related</t>
  </si>
  <si>
    <t>Productive engagement to reduce in-custody behavioral instability</t>
  </si>
  <si>
    <t>Support &amp; civic engagement for community members</t>
  </si>
  <si>
    <t>Support for victims of crime &amp; family members impacted by CJ</t>
  </si>
  <si>
    <t>7 = Law Enforcement function otherwise absent</t>
  </si>
  <si>
    <t>Public safety &amp; security matters in conjuction with police &amp; others</t>
  </si>
  <si>
    <t>N/A</t>
  </si>
  <si>
    <t>Berkshire County</t>
  </si>
  <si>
    <t>Community Reinvestments</t>
  </si>
  <si>
    <t>CATEGORY KEY</t>
  </si>
  <si>
    <t>6 = Community support otherwise absent</t>
  </si>
  <si>
    <t>5 = Victim services</t>
  </si>
  <si>
    <t>4 = Climate</t>
  </si>
  <si>
    <t xml:space="preserve"> Jurisdiction</t>
  </si>
  <si>
    <t>Nantucket County</t>
  </si>
  <si>
    <t xml:space="preserve"> </t>
  </si>
  <si>
    <t>All in-custody operations occur at Barnstable County</t>
  </si>
  <si>
    <t>% SU per Self-Report</t>
  </si>
  <si>
    <t>% SMI per Self-Report</t>
  </si>
  <si>
    <t>% SU per Facility Diagnosis</t>
  </si>
  <si>
    <t>% SMI per Facility Diagnosis</t>
  </si>
  <si>
    <t>% Co-occurring per Self-Report</t>
  </si>
  <si>
    <t>Substance Use Disorder</t>
  </si>
  <si>
    <t>Mental Health Disorders</t>
  </si>
  <si>
    <t>Co-Occurring</t>
  </si>
  <si>
    <t>% Co-occurring per Facility Diagnosis</t>
  </si>
  <si>
    <t>data not available</t>
  </si>
  <si>
    <t>Behavioral Health Considerations Among County Populations</t>
  </si>
  <si>
    <t>278 days</t>
  </si>
  <si>
    <t>Demographics &amp; Lengths of Stay by County</t>
  </si>
  <si>
    <t>Location has major seasonal population surges (tourism).</t>
  </si>
  <si>
    <t>State or Federal regulations mandate that this function occurs</t>
  </si>
  <si>
    <t>no</t>
  </si>
  <si>
    <t>Ongoing</t>
  </si>
  <si>
    <t>Outsourced</t>
  </si>
  <si>
    <t>NA</t>
  </si>
  <si>
    <t>12 weeks</t>
  </si>
  <si>
    <t>50+</t>
  </si>
  <si>
    <t>4 weeks</t>
  </si>
  <si>
    <t>yes</t>
  </si>
  <si>
    <t>Bi-Weekly</t>
  </si>
  <si>
    <t>Yes</t>
  </si>
  <si>
    <t>Weekly</t>
  </si>
  <si>
    <t>Health Imperatives</t>
  </si>
  <si>
    <t>Financial Literacy</t>
  </si>
  <si>
    <t>Culinary Arts</t>
  </si>
  <si>
    <t>Not specified</t>
  </si>
  <si>
    <t>Daily</t>
  </si>
  <si>
    <t>1990's</t>
  </si>
  <si>
    <t>AA speakers from outside the facility come in and put on a formal meeting. In order to be an AA speaker you must have at least six months of sobriety, be active in AA, and authorize security to run a criminal history. This program is a collaboration with the local Alcoholics Anonymous and the Sheriff's Office.</t>
  </si>
  <si>
    <t>Open</t>
  </si>
  <si>
    <t>No</t>
  </si>
  <si>
    <t>The clients receive a message from the speaker that will aid in their own recovery. They will also see the value in the A.A. commitment.</t>
  </si>
  <si>
    <t>Sentenced Male.</t>
  </si>
  <si>
    <t>Local Alcoholics Anonymous</t>
  </si>
  <si>
    <t>AA standards</t>
  </si>
  <si>
    <t>None</t>
  </si>
  <si>
    <t>Before 2001</t>
  </si>
  <si>
    <t>SU-AA Big Book is an open meeting that meets ongoing weekly with a capacity of 15 participants. The group is based on an AA meeting format utilizing group discussion as the primary function of the meeting.   Reference Materials: Alcoholics Anonymous Fourth Edition</t>
  </si>
  <si>
    <t xml:space="preserve">The goal of this group is to gain a better understanding of the basics of Alcoholics Anonymous. Topics include; the history of Alcoholics Anonymous, the history of its founders of the program, and the principles of the Alcoholics Anonymous program.  The participants of this group will gain a greater understanding of how the program of Alcoholics Anonymous came to be and a greater understanding of its teachings and ways to implement its principles in their everyday lives. </t>
  </si>
  <si>
    <t>Adult sentenced male</t>
  </si>
  <si>
    <t>Addiction Education</t>
  </si>
  <si>
    <t>Group sessions focusing on providing participants with comprehensive, up to date information on drugs and alcohol. This is facilitated by the Substance Abuse team.</t>
  </si>
  <si>
    <t>To inform the clients of the most recent and up to date information on drugs and alcohol.</t>
  </si>
  <si>
    <t>sentenced male</t>
  </si>
  <si>
    <t>Sheriff's Office Policy and Procedures</t>
  </si>
  <si>
    <t>This was not a requirement to be a licensed staff to facilitate this group but was run by a credentialed staff member. The substance abuse coordinator.</t>
  </si>
  <si>
    <t>Not applicable</t>
  </si>
  <si>
    <t>State/Grant</t>
  </si>
  <si>
    <t>This program was not evidence based but did provide relevant and up to date information regarding drugs and alcohol.</t>
  </si>
  <si>
    <t>Anger Management</t>
  </si>
  <si>
    <t>The goal of the Anger Management Program is to increase personal awareness of the nature of anger and the ways in which it can be managed in order to reduce violent and abusive behavior, learn self-control, and make healthier choices.  This course will help clients:   Identify their anger and explore where these feelings come from, Explore how they currently express their anger, and learn tools that can help them better control their anger.</t>
  </si>
  <si>
    <t>Course Goals: The goal of the Anger Management Program is to increase personal awareness of the nature of anger and the ways in which it can be managed in order to reduce violent and abusive behavior, learn self-control and make healthier choices.</t>
  </si>
  <si>
    <t>The Substance Abuse Coordinator. And the RSAT facilitator.</t>
  </si>
  <si>
    <t xml:space="preserve">It is imperative we give tools to the offender that will help them deal with life's frustrations without lashing out on the ones that are trying to help them. </t>
  </si>
  <si>
    <t>Masters level Mental Health Clinicians facilitate these groups utilizing DBT and CBT techniques.  Participants are taught the skills necessary to more effectively manage stress and anxiety both during their incarceration and after release.  This group encompasses both substance abuse and mental health issues.</t>
  </si>
  <si>
    <t>To provide an outlet to express anxiety and stress while incarcerated and learn how to more effectively manage the life stressors encountered both during incarceration and post-release</t>
  </si>
  <si>
    <t>Yes, members of the BCSO Mental Health Team are required to minimally have a Masters Degree in a Human Services related field and have a current or pending state or federal certification as a licensed mental health counselor.</t>
  </si>
  <si>
    <t>These groups provide the clinical staff valuable contact with their clients in a therapeutic group setting. It has also been proven to be useful with participants either currently being prescribed or thinking about starting on an anxiolytic.</t>
  </si>
  <si>
    <t>Basic Recovery</t>
  </si>
  <si>
    <t>To educate the client on the ideas around sobriety and living a substance free lifestyle. This should open up the clients way of thinking about recovery in order to receive more intense help.</t>
  </si>
  <si>
    <t>pretrial and sentenced males</t>
  </si>
  <si>
    <t>The Coordinator of Substance Abuse services is a licensed employee.</t>
  </si>
  <si>
    <t>Bridge Program</t>
  </si>
  <si>
    <t>SU and MH-Inmates must be housed in the Residential Substance Abuse Treatment (RSAT) to attend.  This is a highly structured group that, in order to complete, the inmates are expected to attend three sessions weekly for eight weeks without a missed session.  Participants will be selected for the group based on the recommendations from the Case Manager, Mental Health Clinician and Substance Abuse Counselor, and upon the participant's completed written application and questionnaire.  In addition to the three psycho-educational sessions per week, participants are also required to attend one weekly, one hour Process Group with the pod mental health clinician to discuss thoughts and feelings that result from the material presented over the course of the week.  This program incorporates several groups, Bridge Process, Therapeutic Recreation, Bridge Yoga and many substance abuse groups.  This group is facilitated by the substance abuse team.</t>
  </si>
  <si>
    <t>The Bridge program will address, in depth, a study on the familial, social, emotional, and spiritual factors that contribute to and support the ongoing substance abuse and criminal behavior.  Through discussions, handouts, videos, journaling, self-reflection, and self-assessment, with accompanying assignments, participants learn insights and acquire the tools needed to regain control in their lives.  This is a critical step to successful substance abuse and/or trauma recovery, thereby decreasing the chance for new trauma, and leading to a more successful reintegration into society with resulting reduction in recidivism.</t>
  </si>
  <si>
    <t xml:space="preserve">Substance abuse evaluated, male sentenced and in the RSAT unit. </t>
  </si>
  <si>
    <t>The substance abuse counselor and the coordinator of substance abuse services are Licensed.</t>
  </si>
  <si>
    <t>Healthy Choices, They provide for Narcan, HIV, STG and Hep., training.</t>
  </si>
  <si>
    <t>This program was part of the program of the year in 2014 awarded to the Sheriff's Office by ACA.</t>
  </si>
  <si>
    <t>The RSAT program in 2014 was selected based on the evaluation to be a presenter at the national convention. One of the top five in the country to present.</t>
  </si>
  <si>
    <t xml:space="preserve">The RSAT program at the Berkshire County Sheriff's Office offers a therapeutic approach to substance abuse through group therapy, one on one individual counseling sessions and mental health counseling. </t>
  </si>
  <si>
    <t xml:space="preserve">Bridge Process Group </t>
  </si>
  <si>
    <t>The Bridge process group will offer an opportunity to the Bridge I participants to share with each other and the clinician, the thoughts and feelings that have come up for them during the week. This will be an interactive session, as opposed to an educational session. No new material will be presented, but rather the facilitator will encourage the group members to feedback, reflect on and interpret what they have learned earlier in the week. The group will also, hopefully. Learn how to positively incorporate the material into their lives, allowing them to successfully reintegrate into the community. The Bridge Process Group is a part of the Bridge I program, and the same attendance requirements apply to this group as they apply to the rest of the program. This is a mental health group.</t>
  </si>
  <si>
    <t xml:space="preserve">This group is facilitated by a licensed mental health clinician.  The purpose of this group is to check in with the clients in Bridge to ensure their mental health status.  This is done through group discussion and reviewing the topics covered.  </t>
  </si>
  <si>
    <t>Substance abuse bridge staff, substance abuse coordinator and Mental Health Supervisor</t>
  </si>
  <si>
    <t>Part of the RSAT unit</t>
  </si>
  <si>
    <t>Building Social Network</t>
  </si>
  <si>
    <t>Evidence based behavioral change therapy group focused on connecting inmates with the right people and peer groups.  This group is facilitated by a substance abuse counselor.</t>
  </si>
  <si>
    <t>Through social networking the participant will become familiar with the agencies that they will need to reach out to in order to obtain services in the areas of substance abuse, mental health, financial, medical, employment to assist them in reintegrating into the community.</t>
  </si>
  <si>
    <t>Sentenced adult males in the RSAT unit.</t>
  </si>
  <si>
    <t>Other Social service agencies</t>
  </si>
  <si>
    <t>Community Support Groups</t>
  </si>
  <si>
    <t>Focus on identifying and addressing issues that may arise when reintegrating back into the community by developing an effective service plan to reduce the likelihood of future incarcerations.  These groups were offered in collaboration with Mass Hire, Berkshire Works, a local entrepreneur (Big Head Books) offered an entrepreneur course, Greylock Federal Credit Union provided financial literacy classes, and Tapestry provided training on the use of Narcan.</t>
  </si>
  <si>
    <t>ongoing</t>
  </si>
  <si>
    <t>To connect our clients with the outside community in a positive way to show what is available for them upon release and make a community connection.</t>
  </si>
  <si>
    <t>Mass Hire, Berkshire Works, Big Head Books, Greylock Federal Credit Union, and Tapestry.</t>
  </si>
  <si>
    <t xml:space="preserve">These programs are supported by the local community partners and are in collaboration with the Sheriff's Office.  </t>
  </si>
  <si>
    <t>Getting Motivated to Change</t>
  </si>
  <si>
    <t xml:space="preserve">SU and MH-Week 1: Motivation 101 Helps clients begin to think about aspects of motivation that govern decisions to change behavior. It utilizes node-link mapping and related cognitive strategies (see Mapping the Journey) to engage clients in discussions of motivation.  Week 2: The Art of Self-Motivation • Provides clients with further ideas about increasing motivation. Clients are encouraged to discuss progress and challenges in working on their "target" the behavior or attitude they desire to change as part of the motivation group.  Week 3: Staying Motivated-encourages the exploration of strategies for strengthening the commitment to change. Clients begin by discussing progress and challenges in working on their "target" — the behavior or attitude they desire to change as part of the motivation group. : This is a four week closed group offered to clients housed in sentenced Pods. The client will sign-up prior to the initial group. Clients will be selected by the Treatment Team based on their time and sentence structure. This group is facilitated by a Substance abuse staff member. </t>
  </si>
  <si>
    <t>The Substance abuse coordinator.</t>
  </si>
  <si>
    <t>Healthy Relationships</t>
  </si>
  <si>
    <t>The goal of the Healthy Relationships Group is to help participants identify the components of a respectful, non-violent relationship and develop skills to resolve conflict and maintain it. Without these skills, chances of relapse and recidivism increase dramatically.</t>
  </si>
  <si>
    <t>Meditation</t>
  </si>
  <si>
    <t>SU and MH-Program in G- Pod (Residential Substance Abuse Treatment (RSAT)) training on how to meditate. Through meditation the group will develop more trust in each other and build trusting relationships to be able to share life issues. This group was facilitated by a Substance Abuse Counselor and a Volunteer that had been trained on the art of meditation.</t>
  </si>
  <si>
    <t>The purpose of the meditation group was to give participants additional tools to help control negative thoughts and emotions. The goal was to provide clients the necessary skills to relax and have ways to avoid negative situations during times of boredom and lack of structure.</t>
  </si>
  <si>
    <t>Sentenced Male Level Medium</t>
  </si>
  <si>
    <t>Narcotics Anonymous Speaker Group</t>
  </si>
  <si>
    <t>Speakers from outside the facility come in and put on a formal meeting.  The topics of discussion involve addiction and recovery.  This is facilitated by an outside volunteer and monitored by a case manager.  These groups are available in all the pods.  These groups incorporate NA and NA Step group.</t>
  </si>
  <si>
    <t xml:space="preserve">The hope is that through the NA speakers message the client will be motivated to live a clean and sober life.  This also gives the client a connection with the NA program and could motivate them to become involved in the NA program. </t>
  </si>
  <si>
    <t>The coordinator of substance abuse services.</t>
  </si>
  <si>
    <t xml:space="preserve">Local Narcotics Anonymous branch. </t>
  </si>
  <si>
    <t>This course is designed to address relapse by exploring triggers, warning signs and other issues of early recovery.</t>
  </si>
  <si>
    <t xml:space="preserve">The clients will have a better understanding of the risks involved in drug usage.  This course is designed to address relapse by exploring triggers, warning signs, and other issues of early recovery. </t>
  </si>
  <si>
    <t>Although this is not an evidence based program it is an intracal group that needs to be offered to our clients that will be getting  released from incarceration sometimes on short notice.</t>
  </si>
  <si>
    <t xml:space="preserve">These groups where intended to educate and prepare the client for challenges they will face upon release and reintegration into the community.  </t>
  </si>
  <si>
    <t>pretrial and sentenced male</t>
  </si>
  <si>
    <t>Not required</t>
  </si>
  <si>
    <t>To create an atmosphere of self honesty and assist the clients to truly understand their potential.</t>
  </si>
  <si>
    <t>Pretrial and sentenced males</t>
  </si>
  <si>
    <t>Victim Impact</t>
  </si>
  <si>
    <t xml:space="preserve">The offender will make amends by creating a crime impact statement, creating a restitution plan, partaking or planning to partake in community service, and/or writing a letter of accountability. Each inmate will receive a Listen and Learn Victim Impact workbook </t>
  </si>
  <si>
    <t>sentenced males</t>
  </si>
  <si>
    <t>The coordinator of Substance Abuse services. This does not require a license but is facilitated by a credentialed substance abuse counselor.</t>
  </si>
  <si>
    <t>pretrial inmates with opiate addiction</t>
  </si>
  <si>
    <t xml:space="preserve">An inpatient treatment facility that is minimum security and community based. The program combines substance abuse treatment with confinement to help offenders live a chemically free, productive, and law abiding lifestyle. It relies on active participation in community-based fellowship to bridge treatment, recovery, and successful reintegration. </t>
  </si>
  <si>
    <t>Once eligible and cleared by classification board. This is 90 day program. It takes 1 case manager 2 hours for preparing the case and sending it to the program.</t>
  </si>
  <si>
    <t>sentenced inmates with substance abuse concerns, cannot have convictions for sexual assault</t>
  </si>
  <si>
    <t>Data not available</t>
  </si>
  <si>
    <t>Residential Substance Abuse Treatment (RSAT)</t>
  </si>
  <si>
    <t xml:space="preserve">The most intensive Substance Abuse Treatment Program that the BCHC Offers. This program combines a number of evidenced based programs in order to address a wide range of underlying substance abuse issues. </t>
  </si>
  <si>
    <t>1 year</t>
  </si>
  <si>
    <t xml:space="preserve">sentenced inmates with substance abuse concerns </t>
  </si>
  <si>
    <t>Case Management</t>
  </si>
  <si>
    <t>The Case Manager is responsible for the case management of all of the inmates on their caseload and for helping these individuals navigate the appropriate programming necessary for successful rehabilitation, including the coordination of post-release services. For the duration of their stay, each inmate is to be met with on an as-needed basis, with no more than 60-Days between contacts. Case managers are required to ensure that clients are provided with numerous other services including, but not limited to, performing a needs assessment of through an Initial Screening and Questionnaire, completing Prison Rape Elimination Act Reviews (PREA), establishing and maintaining a counseling relationship with inmates confined to the facility; assessing and analyzing pertinent information for the purpose of developing individualized service plans, and establishing and maintaining relationships with community agencies to enhance program services. Additionally, case managers must maintain relevant information and submit reports as necessary; perform duties to promote the effective and efficient operation of the institution in accordance with prescribed policies and procedures, ensure that each inmate being released from the facility has active health insurance coverage, make referrals to Long-Term Treatment Programs, Sober Houses, Day Program Treatment Agencies, Shelters and other social service agencies as needed; ensure that inmates have their birth certificates, social security and identification cards and to provide transportation to individuals that are released from the House of Correction as needed.</t>
  </si>
  <si>
    <t>All inmates</t>
  </si>
  <si>
    <t>Sheriff's Office Policy and Procedures,CMR</t>
  </si>
  <si>
    <t>Length of Stay</t>
  </si>
  <si>
    <t xml:space="preserve">DOC, CMR's, DPH, ACA, NCCHC, PREA, DMH, </t>
  </si>
  <si>
    <t>Yes-minimum of Masters Degree in a Human Service related field and hold current State and/or National licensure</t>
  </si>
  <si>
    <t xml:space="preserve">Berkshire Forensic Services, DMH, </t>
  </si>
  <si>
    <t>Adult Basic Education – lays a foundation of learning for more advanced studies such as secondary education or higher education.  Subjects covered are math, science/technology, English language arts and writing, and social studies.</t>
  </si>
  <si>
    <t>on going from September - June</t>
  </si>
  <si>
    <t>Increase client education levels to assist with obtaining employment and/or a high school equivalency diploma.</t>
  </si>
  <si>
    <t>sentenced males with testing level 1A -2A</t>
  </si>
  <si>
    <t>Sheriff's Office Policy and Procedures, DOE..</t>
  </si>
  <si>
    <t xml:space="preserve">yes </t>
  </si>
  <si>
    <t xml:space="preserve">Pre-Adult Secondary Education-prepares individuals for ASE level subject primary.  Learning focused on middle school level subject matter. </t>
  </si>
  <si>
    <t>sentenced males with testing level 3A-4A</t>
  </si>
  <si>
    <t>Adult Secondary Education – an alternative to the GED program. Learning focused on high school level subject matter.  Subjects covered are math, science/technology, English language arts and writing, and social studies.</t>
  </si>
  <si>
    <t>sentenced males with testing level 5A-6A</t>
  </si>
  <si>
    <t>Manufacturing 1 course by Berkshire Community College. Provides textual and hands-on teaching of Manufacturing 1 / Welding</t>
  </si>
  <si>
    <t>Level 2 or higher</t>
  </si>
  <si>
    <t>Creative Art</t>
  </si>
  <si>
    <t>Education in and training on teaching art skills.</t>
  </si>
  <si>
    <t>Sheriff's Office</t>
  </si>
  <si>
    <t>State</t>
  </si>
  <si>
    <t>Education Re-entry</t>
  </si>
  <si>
    <t>Preparation for re-entry by helping participants continue education, provide HiSET or GED testing, teaching life skills, health, nutrition, financial literacy, &amp; personal growth.</t>
  </si>
  <si>
    <t xml:space="preserve">To prepare the clients for educational opportunities upon discharge. </t>
  </si>
  <si>
    <t>Graphic Communication</t>
  </si>
  <si>
    <t>Teaches printing skills, including desktop publishing, and AutoCAD.</t>
  </si>
  <si>
    <t>Sheriff</t>
  </si>
  <si>
    <t>High School Equivalency Test</t>
  </si>
  <si>
    <t>DOE, Sheriff's Office Policy and Procedure</t>
  </si>
  <si>
    <t>Inside Out Program Williams College</t>
  </si>
  <si>
    <t>Williams College provides 9 Williams College Students and 9 Berkshire Community College Students to teach an undergraduate level philosophy/psychology course to participants.</t>
  </si>
  <si>
    <t>To obtain a Williams College course credit and to build the confidence required to continue with the educational process.</t>
  </si>
  <si>
    <t>Inmates learn how to catalog books and shelf books according to the Dewey decimal system.</t>
  </si>
  <si>
    <t>To make available to all clients the chance to read.</t>
  </si>
  <si>
    <t>Open to all</t>
  </si>
  <si>
    <t>Law Library</t>
  </si>
  <si>
    <t>Local Libraries</t>
  </si>
  <si>
    <t>Mandated RUFO literacy testing.</t>
  </si>
  <si>
    <t>To determine reading levels of the clients.</t>
  </si>
  <si>
    <t>Mandated for all inmates incarcerated for at least 30 days unless there is a signed refusal</t>
  </si>
  <si>
    <t>Rufo Law</t>
  </si>
  <si>
    <t>OSHA 10 card granted after completion of 10 hours of OSHA awareness, safety regulations.</t>
  </si>
  <si>
    <t>1/5/19 and 1/12/19 each class is 4 hours</t>
  </si>
  <si>
    <t>To make the client job ready upon discharge.</t>
  </si>
  <si>
    <t>OSHA Guidelines</t>
  </si>
  <si>
    <t>SEIS</t>
  </si>
  <si>
    <t>Offered to the special education students that qualify.</t>
  </si>
  <si>
    <t>Level 1 or higher</t>
  </si>
  <si>
    <t xml:space="preserve">SEIS </t>
  </si>
  <si>
    <t>Yes-SEIS</t>
  </si>
  <si>
    <t>A nationally accredited training program teaching kitchen regulations and safety. Inmates leave with a certificate in ServSafe.</t>
  </si>
  <si>
    <t>To obtain the Serv-Safe certification for employability.</t>
  </si>
  <si>
    <t xml:space="preserve">ServSafe </t>
  </si>
  <si>
    <t xml:space="preserve">To assess the students grade level. </t>
  </si>
  <si>
    <t>Motivational program which centers on positive influences and entrepreneurial skills.</t>
  </si>
  <si>
    <t>Three-3 session cycles took place</t>
  </si>
  <si>
    <t>A motivational program to open up the clients perspective on chances after release.</t>
  </si>
  <si>
    <t>Three-3  groups took place. Requires 1 case manager for each group 3 times and 1 volunteer. 1security officer 1/2 hour to prepare the group.</t>
  </si>
  <si>
    <t>Tutoring for low level students with reading comprehension and for those who have reading difficulties.</t>
  </si>
  <si>
    <t>To help the student prepare and be able to pass the High School equivalency test.</t>
  </si>
  <si>
    <t>Williams College Tutoring</t>
  </si>
  <si>
    <t>Peer tutoring is done with students who have a high level of competency for students with low levels of competency. Volunteers from the area willing to tutor our students.</t>
  </si>
  <si>
    <t>Williams College Book Club</t>
  </si>
  <si>
    <t xml:space="preserve">Security cleared students from Williams College come to the facility for a scheduled Book Club with the inmates.  This class chooses books from a list of options created by the students from both places.  Once a reading is selected from the list it is ordered and paid for on a rotating basis between Williams and the House of Correction.  The readings are discussed and reviewed by the students.  The list is approved and reviewed by the ADS of Programs.  Security is provided by the Sheriff's Office. </t>
  </si>
  <si>
    <t xml:space="preserve">To improve the reading skills of our students and open their minds to other opportunities. To give hope and self-confidence with positive interactions form the community. </t>
  </si>
  <si>
    <t>Education Orientation</t>
  </si>
  <si>
    <t>A “how to” on accessing available education programs in our facility and also works to change thinking to improve self and learning.</t>
  </si>
  <si>
    <t>To be involved in the educational programming.</t>
  </si>
  <si>
    <t>Scheduled for once a week. This requires 1 Program Director 1 hour.</t>
  </si>
  <si>
    <t>How to access Westlaw and a crash course on how to use Westlaw.</t>
  </si>
  <si>
    <t>To make available to all clients the ability to research their case.</t>
  </si>
  <si>
    <t>CMR</t>
  </si>
  <si>
    <t>Parenting Journey</t>
  </si>
  <si>
    <t>Program for incarcerated fathers that provides practical ways to help overcome the physical and psychological challenges that fathers face “Inside” (while incarcerated) and “Out” (after incarceration)</t>
  </si>
  <si>
    <t>Must be housed in D and G pod. Closed Group. Evidence Based</t>
  </si>
  <si>
    <t>YES</t>
  </si>
  <si>
    <t>Yes, NBCC</t>
  </si>
  <si>
    <t>Overdose Prevention Group</t>
  </si>
  <si>
    <t>This group will focus primarily on Opioid prevention but will also touch on overdose situations involving mixing substances.</t>
  </si>
  <si>
    <t>To educate the client on the risk of overdose after incarceration.</t>
  </si>
  <si>
    <t>Schedule on a rotating basis. This group occurred 12 times 2 hours for a group. 1 substance abuse counselor a 1 security officer for 1/2 hour.</t>
  </si>
  <si>
    <t>Must be involved in Substance Abuse services, Offered in Pod G,H and C.</t>
  </si>
  <si>
    <t>Work Release</t>
  </si>
  <si>
    <t>At the Berkshire County Jail and House of Correction (BCJHC), the Work Release Program allows an inmate who is sufficiently trusted or can be sufficiently monitored to go outside of the Institution and work at a place of employment, and return to the Institution at the end of their shift.  While in the community, they are monitored by a GPS Tracking Device, transported to and from work by the BCJHC staff, regularly drug tested, and are randomly checked on at work by Security staff throughout the week.</t>
  </si>
  <si>
    <t xml:space="preserve">  The inmate will then have the opportunity to pay off fines or fee’s owed while incarcerated.  The Massachusetts Department of Revenue is contacted and collects their fees automatically via payroll.  When released, the inmate has an opportunity to keep his employment and take his earnings with him into the community.  This enables the inmate to be able to secure housing and provide not only for themselves but their family.</t>
  </si>
  <si>
    <t>On a daily basis. This requires 1 case manager and 1 security officer. Case manager  two hours a day  security officer 2 hours a day</t>
  </si>
  <si>
    <t>Eligible and cleared inmates.</t>
  </si>
  <si>
    <t>Sheriff's Office Policy and Procedures, DPH, DOC</t>
  </si>
  <si>
    <t>Local Employers</t>
  </si>
  <si>
    <t>A shot is given before release by our medical staff and then the inmate is referred to a Community Based resource for Continued administration and treatment. Brien Center offers a community outreach worker to come in and meet with the inmates prior to discharge.</t>
  </si>
  <si>
    <t>Not available</t>
  </si>
  <si>
    <t>As requested, occurred 4 times. Nurse and substance abuse counselor 1 hour.</t>
  </si>
  <si>
    <t>Must be an opioid abuser or alcohol abuser. Offered to all inmates.</t>
  </si>
  <si>
    <t>NCCHC, DPH, Sheriff's Office Policy and Procedures</t>
  </si>
  <si>
    <t>Not this FY</t>
  </si>
  <si>
    <t>Arabic Study &amp; Juma Prayer</t>
  </si>
  <si>
    <t>Study of the Arabic language and adherence to congregational prayer</t>
  </si>
  <si>
    <t>1 day/week</t>
  </si>
  <si>
    <t>Scheduled weekly as needed.</t>
  </si>
  <si>
    <t>No restrictions</t>
  </si>
  <si>
    <t>Yes, Times offered and units of service provided</t>
  </si>
  <si>
    <t>Chaplain</t>
  </si>
  <si>
    <t>Volunteer</t>
  </si>
  <si>
    <t>Bible Study</t>
  </si>
  <si>
    <t>Bible study provided by In-House Chaplain; Multi-denominational. A class on learning the bible and exploring Christianity.</t>
  </si>
  <si>
    <t>2 days/week, 45 minutes</t>
  </si>
  <si>
    <t>To gain a better understanding of the Bible.</t>
  </si>
  <si>
    <t>Scheduled weekly</t>
  </si>
  <si>
    <t>Catholic Service</t>
  </si>
  <si>
    <t>Full Catholic Service provided by in-house Reverend, and team of volunteer Deacons</t>
  </si>
  <si>
    <t>3 days/week, 45 minutes</t>
  </si>
  <si>
    <t>To provide the opportunity to practice their faith.</t>
  </si>
  <si>
    <t>Volunteers</t>
  </si>
  <si>
    <t>Catholic Holy Day</t>
  </si>
  <si>
    <t>Observance of all Catholic Holidays, access to Catholic Service</t>
  </si>
  <si>
    <t>Scheduled weekly Christmas Mass</t>
  </si>
  <si>
    <t>Local Clergy</t>
  </si>
  <si>
    <t>God Talk</t>
  </si>
  <si>
    <t>Various discussions on faith inspired by diverse materials and topics facilitated by volunteers</t>
  </si>
  <si>
    <t>1 day/week, ongoing</t>
  </si>
  <si>
    <t>Music Lessons</t>
  </si>
  <si>
    <t>Religious inspired music is listened to and inmates are taught how to participate</t>
  </si>
  <si>
    <t>3 days/week</t>
  </si>
  <si>
    <t>Teacher</t>
  </si>
  <si>
    <t>Local Music</t>
  </si>
  <si>
    <t>Muslim Service</t>
  </si>
  <si>
    <t>Full Islamic service provided by the outside Imam.</t>
  </si>
  <si>
    <t>Imam</t>
  </si>
  <si>
    <t>Muslim Study</t>
  </si>
  <si>
    <t>Karan study provided by In-House Imam; A class on learning the Karan and the Islamic traditions and practices.</t>
  </si>
  <si>
    <t>Protestant Service</t>
  </si>
  <si>
    <t>Full religious service provided by protestant Chaplain and volunteers every Sunday</t>
  </si>
  <si>
    <t>Rite of Christian Initiation of Adults</t>
  </si>
  <si>
    <t>As requested</t>
  </si>
  <si>
    <t>REC Retreat</t>
  </si>
  <si>
    <t>A religious retreat provided by the religious leaders and volunteers</t>
  </si>
  <si>
    <t>Must be a Level 2 or higher</t>
  </si>
  <si>
    <t>REC Reunion</t>
  </si>
  <si>
    <t>Follows the REC weekend. The people that went on the retreat meet.</t>
  </si>
  <si>
    <t>1 night/week</t>
  </si>
  <si>
    <t>REC Weekend</t>
  </si>
  <si>
    <t>Follow up to REC retreat. Religious gathering to discuss the Bible and its teachings</t>
  </si>
  <si>
    <t>On an as needed basis</t>
  </si>
  <si>
    <t>Community Reinvestments/ Berkshire County Task Force</t>
  </si>
  <si>
    <t>The Berkshire County Task Force. The “Task Force’s” main objective is to facilitate the efficient investigation, arrest and prosecution of violators of the controlled substance laws of the Commonwealth of Massachusetts.  The “Task Force” is also responsible for assisting the Berkshire State Police Detective Unit and all local municipalities with “major crime” investigations. In addition, the “Task Force” is responsible for the facilitation of information and resource sharing among Berkshire Law Enforcement Agencies through consistent and open communication among “Task Force” members.</t>
  </si>
  <si>
    <t>Safer community</t>
  </si>
  <si>
    <t>3 Security staff</t>
  </si>
  <si>
    <t>Berk County</t>
  </si>
  <si>
    <t>P+P Sheriff's</t>
  </si>
  <si>
    <t>DA, Local PD</t>
  </si>
  <si>
    <t>Western Mass Safe Streets Task Force</t>
  </si>
  <si>
    <t xml:space="preserve">The Western Mass Safe Streets Task Force is a combination of federal, state, and local law enforcement agencies collaboratively addressing violent crime in our communities. Our task force pursues violent gangs through coordinated investigations to prosecute violations such as drug conspiracies and firearms violations.   The FBI Safe Streets Task Force participates in anti-crime activities assisting local police departments in their efforts to stem street violence.   These operations occur in areas plagued by drug trafficking and gang violence, and in doing so, the Task Force has an effect on the reduction of street level heroin distribution and violent crimes in our communities. </t>
  </si>
  <si>
    <t xml:space="preserve">1 Security staff </t>
  </si>
  <si>
    <t>Western MA</t>
  </si>
  <si>
    <t>DEU- Digital Evidence Unit</t>
  </si>
  <si>
    <t xml:space="preserve">In recognition of the fact that digital media, digital devices and records of their use are ubiquitous and now part of all criminal investigations, the Berkshire County Sherriff’s Department has invested heavily in the State Police Detective Unit’s Digital Evidence Unit (DEU). </t>
  </si>
  <si>
    <t>1 Security staff</t>
  </si>
  <si>
    <t xml:space="preserve">Command Center Response </t>
  </si>
  <si>
    <t xml:space="preserve">    When the Command Center is called out I receive a call from the Incident commander requesting the use of the Command Center for use as the command post. I then notify the chain of command. The Command Center is used for  a number of different incidents, as in murder investigations, searches of missing persons, drownings or for communications to name a few. Once on scene I verify where it needs to be stationed and what they will need for the Command post. I then turn on all computers, phones lines, cameras and set up the inside the back of the command center with table and any other request they have. I also determine if any other resources are need from the Sheriffs' Department.  </t>
  </si>
  <si>
    <t>Support Local Law enforcement.</t>
  </si>
  <si>
    <t>Berk. County</t>
  </si>
  <si>
    <t>Triad</t>
  </si>
  <si>
    <t>To provide crime prevention, education and awareness to senior citizens throughout Berkshire County.  Monthly meetings are hosted in several communities throughout the Berkshires.</t>
  </si>
  <si>
    <t>Berk. Elders</t>
  </si>
  <si>
    <t xml:space="preserve">No </t>
  </si>
  <si>
    <t>Varies</t>
  </si>
  <si>
    <t>Local Comm.</t>
  </si>
  <si>
    <t>24/7 DAD</t>
  </si>
  <si>
    <t>Educate and Support local fathers</t>
  </si>
  <si>
    <t>1 case manager</t>
  </si>
  <si>
    <t>DCF, Court</t>
  </si>
  <si>
    <t xml:space="preserve">Sheriff's Office </t>
  </si>
  <si>
    <t>Court, DCF</t>
  </si>
  <si>
    <t>Community Outreach/ Reentry</t>
  </si>
  <si>
    <t>Supporting Communities</t>
  </si>
  <si>
    <t>Ex offenders</t>
  </si>
  <si>
    <t>SS agencies</t>
  </si>
  <si>
    <t>Toys for Tots</t>
  </si>
  <si>
    <t>3,000 children</t>
  </si>
  <si>
    <t>Support Communities</t>
  </si>
  <si>
    <t>Berk children</t>
  </si>
  <si>
    <t>Marine</t>
  </si>
  <si>
    <t>none</t>
  </si>
  <si>
    <t>Surprise Pay</t>
  </si>
  <si>
    <t>Numerous times a year the Sheriff pays for groceries. This involves about 4 volunteers.</t>
  </si>
  <si>
    <t>Berk families</t>
  </si>
  <si>
    <t>Big Y</t>
  </si>
  <si>
    <t>Law Enforcement Torch run</t>
  </si>
  <si>
    <t>LETR</t>
  </si>
  <si>
    <t>Berk students</t>
  </si>
  <si>
    <t>Berk schools</t>
  </si>
  <si>
    <t>5-6 volunteers for the Sheriff's Office are stationed at  various schools throughout the County</t>
  </si>
  <si>
    <t>inmates</t>
  </si>
  <si>
    <t>Berk food banks</t>
  </si>
  <si>
    <t>Golf Tournament</t>
  </si>
  <si>
    <t>144 golfers</t>
  </si>
  <si>
    <t>1 day</t>
  </si>
  <si>
    <t>Once per year</t>
  </si>
  <si>
    <t>Berk residents</t>
  </si>
  <si>
    <t>Berk business'</t>
  </si>
  <si>
    <t>Game Dinner</t>
  </si>
  <si>
    <t>Youth Fingerprint and ID Program</t>
  </si>
  <si>
    <t>Berk youth</t>
  </si>
  <si>
    <t>various</t>
  </si>
  <si>
    <t>All Inmates</t>
  </si>
  <si>
    <t>Domestic Violence</t>
  </si>
  <si>
    <t>Relapse Prevention</t>
  </si>
  <si>
    <t>Parents Helping Parents</t>
  </si>
  <si>
    <t>Schools</t>
  </si>
  <si>
    <t>Unlimited</t>
  </si>
  <si>
    <t>Senior Citizens</t>
  </si>
  <si>
    <t xml:space="preserve">N/A </t>
  </si>
  <si>
    <t>Twice a week</t>
  </si>
  <si>
    <t>CMRs, DOC, PREA, ACA</t>
  </si>
  <si>
    <t>Conflict Resolution</t>
  </si>
  <si>
    <t>Spectrum Health Services</t>
  </si>
  <si>
    <t>Creative Writing</t>
  </si>
  <si>
    <t>6 months</t>
  </si>
  <si>
    <t>Sentenced inmates</t>
  </si>
  <si>
    <t>Once a week</t>
  </si>
  <si>
    <t>Computer Literacy</t>
  </si>
  <si>
    <t>8 weeks</t>
  </si>
  <si>
    <t>Library Services</t>
  </si>
  <si>
    <t>4-6 weeks</t>
  </si>
  <si>
    <t>DESE</t>
  </si>
  <si>
    <t>As needed</t>
  </si>
  <si>
    <t>Community Service</t>
  </si>
  <si>
    <t>Youth Leadership Academy</t>
  </si>
  <si>
    <t>All</t>
  </si>
  <si>
    <t>Essex County Health Services &amp; Program Costs</t>
  </si>
  <si>
    <t>Agency</t>
  </si>
  <si>
    <t>FY</t>
  </si>
  <si>
    <t>Total Spending</t>
  </si>
  <si>
    <t>ADP (avg. custody population for fiscal year)</t>
  </si>
  <si>
    <t>FTEs  (avg. for fiscal year)</t>
  </si>
  <si>
    <t>Total Salaries</t>
  </si>
  <si>
    <t>Health Services Expenditure</t>
  </si>
  <si>
    <t>Program Services Expenditure</t>
  </si>
  <si>
    <t>Staff</t>
  </si>
  <si>
    <t>Contracts</t>
  </si>
  <si>
    <t>Direct Appropriation</t>
  </si>
  <si>
    <t>DEPARTMENT OF CORRECTION</t>
  </si>
  <si>
    <t>BARNSTABLE</t>
  </si>
  <si>
    <t>BERKSHIRE</t>
  </si>
  <si>
    <t>BRISTOL</t>
  </si>
  <si>
    <t>DUKES</t>
  </si>
  <si>
    <t>ESSEX</t>
  </si>
  <si>
    <t>n/a</t>
  </si>
  <si>
    <t>FRANKLIN</t>
  </si>
  <si>
    <t>HAMPDEN</t>
  </si>
  <si>
    <t>HAMPSHIRE</t>
  </si>
  <si>
    <t>MIDDLESEX</t>
  </si>
  <si>
    <t>NANTUCKET</t>
  </si>
  <si>
    <t>NORFOLK</t>
  </si>
  <si>
    <t>PLYMOUTH</t>
  </si>
  <si>
    <t>SUFFOLK</t>
  </si>
  <si>
    <t>WORCESTER</t>
  </si>
  <si>
    <t>% of total spending</t>
  </si>
  <si>
    <t>Total Health Services Spending *</t>
  </si>
  <si>
    <t>Total Health and Program Services</t>
  </si>
  <si>
    <t>12-Step / Peer Recovery</t>
  </si>
  <si>
    <t>Program for minimum and prelease clients, who are transported to a community AA meeting.  Also Medium security men and women have on site speakers who come into the facility weekly.</t>
  </si>
  <si>
    <t>Open group</t>
  </si>
  <si>
    <t>Reduction in symptoms related to addiction</t>
  </si>
  <si>
    <t>Incarcerated persons with an addiction</t>
  </si>
  <si>
    <t>Incarcerated therapeutic community</t>
  </si>
  <si>
    <t>AA/NA</t>
  </si>
  <si>
    <t>Acceptance and Commitment Therapy</t>
  </si>
  <si>
    <t>Acceptance and Commitment Training (ACT) is an evidence-based treatment developed by Steven Hayes. ACT is a contextually focused form of cognitive behavioral therapy that uses mindfulness and behavioral activation to increase a participant’s psychological flexibility -- the ability to engage in values-based, positive behaviors while experiencing difficult thoughts, emotions, or sensations. ACT has been shown to increase effective action; reduce unhelpful thoughts, feelings, and behaviors; and alleviate distress for individuals with a broad range of problems.  A form of ACT that we facilitate is  ACTV - a curriculum that has incorporated the essential components of Acceptance and Commitment Therapy (ACT) to work with individuals who have a history of domestic violence and assault and battery offenses.   ACTV seeks to expand participants’ knowledge of ACT and to assist them in applying it to their daily lives.  The goal is to assist participants in defining their true values in life and working with them as they move toward a life consistent with their values, particularly that of remaining nonviolent and non-abusive.</t>
  </si>
  <si>
    <t>ACT promotes psychological flexibility by focusing on six core processes: Acceptance of private experiences (i.e., willingness to experience ’unwanted’ thoughts, feelings, or physical sensations in the service of flexibility); Cognitive defusion or emotional separation/distancing (i.e., observing one's own unwanted thoughts without automatically taking them literally or attaching any particular value to them); Being present (i.e., being able to direct attention flexibly and voluntarily to present external and internal events rather than automatically focusing on the past or future); A perspective-taking sense of self (i.e., being in touch with a sense of ongoing awareness); Identification of values that are personally important; Commitment to action for achieving the personal values identified; The first four processes define the ACT approach to mindfulness, and the last two define the ACT approach to behavioral activation, long term commitment and maintained motivation.</t>
  </si>
  <si>
    <t>Yes: Program participation, LSRNR, ACE score, 3 year recidivism data</t>
  </si>
  <si>
    <t>Clinically licensed professional standards</t>
  </si>
  <si>
    <t>Yes, independently licensed (LMFT, LMHC, LICSW)</t>
  </si>
  <si>
    <t>Invitation to speak about program to NASW-MA and by Association for Contextual and Behavioral Sciences</t>
  </si>
  <si>
    <t>NASW-MA (training Series); Association for Contextual and Behavioral Sciences (webinar), CSO, Greenfield Public Schools, Connections (diversion program), Smith College MSW program, Westfield State University MSW program, Umass Medical.</t>
  </si>
  <si>
    <t>In house</t>
  </si>
  <si>
    <t>The intervention includes therapeutic strategies such as psycho-education, role playing, mindfulness activities, cognitive-behavioral restructuring, and grounding skills for trauma triggers. Each session is structured to begin with quiet time, an introduction, review of the previous session, a lecture, activities, debriefing of the current session, assignment of homework, a self-soothing activity, and closing. Sessions are designed to be implemented sequentially in closed groups; however, can be adapted for individuals.</t>
  </si>
  <si>
    <t>Women</t>
  </si>
  <si>
    <t>Yes, independently licensed(LMFT, LMHC, LICSW)</t>
  </si>
  <si>
    <t>Salisan Project</t>
  </si>
  <si>
    <t>This program is highly regarded by the participants and speaks to a remarkable and concerning need for women in the justice system - the prevalence of sexual victimization and exploitation, trauma and substance misuse.</t>
  </si>
  <si>
    <t>Dialectical Behavioral Therapy</t>
  </si>
  <si>
    <t>(MH &amp; SUD) Dialectic Behavioral Therapy is an evidence-based treatment developed by Marsha Linehan.  Throughout the DBT Skills group, participants are introduced to a cognitive behavioral treatment approach that centers in developing “dialectical” thinking. This means learning how two very different points of view can somehow both be true. Members of the group begin by looking into the seemingly opposite strategies of acceptance and change, learning and practicing new strategies to simultaneously accept themselves as they are while also acknowledging the need to change in order to reach their goals. The skills training group is then focused on enhancing participant capabilities by teaching specific behavioral skills within each module. The format of each group consists of the introduction of a new skill by the facilitator, followed by a discussion of the practical application of the skill, culminated by the assignment of homework asking the client to practice the skill in their everyday life.  The DBT skills classes also include individual therapy.</t>
  </si>
  <si>
    <t>To learn concrete behavioral skills of: Distress Tolerance, Emotional Regulation, Interpersonal Effectiveness, Mindfulness and Dialectics</t>
  </si>
  <si>
    <t>DBT provides the FCSO system with a highly structured environmental intervention that includes:  DBT skills groups, individual therapy, behavioral coaching (from case workers) and support for the treatment providers through a weekly DBT consultation team meeting.   DBT is a specially designed program that is designed to respond to residents with personality disorders, high mental health and substance misuse need, and gives the staff the capacity to work together, when responding to residents who historically have been the most challenging to staff.</t>
  </si>
  <si>
    <t>Family Program</t>
  </si>
  <si>
    <t>A program that is designed to bring together eligible parents to spend a programmed afternoon with their children and clinical and case work staff members.</t>
  </si>
  <si>
    <t>To practice the parenting skills taught during the programs: Nurturing Fathers, Staying Connected and Nurturing Program for Families in Substance Abuse Treatment and Recovery.</t>
  </si>
  <si>
    <t>All eligible parents who have visitation rights with their children</t>
  </si>
  <si>
    <t>As part of the therapeutic community incentivized treatment program, this intervention is highly regarded by participants and families.  It gives residents an opportunity to practice some of the child/parent activities taught in the curriculum while allowing clinical staff to provide coaching and support as inmates practice new skills.</t>
  </si>
  <si>
    <t>Harm Reduction: Narcan Training</t>
  </si>
  <si>
    <t>No limit</t>
  </si>
  <si>
    <t>Reduce overdose death</t>
  </si>
  <si>
    <t xml:space="preserve">Tapestry Health, Inc. is an agency that specializes in sexual health and harm reduction for substance use disorders.										
										</t>
  </si>
  <si>
    <t xml:space="preserve">12 weeks </t>
  </si>
  <si>
    <t>Increase motivation for recovery from substance use disorders.</t>
  </si>
  <si>
    <t>Nurturing Program for Families in Substance Abuse Treatment and Recovery</t>
  </si>
  <si>
    <t>The Nurturing Program is a family skills training program designed to strengthen relationships in families.  The main goal of the program is to enhance the relationship between parents and their children.  This is done by skill-building and developing coping strategies for parents, increasing clients understanding of how they were parented having a direct effect on how they will parent their children and strengthens the parent-child bond so that families can heal together.</t>
  </si>
  <si>
    <t>17 weeks</t>
  </si>
  <si>
    <t>Improved parenting skills within the context of recovery from substance use disorders.</t>
  </si>
  <si>
    <t>Yes, the group is facilitated by a licensed behavioral health counselor.</t>
  </si>
  <si>
    <t xml:space="preserve">Medication-assisted treatment (MAT) is the use of medications, in combination with counseling and behavioral therapies, to provide a “whole-patient” approach to the treatment of substance use disorders.  Research shows that a combination of medication and therapy can successfully treat these disorders, and for some people struggling with addiction, MAT can help sustain recovery. MAT is also used to prevent or reduce opioid overdose.  Medication for an opioid use disorder (MOUD) is used for the treatment of addiction to opioids such as heroin and prescription pain relievers that contain opiates.  MOUD includes methadone, buprenorphine and naltrexone.  </t>
  </si>
  <si>
    <t xml:space="preserve">Reduction in mortality and symptoms related to opioid use disorder. </t>
  </si>
  <si>
    <t>daily or monthly medication dosing with ongoing psychoeducation about opioid use disorder</t>
  </si>
  <si>
    <t>Incarcerated persons with opioid use disorder</t>
  </si>
  <si>
    <t>National Commission on Correctional Health Care</t>
  </si>
  <si>
    <t>Yes, all staff require licensing as a medical provider, nurse, or behavioral health clinician.</t>
  </si>
  <si>
    <t>FCSO has qualified service organization with a variety of community based opioid treatment programs; FCSO coordinates with the Community Health Center of Franklin County and the Center for Human Development to assist with continuity of care planning for OTP patients. FCSO partners with a number of public health researchers to evaluate our program from the UMass School of Public Health and UMass Medical as well as the Urban Institute.</t>
  </si>
  <si>
    <t>Yes, FCSO has provided technical assistance to countless agencies including: Colorado DOC, Michigan DOC, NY DOC, nearly all Sheriff's Offices in Massachusetts, 3 counties in NH (Rockingham County successfully became its own OTP), county Sheriff's offices in South Carolina, Tennessee, Washington State, Arizona, Maine, etc.  FCSO has provided technical assistance for Advocates for Human Potential, the Council of State Governments, Vital Strategies, the Urban Institute, American Civil Liberties Union, the National Institute of Corrections, Bureau of Justice Assistance/COSSAP, SAMHSA, NIDA, the National Association of Counties, etc.</t>
  </si>
  <si>
    <t>2016 Buprenorphine 2019 Full OTP</t>
  </si>
  <si>
    <t>Recovery WRAP</t>
  </si>
  <si>
    <t>This group presents an integrative approach to addiction recovery when a client is using medication for an opioid use disorder.  This behavioral health group helps one to recover from substance abuse and addiction using an integrated treatment of mindfulness-based therapy, Dialectical Behavioral Therapy for Substance use Disorder, motivational interviewing, and Wellness Recovery Action Planning.  This group is populated by people in the OTP and is highly effective in treating emotions that lie at the root of addiction (emotion dysregulation, stress, depression, and grief). Motivational interviewing is helpful in treating addiction because it helps you learn to change the behaviors that cause addiction. And finally, relapse prevention therapy teaches individuals with addiction to anticipate and cope with potential relapse.  The integrative approach outlined in this program will help you conquer substance abuse by identifying your own values, strengthening your motivation, and strengthening mental health.  The Wellness Recovery Action Plan or WRAP, is a self-designed prevention and wellness process that anyone can use to get well, stay well and make their life the way they want it to be. FCSO manualized the protocol and provide a group for residents in order to support their capacity to overcome their own mental health issues and move on to fulfilling their life dreams and goals.  It is now used extensively by people in all kinds of circumstances, and by health care and mental health systems all over the world to address all kinds of physical, mental health and life issues.  WRAP has been studied extensively in rigorous research projects and is listed in the National Registry of Evidence-based Programs and Practices.</t>
  </si>
  <si>
    <t>6 weeks</t>
  </si>
  <si>
    <t>Psychoeducation about recovery topics, harm reduction, and STDs.  Creation of a recovery plan.  Improved motivation toward recovery.</t>
  </si>
  <si>
    <t>Yes, 1 of the co-facilitators of the group should have at minimum a LADC or greater license.</t>
  </si>
  <si>
    <t>This program is partially funded by a SAMHSA MAT Expansion grant.  FCSO contracts with the Community Health Center of Franklin County to employ a community health worker and it contracts with the Center for Human Development (a behavioral health provider in Western Ma) for a social worker to participate in this programming and to help ensure continuity of care post-release.</t>
  </si>
  <si>
    <t>See text box regarding the FCSO OTP</t>
  </si>
  <si>
    <t>Recovery Coaching</t>
  </si>
  <si>
    <t xml:space="preserve">A recovery coach is available to support a client in pursuing their own goals toward recovery. While a person classified as a counselor or a therapist might diagnose addictive behavior and prescribe treatment, this is not the coach’s focus. Instead, a coach will offer someone the tools and guidance needed to follow the path they’ve already chosen. This can include: Helping a person form a plan of action, Directing that person to the right resources, Helping them navigate the medical system, Providing accountability and support, Offering guidance in developing new behavior patterns, Helping them view their progress objectively, Assisting in harm reduction for addictive behaviors.
</t>
  </si>
  <si>
    <t>Center for Human Development (behavioral health clinic) and the Recover Project, Inc., a project of the Western Massachusetts Training Consortium.</t>
  </si>
  <si>
    <t>Reentry Case Management</t>
  </si>
  <si>
    <t xml:space="preserve">The Franklin County Sheriff’s Office offers post-release service delivery for individuals being released from the clinical reentry program at FCSO. The services below are offered to every individual leaving the FCSO facility, namely: Sentenced individuals leaving FCSO; Pre-trial individuals leaving FCSO on Medication to treat an Opioid Use Disorder (MOUD); Pre-trial individuals mandated to FCSO on a Violation of Probation (VOP).  The FCSO RCWs deliver evidence-based behavioral coaching and assertive case management within the context of a standardized, clinically focused model.  RCWs treatment approach emphasizes: Case work vs. crisis resolution, On-going assessment, treatment planning and coaching/intervention, Risk assessment, crisis planning, and prevention , Collaborating with community partners in case planning, Relationship building, effectiveness or workability of behavior and values clarification, Clinical and recovery oriented service delivery, Addressing stigma through the empowerment of clients and education of community, Family engagement and peer support, Flexible and timely Service delivery, Behaviorist model and a motivational interviewing stance.  Reentry Case Workers are trained in: Motivational Interviewing and Stages of Change, Dialectical Behavioral Therapy, Acceptance and Commitment Therapy, Vicarious trauma, Gender Responsive Approaches to care.
</t>
  </si>
  <si>
    <t>Reduction in recidivism, mortality, and symptoms related to addiction and mental illness.</t>
  </si>
  <si>
    <t>All incarcerated persons</t>
  </si>
  <si>
    <t>Yes, the reentry team is supervised by LICSW</t>
  </si>
  <si>
    <t>FCSO has adopted a hub and spoke collaborative comprehensive case planning model.  FCSO strategically partners with local law enforcement/police agencies, probation, parole, housing agencies, behavioral health agencies, primary medical care, OTPs, dental care agencies, employers, MassHire, Dept. of Transitional Assistance, the RMV, Greenfield Community College, adult education programs, sober housing agencies, long-term treatment programs (LTRPs), harm reducation agencies, reproductive health agencies,  Franklin County Interfaith Council, municipal governments, other Massachusetts jails and prisons, etc.</t>
  </si>
  <si>
    <t>The Bridge Builder Award from Massachusetts Legislature, Hampshire Sheriff's Dept., CSG, BJA, The National Reentry Resource Center (operated by the Council of State Governments), Webinar on Case Work for the Association of Contextual and Behavioral Sciences.  FCSO was a stated national best practice site in SAMHSA's publication "Guidelines for Successful Transition of People with Mental or Substance Use Disorders from Jail and Prison: Implementation Guide"</t>
  </si>
  <si>
    <t>Council of State Governments, Bureau of Justice Assistance, Advocates for Human Potential, Vital Strategies, SAMHSA, NIDA, many jails nationally through webinars and public talks, the Urban Institute.</t>
  </si>
  <si>
    <t>RULE: Treatment for Inmates with Sex Offenses</t>
  </si>
  <si>
    <t xml:space="preserve">An evidenced-based program in which participants with a sex-offense become familiar with the four principles of the R.U.L.E. program. Participants will develop: Responsibility – for the impact of the offender’s behavior on victims, himself, as well as others;  Understanding – how the offender’s experiences and decisions in life have led him to this point;  Learning – of new patterns of appropriate behavior; Experience – practicing new skills in relating to others, dealing with stress, and finding new experiences that enhance self-esteem.  Criteria for Participation: Massachusetts sentenced inmates who are sentenced to a sex offense, whether it is a new offense or a VOP on a sex offense
</t>
  </si>
  <si>
    <t>Yes, indepently licensed(LMFT, LMHC, LICSW)</t>
  </si>
  <si>
    <t>Counseling &amp; Psychotherapy Center of America</t>
  </si>
  <si>
    <t>Smoking Cessation</t>
  </si>
  <si>
    <t xml:space="preserve">This weekly group teaches tools, tips, skills, and strategies in a hopeful, whole-person context.  With a professional background in mental health and addiction, the facilitator brings practical, positive steps towards personal behavioral change to the table.
</t>
  </si>
  <si>
    <t xml:space="preserve">relapse prevention, regaining freedom, reclaiming a positive path, redefining purpose, rebuilding habits </t>
  </si>
  <si>
    <t>Seeking Safety</t>
  </si>
  <si>
    <t>Seeking Safety is an evidence-based treatment developed by Lisa Najavits that directly addresses both trauma and addiction. While this group will discuss the impact of trauma and the connection to substance abuse, it does not require participants to delve into explanations of their experiences of trauma. Some of the key principles of the Seeking Safety curriculum are:  Safety as the overarching goal (helping participants attain safety in their relationships, thinking, behavior, and emotions), integrated treatment (working on both trauma and addiction at the same time),and a reconnecting with ideals that may have been lost as a result of both trauma and substance abuse.</t>
  </si>
  <si>
    <t>Psychoeducation on trauma and increase motivation toward recovery goals.</t>
  </si>
  <si>
    <t>Yes, independently licenses(LMFT,LMHC,LICSW</t>
  </si>
  <si>
    <t>5 weeks</t>
  </si>
  <si>
    <t>Therapeutic Communities</t>
  </si>
  <si>
    <t xml:space="preserve">The treatment communities at the FCSO stretch out across all housing units in the facility.  These communities offer a space for residents to learn and grow.  Their effectiveness relies on their willingness to actively take part in the treatment process. These treatment communities offer individuals an opportunity to rebuild their lives by learning skills in groups as well as practicing those skills within the community setting.  The intensive treatment units use contingency management programs (Phase UP), which are designed to incentivize effective behavioral participation in the program.  There are four (4) phases in the treatment program at the FCSO.  This process requires participants to develop self-discipline, personal responsibility, and actively contributing to the treatment community.  The treatment communities utilize a progressive accountability system - in addition to the formal disciplinary process.  The progressive accountability system includes: 1. Program Warnings:  Program Warnings will remain active and on file for 60 days from when they are received.  If you receive three (3) active Program Warnings, then you may be removed from the Treatment Community and lose the ability to earn “good-time” for the month.  If removal from the Treatment Community has happened, you will meet with a clinician and work on a process for returning into the Treatment Community.  You will be asked to look at your own behavior and make plans to correct it.  If your work with the clinician provides insight into the changes that you have made, you will have the opportunity to return to the Treatment Community.  2. Unit Disciplines: If a unit discipline is issued, in addition to the informal cell restrictions, you will also receive a Program Warning for the violation that occurred.  If this happens, all procedures described in “Program Warnings” will take effect. 3 Disciplinary Reports: When a staff member determines that an informal handling of an offense is not appropriate, the staff member will write a formal Disciplinary Report.  The process for how a disciplinary report is processed is described in the Franklin County Sheriff’s Officer Inmate/Detainee Handbook.  Programming includes access to yoga classes, guitar lessons, art classes, and other expressive therapies.
</t>
  </si>
  <si>
    <t>The main goals of our treatment communities are to: Develop skills to address areas in life that can lead to incarceration, Explore what you value in life, To commit to actions that fit with your values.</t>
  </si>
  <si>
    <t>All day, ongoing, for 365 days a year</t>
  </si>
  <si>
    <t>Salisan Project. local artists</t>
  </si>
  <si>
    <t>NASW publication leading to the "greatest Achievement in Social Work" by Levin Schwartz</t>
  </si>
  <si>
    <t xml:space="preserve">Thinking for a Change </t>
  </si>
  <si>
    <t>Thinking for a Change is an evidence-based, cognitive-behavior program. The focus in the group is learning about values, how we think, make decisions, and act socially. Participants receive homework after each lesson and use role plays during the social skills lessons to assist their learning.</t>
  </si>
  <si>
    <t>Reduction in recidivism and target areas of the Risk Need Responsivity model such as antisocial thinking, antisocial peer involvement, antisocial personality.</t>
  </si>
  <si>
    <t>Sentenced men and women</t>
  </si>
  <si>
    <t>Hampshire County Sheriff's Office</t>
  </si>
  <si>
    <t>Women's Reproductive Health</t>
  </si>
  <si>
    <t>This four week training covers topics related to sexual and reproductive health; such as consent, sexually transmitted diseases, relevant anatomy and physiology, healthy relationships and boundary setting.</t>
  </si>
  <si>
    <t>No Limit</t>
  </si>
  <si>
    <t>Decrease in monitored presence of STDs amongst participants and increase in positive health outcomes.</t>
  </si>
  <si>
    <t>Incarcerated women</t>
  </si>
  <si>
    <t>A Women's Way Through the 12 Steps</t>
  </si>
  <si>
    <t>Acknowledging that recovery raises special issues for women--from questions about sexuality, relationships, and everyday life to anxieties about speaking up at mixed-gender meetings--A Woman's Way through the Twelve Steps focuses directly on the feminine experience of addiction and healing.</t>
  </si>
  <si>
    <t>20 weeks</t>
  </si>
  <si>
    <t>Increased motivation for recovery from substance use disorders.</t>
  </si>
  <si>
    <t>Adult Basic Education</t>
  </si>
  <si>
    <t>These classes provide learner-centered adult education with emphasis on building reading, math, writing, and life skills as well as bridge to post-secondary education classes.</t>
  </si>
  <si>
    <t>incarcerated students without a high school equivalency or those who score under an 8th grade reading level equivalency.</t>
  </si>
  <si>
    <t>Adult and Community Learning Services (ACLS) Standards</t>
  </si>
  <si>
    <t>Greenfield Community College Classes</t>
  </si>
  <si>
    <t xml:space="preserve">Credit bearing college classes are offered each semester and are available to students who have attained a High School Diploma or High School Equivalency (HiSET).  Courses offered thus far are on Sociology, Developmental Writing, Creating Farm and Food Co-operatives, Introduction to Farm and Food Systems, English at Work, College Success, Issues in Sustainability, Gardening, and US History and Immigration.
</t>
  </si>
  <si>
    <t>14 weeks</t>
  </si>
  <si>
    <t>DESE/GCC Professional Standards</t>
  </si>
  <si>
    <t>GCC</t>
  </si>
  <si>
    <t>Special Education</t>
  </si>
  <si>
    <t>40 weeks</t>
  </si>
  <si>
    <t>Reduction in recidivism; improved education and vocation outcomes for students post-release.</t>
  </si>
  <si>
    <t>Incarcerated students under the age of 22 who have been assessed to be eligible for special education services (I.e. students with an Individualized Education Plan or IEP).</t>
  </si>
  <si>
    <t>DESE standards</t>
  </si>
  <si>
    <t>Collaborative for Education Services</t>
  </si>
  <si>
    <t>Voices from Inside</t>
  </si>
  <si>
    <t>VFI offers ongoing writing workshops using the Amherst Writers and Artists method developed by Pat Schneider and described in her book, Writing Alone and with Others. In VFI writing workshops, participants receive encouragement and support for their writing, gain self-confidence as they strengthen their literacy and communication skills, and begin to imagine new possibilities for themselves.​ VFI also trains previously incarcerated women to become writing group leaders themselves. Many of them have led writing groups in correctional institutions or in community programs for women at risk of incarceration or re-incarceration, providing them with valuable leadership experience and skills.</t>
  </si>
  <si>
    <t>Decrease in symptoms related to co-occurring trauma and addiction</t>
  </si>
  <si>
    <t>This class provides an integrated overview of the physiological requirements and functions of protein, energy, and the major vitamins and minerals that are determinants of health and diseases in human populations and how specific foods can act as functional medicine.</t>
  </si>
  <si>
    <t>Improved health outcomes</t>
  </si>
  <si>
    <t>Garden Program</t>
  </si>
  <si>
    <t>Offers classes periodically for D Pod Residents. Classes might include Exploring Sustainability, Garden Design and Planning, Cooking and Nutrition, etc.</t>
  </si>
  <si>
    <t>local media</t>
  </si>
  <si>
    <t>NO</t>
  </si>
  <si>
    <t>Opioid Task Force of Franklin County</t>
  </si>
  <si>
    <t>Opioid Task Force of Franklin County; community organizing and advocacy group</t>
  </si>
  <si>
    <t>Reduction of opioid use/overdoses</t>
  </si>
  <si>
    <t>Franklin County community</t>
  </si>
  <si>
    <t>Various community organizations</t>
  </si>
  <si>
    <t>Bureau of Justice Assistance; SAMHSA</t>
  </si>
  <si>
    <t>Provided for other jurisdictions opioid task forces</t>
  </si>
  <si>
    <t>TRIAD</t>
  </si>
  <si>
    <t>TRIAD Program serves seniors throughout Franklin County by providing wellness checks and living assistance,. Especially for those living in remote rural areas.</t>
  </si>
  <si>
    <t>safety of senior population</t>
  </si>
  <si>
    <t>Staff are deputized officers</t>
  </si>
  <si>
    <t>Senior organizations</t>
  </si>
  <si>
    <t>CONNECT</t>
  </si>
  <si>
    <t>C.O.N.N.E.C.T. Community Systems Response to Opioid Overdoses FY 2020.  The program connects harm reduction resources and a behavioral health intervention with emergency response visits from drug overdoses.</t>
  </si>
  <si>
    <t>Clients onboarding during FY 2021</t>
  </si>
  <si>
    <t>Reduction in overdose deaths</t>
  </si>
  <si>
    <t>Individuals with OUD in Franklin County</t>
  </si>
  <si>
    <t>licensed behavioral health clinicians and licensed police officers</t>
  </si>
  <si>
    <t>Local Police; Behavioral Health Agencies; Umass School of Public Health</t>
  </si>
  <si>
    <t>Regional Dog Control</t>
  </si>
  <si>
    <t>Community based animal support services for Franklin County</t>
  </si>
  <si>
    <t>Reduction in animal violence and protection for maltreated pets and increased public safety</t>
  </si>
  <si>
    <t>Residents of Franklin County</t>
  </si>
  <si>
    <t>FCSO</t>
  </si>
  <si>
    <t>regional municipalities and police agencies</t>
  </si>
  <si>
    <t>K9 Officer Services for County</t>
  </si>
  <si>
    <t>K9 officer (police dog) is used by regional police agencies and other secure settings to screen for illegal drugs</t>
  </si>
  <si>
    <t>Public Safety response to illegal, hidden narcotics</t>
  </si>
  <si>
    <t>Various settings</t>
  </si>
  <si>
    <t>Massachusetts police standards</t>
  </si>
  <si>
    <t>Staff require specialized training</t>
  </si>
  <si>
    <t>Local police agencies</t>
  </si>
  <si>
    <t>Transition from Jail to Community Task Force</t>
  </si>
  <si>
    <t>The Transition from jail to Community Task Force is a group of jail staff, partners in the public safety field, social service providers, persons with lived experience of incarceration, and interested community members that meet monthly to advocate for and support individuals transitioning from jail back to the community.</t>
  </si>
  <si>
    <t>Reduction in county wide recidivism; increased postive health outcomes for justice-involved residents</t>
  </si>
  <si>
    <t>Persons with lived experience of incarceration and advocates and persons involved in the criminal justice system</t>
  </si>
  <si>
    <t>technical assistance provided to other jails interested in the TJC model</t>
  </si>
  <si>
    <t>HTSE Task Force promotes community awareness of human trafficking and sexual exploitation and organizes a community wide response to this issue.</t>
  </si>
  <si>
    <t>Reduction in human trafficking and sexual exploitation in Franklin County; increased capacity to respond to these social problems.</t>
  </si>
  <si>
    <t>Persons with lived experience of human trafficking/sexual exploitation and advocates, residents, public safety and social service providers</t>
  </si>
  <si>
    <t>AISS Community Center</t>
  </si>
  <si>
    <t>A one-stop hub of support, the All Inclusive Support Service (AISS) center brings under one roof multiple services in the three essential areas necessary for community stability: employment, housing, and social support. With walk-in Registration daily, AISS provides a la carte services such as registration for SNAP, Phones, MassHealth, support groups. As well, assigned Case Management staff assist members to navigate activities such as Wellness Plans and Rapid Service Engagement Plans; ID &amp; ID Theft Repair; respite and crisis access; SORB Registry and reporting; alignment with Probation, Parole, or DCF mandates when applicable; behavioral health therapy; Agency access and coaching; goal setting.</t>
  </si>
  <si>
    <t>Open-ended per member choice</t>
  </si>
  <si>
    <t>Increased connection to appropriate community supports; decreased likelihood of re-incarceration.</t>
  </si>
  <si>
    <t>Community (released &amp; supervised or voluntary) participants; separate men's and women's groups. Transgender and non-binary individuals are encouraged to choose which forum feels like the best fit for them. Civil or criminal or no past involvement all welcome.</t>
  </si>
  <si>
    <t>The AISS Program Staff, variously covering all programs offered at the site, consists of 15 Correctional Academy Graduates, 3 LICSWs; 1 LADC I; 4 ACE Graduates; 2 Recovery Coaches; 1 IPAE Certified facilitator. Ongoing program training and supervision occurs.</t>
  </si>
  <si>
    <t>A database of more than 300 partner agencies ranges from straightforward referrals to formal Memoranda of understanding. Highlights include: Behavioral Health Network, Regional Employment Board, Roca, Children's Study Home, Square One, FoodBank of Western Massachusetts, Baystate Health, Health Care for the Homeless, Rescue Mission, Friends of the Homeless, Hope for Holyoke, Springfield Peer Recovery Center, Gandara, Clinical and Support Options, multiple MAT Clinics, Department of Motor Vehicles, Department of Mental Health, Department of Transitional Assistance, Department of Children and Families, Social Security Administration, District and Superior Courts.</t>
  </si>
  <si>
    <t>Medication Assisted Treatment Program</t>
  </si>
  <si>
    <t>The HCSD Medication Assisted Treatment (MAT) program provides FDA approved medications including Buprenorphine, Methadone and Naltrexone for treatment of opioid use disorder (OUD) to any person in custody who was receiving MAT through a legally authorized treatment program or  by a valid prescription immediately before incarceration. Treatment is voluntary and will only be discontinued or changed upon determination by a qualified addiction specialist.  MAT is also offered to sentenced inmates deemed medically appropriate no less than 30 days prior to release. The program includes weekly psychoeducational classes, monthly clinical meetings, discharge planning and community placements with service providers.  This pilot program is open to both the SU and MH populations.</t>
  </si>
  <si>
    <t>Access to all forms of FDA-approved medication for treatment of OUD, understand the underlying factors of addiction, develop effective strategies and tools to attain a drug-free lifestyle.</t>
  </si>
  <si>
    <t xml:space="preserve">Program implementation plan approved by DPH.  Licensure by BSAS and DEA, DCP (Drug Control Program); YES. RNs, LPNs, Pharmacist, NP, LMHC.                                                                                
                                                                                </t>
  </si>
  <si>
    <t>CODAC, a licensed opioid treatment provider is contracted to run the Opioid Treatment Program (OTP). Behavioral Health Network (BHN) maintains the discharge planning for clients in conjunction with HCSD medical and program staff. HCSD staff provide security.</t>
  </si>
  <si>
    <t>Camden, NJ Jail was referred to us by NCCHC for technical assistance. They are seeking to become licensed as an OTP. HCSD has also received a Comprehensive Opioid, Stimulant and Substance Abuse Program (COSSAP) grant to serve as an OTP Mentor Site, providing technical assistance to two sites per year for three years.</t>
  </si>
  <si>
    <t>Mental Health Unit</t>
  </si>
  <si>
    <t>The Mental Health Unit (MHU) is a living unit for inmates with chronic and persistent serious mental illness. It meets the criteria for DMH level of care. The MHU allows for a step-down for patients leaving the ESU, and offers space for individuals requiring a respite from general population, which can prevent decompensation.</t>
  </si>
  <si>
    <t>Services to stabilize and maintain individuals with chronic mental health and behavioral issues in population and reduce the number of 18A commitments to state psychiatric hospitals.</t>
  </si>
  <si>
    <t>Pretrial &amp; Sentenced Men @ Medium facility.</t>
  </si>
  <si>
    <t>The Forensic Mental Health team is comprised of 14 highly skilled Clinicians at the Master’s level and 11 Bachelor’s level professionals. All receive extensive training in suicide prevention, trauma-informed interventions, and culturally responsive care. Clinical supervision is provided to all. Credentials on the team include 4 LMHCs at the MI and 1 LCSW at WCC.</t>
  </si>
  <si>
    <t>APRN (CHD), NP (HCSD), NP (Baystate), Court Psychologists (BHN), DMH Forensic Transition Team.</t>
  </si>
  <si>
    <t>Mental Health Evaluation and Stabilization Unit (ESU)</t>
  </si>
  <si>
    <t>The Mental Health Evaluation and Stabilization Unit (ESU) is a regional inpatient unit that serves male patients from Hampden, Hampshire, Franklin, Berkshire and Worcester County. It is a maximum security unit that is closely monitored by mental health and security staff. Reason for admission include suicidal ideations, threats of harm to others, psychotic symptoms, bizarre behavior, inability to function in general population due to mental illness, and return from any DMH or psychiatric hospitalization.</t>
  </si>
  <si>
    <t>Stabilization of acute mental illness or suicidality that meets inpatient level of care is provided. Successful participants will be able to follow a treatment plan with the goal of a possible return to general housing. The program also seeks to reduce the need for 18A commitments to psychiatric hospitals.</t>
  </si>
  <si>
    <t>Pretrial and Sentenced Men &amp; Women. Medium security.</t>
  </si>
  <si>
    <t>Outpatient Mental Health Services</t>
  </si>
  <si>
    <t>Outpatient mental health services are provided to men and women in the living units. Mental health clinicians assigned to living units work closely with correctional staff in recognizing, understanding and managing the mental health needs of offenders. Services include comprehensive diagnostic evaluations, emergency risk assessments, crisis intervention, ongoing supporting treatment, medication monitoring and aftercare referrals. Forensic Mental Health Services (FMHS) at the Hampden County Sheriff’s Department (HCSD) supports a Trauma Informed approach. Services are available to SU and MH populations.</t>
  </si>
  <si>
    <t>The HCSD  Mental Health Services utilizes a team model that includes mental health, security and medical staff to support offenders with mental health issues or concerns in need of support, treatment and stabilization.</t>
  </si>
  <si>
    <t>Sentenced &amp; Pretrial &amp; Civil. Men &amp; Women.</t>
  </si>
  <si>
    <t>Public Health Model for Correctional Health Care</t>
  </si>
  <si>
    <t>The HCSD Public Health Model for Correctional Health Care is based on community standards for health and mental health care and establishes close linkages with providers in the communities to which inmates return. Providers are dually based at the correctional facility and in the community which allows for substantial collaboration and communication between corrections and health care professionals. Five elements form the basis for all services and programs: early assessment and detection, prompt and effective treatment at a community standard of care, comprehensive health education, prevention measures, and continuity of care in the community upon release. The model serves both SU and MH populations.</t>
  </si>
  <si>
    <t>Improved inmate and community health, improved public safety, improved correctional staff safety, improved use of the health care system, cost savings for communities, and high quality health care at a cost no greater than the national average.</t>
  </si>
  <si>
    <t>Sentenced &amp; Civil &amp; Pretrial Men &amp; Women.</t>
  </si>
  <si>
    <t xml:space="preserve">DEA (Hospital/Clinic registration);RN 71, MD/PA/NP/PT/PhD 30, Med Tech 13.                                                                                
                                                                                </t>
  </si>
  <si>
    <t>Baystate Medical Center, Holyoke Health Center, Caring Health Center, Physical Therapists, Occupational Therapists, Optometry, Orthopedists, Mobile-X (x-rays).</t>
  </si>
  <si>
    <t>Innovations in American Government Award.</t>
  </si>
  <si>
    <t>Technical assistance has been provided to agencies too numerous to list. Of note, the Community Oriented Correctional Health Services, funded by the Robert Wood Johnson Foundation has supported efforts to replicate our model in several locations including Washington DC and Florida. SAMHSA has used our model in their Enhancing Linkages grants and the NYC Transitional Care Coordination program (also an award-winner) was based on the HCSD model.</t>
  </si>
  <si>
    <t>Stabilization, care, and service-connection for SUD recovery.</t>
  </si>
  <si>
    <t>Civilly committed men / eligible SUD per courts.</t>
  </si>
  <si>
    <t>Robust connections to SUD Tx providers and Recovery Communities</t>
  </si>
  <si>
    <t>Received from DPH, MASAC, MATSC</t>
  </si>
  <si>
    <t>Aggregate to left.</t>
  </si>
  <si>
    <t>28 Day Program</t>
  </si>
  <si>
    <t>Intensive Substance Use Disorder treatment: a cognitive-based psycho-social intervention for chemically dependent inmates.  Targeted interventions strengthen addiction recovery skills, address pro-social skill deficiencies, and increase accurate and credible information through psycho educational classes and group process.</t>
  </si>
  <si>
    <t>Recognize SUD and steps to support recovery; utilize pro-social coping skills; describe thinking changes shown to support remission.</t>
  </si>
  <si>
    <t>ABE-Multiple</t>
  </si>
  <si>
    <t>Educational goals per TABE</t>
  </si>
  <si>
    <t>Pretrial &amp; Sentenced Men</t>
  </si>
  <si>
    <t>DESE Stds</t>
  </si>
  <si>
    <t>Educator credentials</t>
  </si>
  <si>
    <t>AISS- Employment Phase II</t>
  </si>
  <si>
    <t>AISS Employment Readiness. The curriculum covers communication, presentation (including interpersonal skills, resumes, job application), interviewing. CORI disclosure, job search techniques, completion of the portfolio, and employer and workplace conduct.</t>
  </si>
  <si>
    <t>1 week</t>
  </si>
  <si>
    <t>Increased readinessw for job search.</t>
  </si>
  <si>
    <t>Community participants (voluntary, probation, parole, min)</t>
  </si>
  <si>
    <t>Offender Workforce Development Specialist preferred</t>
  </si>
  <si>
    <t>500+ Employers in database</t>
  </si>
  <si>
    <t xml:space="preserve">Yes.  </t>
  </si>
  <si>
    <t>Yes. HCSD delivers Workforce Development Specialist training regionally</t>
  </si>
  <si>
    <t>AISS- Employment Phase III</t>
  </si>
  <si>
    <t>AISS Employment Search / Placement. Building upon completion of Phase II, Phase III features the actual job search. Employment Specialists and the REB (Regional Employment Board) assist job searchers establish daily itineraries leading to interviews and obtaining employment.</t>
  </si>
  <si>
    <t>Job leads, interviews, hiring offers.</t>
  </si>
  <si>
    <t>AISS- Employment Retention</t>
  </si>
  <si>
    <t>AISS Employment Retention. Education and peer support for employment sustainability, consistency, etiquette, problem resolution, and how to succeed in workplace cultures. Enhancement of life skills for work/family balance. Integration of recovery principles for stability and success.</t>
  </si>
  <si>
    <t>Sustained employment, work-life balance</t>
  </si>
  <si>
    <t>AISS Grief and Loss Group</t>
  </si>
  <si>
    <t>The Grief &amp; Loss Group at AISS provides opportunities for learning about the grieving process and promotes healthy ways of expressing and coping with grief and loss through guided activities and discussion. This program is a critical support for many group members who are either in recovery from substance use or coping with mental health challenges.  The program serves both MH and SU populations.</t>
  </si>
  <si>
    <t>The intended outcomes of the program are to reduce distressing symptoms of grief among program participants, to normalize and validate participants’ diverse experiences of grief and loss, to provide healthy and positive ways for expression of grief, and to improve participants’ capacity to cope with grief, maintain hope, &amp; build resiliency.</t>
  </si>
  <si>
    <t>All genders voluntary community group.</t>
  </si>
  <si>
    <t>LICSW &amp; Grief Specialty</t>
  </si>
  <si>
    <t>AISS- Sex Offender Support Group</t>
  </si>
  <si>
    <t>Group allows members to express themselves in ways that they cannot do in other outside group settings. A central focus of the support group is to help individuals create a better life by developing their strengths while continuously managing risks.</t>
  </si>
  <si>
    <t>12 universal goods according to the Good Lives Model/</t>
  </si>
  <si>
    <t>Voluntary men with S.O. Hx</t>
  </si>
  <si>
    <t>Center for Psychotherapy and Counseling (Springfield, MA)</t>
  </si>
  <si>
    <t>AISS- Women's Support</t>
  </si>
  <si>
    <t>This group features resources, peer support, and empowerment strategies to support the individual.</t>
  </si>
  <si>
    <t>Open-ended per choice</t>
  </si>
  <si>
    <t>Peer connection, pro-social interations and attitudes.</t>
  </si>
  <si>
    <t>Active AISS community members &amp; WMRWC/MIN (women).</t>
  </si>
  <si>
    <t>Periodic partner agency presentations</t>
  </si>
  <si>
    <t>AISS-Education</t>
  </si>
  <si>
    <t>All levels of adult education provided by level and subject matter in smart-board equipped classroom in community</t>
  </si>
  <si>
    <t>Community students (70% have no supervision).</t>
  </si>
  <si>
    <t xml:space="preserve">Residents at WCC, PRC, WMRWC (all genders) </t>
  </si>
  <si>
    <t>AISS-Parenting</t>
  </si>
  <si>
    <t>Fathers In Trust &amp; Women's Parenting Group</t>
  </si>
  <si>
    <t>Increased parenting efficacy.</t>
  </si>
  <si>
    <t>Community Members</t>
  </si>
  <si>
    <t>Dr. Jeffrey Johnson provides facilitator training in FIT model</t>
  </si>
  <si>
    <t>Both partner agencies have received AISS Agency of the Year Award.</t>
  </si>
  <si>
    <t>Alcoholics Anonymous offers 12 Step Fellowship meetings (step, speaker, or tradition) led by individuals (volunteers from the outside) with lived experience of addiction to alcohol and a willingness to exchange experience, strength, and hope with others. Fellowship literature and meeting structures support focus on recovery. Program serves both SU and MH populations.</t>
  </si>
  <si>
    <t>Per length of stay &amp; choice</t>
  </si>
  <si>
    <t>Stable SU recovery and conection to community</t>
  </si>
  <si>
    <t>Hospitals and Institutions Committee of Alcoholics Anonymous Fellowship.</t>
  </si>
  <si>
    <t>Anger and Beyond</t>
  </si>
  <si>
    <t>Anger &amp; Beyond is a community-adapted version of SAMHSA's cognitive-behavioral intervention called Anger Management for Co-Occurring Disorders. The 12 sessions are offered sequentially with room for participant dialogue and application to daily lives. Facilitator paces the content and welcomes new members any given week, since at reentry phase the importance of frequent starts cannot be over-stated. Content focuses on understanding the physiology of anger; claiming or reclaiming the power of choice; understanding and affirming peaceful strength; and using effective coping skills. Relational-cultural approach to anger with an explicit affirmation that anger, handled well, can be used for positive ends.</t>
  </si>
  <si>
    <t>Be able to name two specific instances of actually practicing a new and different way of responding (rather than reacting) to situations in which anger arose in daily life within the last week.</t>
  </si>
  <si>
    <t>LICSW or LOT preferred (of under supervision of)</t>
  </si>
  <si>
    <t>Anger Management Education Group</t>
  </si>
  <si>
    <t>The Anger Management Education Group is designed to help inmates learn healthy ways to express their emotions, as well as reduce the emotional and physical arousal that anger can cause.</t>
  </si>
  <si>
    <t>1) Explore the physiology of anger. 2) Identify the underlying primary emotions understood to be the root cause of anger. 3) Improve on self-awareness, emotional-regulation, and mindfulness. 4) Develop constructive responses to emotions</t>
  </si>
  <si>
    <t>A team of 15 Main Institution Program Staff (6 of whom are fully detailed to programs; others delivering interventions weekly or more often) represent multiple disciplines, Academy Graduate classes, and backgrounds. Each staff is trained for intervention and cross-trained for others to ensure continuity. In full, the team includes 1 LICSW, 2 MSWs, 1 LADC I, 1 IPAE, 2 MBSR-trained, 1 MBCT-trained, 1 Certified Recovery Coach, 1 ACE Graduate, 1 NACBTC, and 1 CADC / 1 CADC-eligible (pending finalization).</t>
  </si>
  <si>
    <t>Sex Offender Tx Group</t>
  </si>
  <si>
    <t>Clinically assessed length of Tx</t>
  </si>
  <si>
    <t>Address issues underlying offending behavior and insight / skill into behaviors &amp; their effects on victims.</t>
  </si>
  <si>
    <t>Sentenced Men @ Medium facility with Sex Offense Hx.</t>
  </si>
  <si>
    <t>1 LICSW, 2 MSWs, 1 LADC I, 1 IPAE, 2 MBSR-trained, 1 MBCT-trained, 1 Certified Recovery Coach, 1 ACE Graduate, 1 NACBTC, and 1 CADC / 1 CADC-eligible (pending finalization)</t>
  </si>
  <si>
    <t>7 weeks</t>
  </si>
  <si>
    <t>BARBER</t>
  </si>
  <si>
    <t>Work skills, Barber skills.</t>
  </si>
  <si>
    <t>Massachusetts licensed barber instructor</t>
  </si>
  <si>
    <t>Therapy. Through a partnership with a local agency and supplemental funding from Inmate Commissary funds, a full time licensed therapist (LICSW) provides services to both SU and MH populations at the community center. Commissary funds allow the provider to see individuals even if there are gaps in insurance coverage. Bridging prescriptions for medication continuity can be arranged. Mental Health and Substance Use evaluations required by courts or DCF occur. Early stabilization support and ongoing therapy are provided. Additional caseload capacity occurs through partnership with local colleges and universities through MSW field placements (internships). Groups and individual work using proven trauma-focused techniques occur.</t>
  </si>
  <si>
    <t>varies greatly</t>
  </si>
  <si>
    <t>Connection to appropriate level &amp; extent of behavioral health care as per their request and clinical indicators. Provider receives regular clinical supervision in support of Treatment Plans and Evaluations provided.</t>
  </si>
  <si>
    <t xml:space="preserve">LICSW; Partner Agency is licensed to provide Community-based Mental Health Care.                                                                                
                                                                                </t>
  </si>
  <si>
    <t>Behavioral Health Network, Springfield, MA.</t>
  </si>
  <si>
    <t>BUILDTRADE</t>
  </si>
  <si>
    <t>Work skills, Contruction skills.</t>
  </si>
  <si>
    <t>Instructor holds a Constructon supervisors license and is OSHA 10 Construction certified</t>
  </si>
  <si>
    <t>Local Unions (networking for post-release opportunities)</t>
  </si>
  <si>
    <t>CAB</t>
  </si>
  <si>
    <t>Community Accountability Board</t>
  </si>
  <si>
    <t>4 mos</t>
  </si>
  <si>
    <t>Increased accountability and insight into ripple effects.</t>
  </si>
  <si>
    <t>All genders MIN &amp; DRC.</t>
  </si>
  <si>
    <t>Specialized training in Victim Services</t>
  </si>
  <si>
    <t xml:space="preserve">CAREER101 </t>
  </si>
  <si>
    <t>Career Ready 101</t>
  </si>
  <si>
    <t>Increased job market &amp; vocational options knowledge.</t>
  </si>
  <si>
    <t>Workforce Development Specialist Certification</t>
  </si>
  <si>
    <t>MassHire, Regional Emplloyment Board</t>
  </si>
  <si>
    <t>CATHBIBLE</t>
  </si>
  <si>
    <t>Catholic Faith Traditions</t>
  </si>
  <si>
    <t>Spiritual</t>
  </si>
  <si>
    <t>Faith community leaders &amp; volunteers</t>
  </si>
  <si>
    <t>CATHCHPAST</t>
  </si>
  <si>
    <t>Catholic Chaplin Assistant</t>
  </si>
  <si>
    <t>CATHOLICMS</t>
  </si>
  <si>
    <t>Catholic Mass - Eucharistic Prayer Service</t>
  </si>
  <si>
    <t>Ordained / authorized by the Church</t>
  </si>
  <si>
    <t>CHRISTIAND</t>
  </si>
  <si>
    <t>Christian Discipleship Program</t>
  </si>
  <si>
    <t>COLLEGE</t>
  </si>
  <si>
    <t>Post-secondary Education &amp; Credit</t>
  </si>
  <si>
    <t>College educator credentials</t>
  </si>
  <si>
    <t>Springfield Technical Community College</t>
  </si>
  <si>
    <t>COMKEYBR1</t>
  </si>
  <si>
    <t>See curriculum--spells out levels of computer proficiency.</t>
  </si>
  <si>
    <t>Cambridge College, Springfield campus</t>
  </si>
  <si>
    <t>Safe and secure detainment through disposition or release.</t>
  </si>
  <si>
    <t>Police and MSP</t>
  </si>
  <si>
    <t xml:space="preserve">Practical training in CPR, information on drug addiction, gang awareness and security. </t>
  </si>
  <si>
    <t>Civilians 18 or old. Must pass CORI check.</t>
  </si>
  <si>
    <t>Community</t>
  </si>
  <si>
    <t>Led by Veteran or retired Veteran HCSD Staff</t>
  </si>
  <si>
    <t>42 days average length of stay</t>
  </si>
  <si>
    <t>Help individuals avoid criminal convictions and/or loss of freedom by completing diversion programming.</t>
  </si>
  <si>
    <t>Immersive</t>
  </si>
  <si>
    <t xml:space="preserve">Individuals at risk of violation of probation or parole due to relapse </t>
  </si>
  <si>
    <t>ACA, CMRs, PREA, NCCHC</t>
  </si>
  <si>
    <t>Hampden County District Court Probation, Parole</t>
  </si>
  <si>
    <t>Probation, Parole, peer Drug Court Staff</t>
  </si>
  <si>
    <t>Year-round</t>
  </si>
  <si>
    <t>Enhanced Public Safety</t>
  </si>
  <si>
    <t>Community members affected by drugs, gangs, criminal activity</t>
  </si>
  <si>
    <t>Community Policing Standards</t>
  </si>
  <si>
    <t>First Responder, Firearms, OC Certifications; Academy Training</t>
  </si>
  <si>
    <t>Commissioner / Chiefs</t>
  </si>
  <si>
    <t>Enhance public safety and the experience of park patrons.</t>
  </si>
  <si>
    <t>Community members</t>
  </si>
  <si>
    <t>Specialized Training by HCSD</t>
  </si>
  <si>
    <t>Mayor's Office</t>
  </si>
  <si>
    <t>Develop a county-wide approach to address substance use, overdose and prevention.</t>
  </si>
  <si>
    <t>Community members affected by substance use.</t>
  </si>
  <si>
    <t>District Attorney, hospitals, BSAS, treatment providers, police, city/town government</t>
  </si>
  <si>
    <t>Yes. We have received multiple inquiries from other states regarding the effort.</t>
  </si>
  <si>
    <t>Connecting community members to services, reduce gang involvement, build stronger neighborhoods.</t>
  </si>
  <si>
    <t>Sound practices with Youth (Mandated Reporting, etc.)</t>
  </si>
  <si>
    <t>Multiple</t>
  </si>
  <si>
    <t>Community members affected by sexual exploitation.</t>
  </si>
  <si>
    <t>Dept of Homeland Security, MA State Police, Local police.</t>
  </si>
  <si>
    <t xml:space="preserve">Improve quality of life and address crime issues in neighborhood, create opportunities for citizens to partner with law enforcement </t>
  </si>
  <si>
    <t>Police, neighborhood councils</t>
  </si>
  <si>
    <t>December to March</t>
  </si>
  <si>
    <t xml:space="preserve">Add capacity for 30 additional beds throughout the critical winter months. </t>
  </si>
  <si>
    <t>People in need of emergency shelter and services</t>
  </si>
  <si>
    <t>Community Residential &amp; Health Standards</t>
  </si>
  <si>
    <t>Correctional Staff</t>
  </si>
  <si>
    <t>FOH Staff and Clinical Director</t>
  </si>
  <si>
    <t>Decrease truancy, increase graduation rates.</t>
  </si>
  <si>
    <t>Truant students and their families</t>
  </si>
  <si>
    <t>Truancy staff receive Crisis Intervention Training and training from the National Associations of School Resource Officers</t>
  </si>
  <si>
    <t>Springfield Public Schools</t>
  </si>
  <si>
    <t xml:space="preserve">Enhance public safety </t>
  </si>
  <si>
    <t>CMRs, ACA</t>
  </si>
  <si>
    <t>K9 Certification Required</t>
  </si>
  <si>
    <t xml:space="preserve">Provide method for citizens to report criminal activity without fear of retribution. </t>
  </si>
  <si>
    <t>Local Law Enforcement</t>
  </si>
  <si>
    <t>approx 2002</t>
  </si>
  <si>
    <t>Reduce job-related stress for staff and provide therapy to those in need in the community.</t>
  </si>
  <si>
    <t>HCSD staff, local schools, nursing homes and community events.</t>
  </si>
  <si>
    <t>Credentialed Dog Hander trains all staff</t>
  </si>
  <si>
    <t>Local Animal Welfare agencies</t>
  </si>
  <si>
    <t>Enhance victim safety</t>
  </si>
  <si>
    <t>Typically 2-4 encounters with each registered Victim</t>
  </si>
  <si>
    <t>Victims and family members</t>
  </si>
  <si>
    <t>CMRs</t>
  </si>
  <si>
    <t>Staff must be well-versed in victim-witness issues, needs, and regulations</t>
  </si>
  <si>
    <t>Office of District Attorney Victim Advocates, YWCA</t>
  </si>
  <si>
    <t>Deliver a positive experience that the young people might not otherwise experience.</t>
  </si>
  <si>
    <t>Children with at least one parent who is incarcerated</t>
  </si>
  <si>
    <t>Youth per diem summer hires</t>
  </si>
  <si>
    <t>CULINARY</t>
  </si>
  <si>
    <t>Culinary Arts Vocational Skills Training</t>
  </si>
  <si>
    <t>Work skills, Culinary skills.</t>
  </si>
  <si>
    <t>ServeSafe Certification</t>
  </si>
  <si>
    <t>CUSTMN</t>
  </si>
  <si>
    <t>Custodial Maintenance Program</t>
  </si>
  <si>
    <t>Work skills, Maintenance skills.</t>
  </si>
  <si>
    <t>OSHA &amp; Maintenance Certification (additional where applicaple, ex. Plumber, electrician)</t>
  </si>
  <si>
    <t>DRC</t>
  </si>
  <si>
    <t>Successful community reintegration and reduced risk of future justice involvement.</t>
  </si>
  <si>
    <t>Lowest risk (all genders); Lowest Security level.</t>
  </si>
  <si>
    <t>13 Correctional Academy Graduates, 2 LMHCs, 1 LMHC-eligible, 1 CAC, 4 CADCs, and 1 CADC-eligible staff</t>
  </si>
  <si>
    <t xml:space="preserve">Education Enrichment Programs (Computers, Math, Writing) </t>
  </si>
  <si>
    <t>English Bible Study</t>
  </si>
  <si>
    <t>English for Speaker of other languages-Beginner &amp; Intermed.</t>
  </si>
  <si>
    <t>FAC MAINT</t>
  </si>
  <si>
    <t>Facilities Maintenance</t>
  </si>
  <si>
    <t>Academy training</t>
  </si>
  <si>
    <t>GRAPHICS</t>
  </si>
  <si>
    <t>Work skills, professional Graphics skills.</t>
  </si>
  <si>
    <t>Networking with local businesses for jobs post-release</t>
  </si>
  <si>
    <t>HAZMAT</t>
  </si>
  <si>
    <t>HAZMAT Training Program</t>
  </si>
  <si>
    <t>Industry Standard certification.</t>
  </si>
  <si>
    <t>Instructor Certification required</t>
  </si>
  <si>
    <t>Adult Secondary Education</t>
  </si>
  <si>
    <t>INDUSTRIES</t>
  </si>
  <si>
    <t>York Street Industries</t>
  </si>
  <si>
    <t>Work skills, range of production skills to include upholstery, silkscreening, sign-making, sewing, and more.</t>
  </si>
  <si>
    <t>Multiple customers throughout the Commonwealth</t>
  </si>
  <si>
    <t>ISLAMICPST</t>
  </si>
  <si>
    <t>Pastoral Counseling and Quranic Studies</t>
  </si>
  <si>
    <t>ISLAMICSTU-JUMM</t>
  </si>
  <si>
    <t>Jummu'a Prayer and Quranic Teachings</t>
  </si>
  <si>
    <t>Jehovah Witness</t>
  </si>
  <si>
    <t>MEN-HEALTH</t>
  </si>
  <si>
    <t>Men's Health Class</t>
  </si>
  <si>
    <t>4 wks.</t>
  </si>
  <si>
    <t>Knowledge regarding health and lifestyle factors especially but not solely related to diabetes.</t>
  </si>
  <si>
    <t>Fitness Trainers certified by a nationally Accredited Personal Training Certification</t>
  </si>
  <si>
    <t>Participation per choice &amp; length of stay.</t>
  </si>
  <si>
    <t>Pro-social engagement and connection to Mentors</t>
  </si>
  <si>
    <t>Mentorship and Faith-based institutions &amp; Alcoholics Anonymous/Narcotics Anonymous Fellowships</t>
  </si>
  <si>
    <t>Yes, Franklin County Sheriff's Office has sought information and support from HCSD's Mentorship Program. Also every presentation to guests within the AISS general Support Center Tab includes Mentorship.</t>
  </si>
  <si>
    <t>MENTORSHIP-F</t>
  </si>
  <si>
    <t>AISS Mentorship (Mentees) Program - Facilities</t>
  </si>
  <si>
    <t>Strengthen pro-social work habits and self-efficacy.</t>
  </si>
  <si>
    <t xml:space="preserve">O.S.H.A. 10 General Industry &amp; Construction </t>
  </si>
  <si>
    <t>Industry Standard certifications (2).</t>
  </si>
  <si>
    <t>POWERSOURCE</t>
  </si>
  <si>
    <t>Power Source - Roca</t>
  </si>
  <si>
    <t>Youth-focused cognitive-behavioral change.</t>
  </si>
  <si>
    <t>Roca (Springfield, MA)</t>
  </si>
  <si>
    <t>Integrated Education and Training Culinary Arts</t>
  </si>
  <si>
    <t>Men's Leadership</t>
  </si>
  <si>
    <t>3 days</t>
  </si>
  <si>
    <t>PROSERVICE</t>
  </si>
  <si>
    <t>Protestant Services, Protestant Worship</t>
  </si>
  <si>
    <t>Ordained / authorized by a Protestant Church</t>
  </si>
  <si>
    <t>RECREUNION</t>
  </si>
  <si>
    <t>RERE</t>
  </si>
  <si>
    <t>Re-Entry Release Program</t>
  </si>
  <si>
    <t>Increased connection to appropriate community providers &amp; readiness for transition</t>
  </si>
  <si>
    <t>Multiple agencies on in-reach and referral bases</t>
  </si>
  <si>
    <t>SAVR</t>
  </si>
  <si>
    <t>Stress, Anger &amp; Violence Reduction thru Mindfulness-Based Stress Reduction</t>
  </si>
  <si>
    <t>2 MBSR-trained staff</t>
  </si>
  <si>
    <t>SERVSAFEMI</t>
  </si>
  <si>
    <t>ServSafe Program Main Institution</t>
  </si>
  <si>
    <t>Industry-standard certification and competencies</t>
  </si>
  <si>
    <t xml:space="preserve"> CMRs, PREA, Health &amp; Food Sanitation.</t>
  </si>
  <si>
    <t>Yes. Instructors must be certified to teach the course.</t>
  </si>
  <si>
    <t>Employer database through Director + networking with local food service sites</t>
  </si>
  <si>
    <t>SPANBAPBS</t>
  </si>
  <si>
    <t>Spanish Baptist Bible Study</t>
  </si>
  <si>
    <t>SPANPROT-3</t>
  </si>
  <si>
    <t>Spanish Protestant Service</t>
  </si>
  <si>
    <t>This program will help provide participants with a better understanding of what trauma is, its process, and its impact on both inner and outer self. Program serves both SU and MH populations.</t>
  </si>
  <si>
    <t>Successful Participants will be able to: 1) Reduce trauma-related difficulties among program participants. 2) Improve participants coping skills of trauma, maintaining hope, and build resiliency.</t>
  </si>
  <si>
    <t>Sentenced and Pre-trial men of medium security at the Main Institution</t>
  </si>
  <si>
    <t>Liz Davis, LICSW (Academy-trained) receives regular clinical supervision by AS Sally Johnson-Van Wright, LICSW, LADC I, EdD (Academy-trained).</t>
  </si>
  <si>
    <t>Yes. Received from Author Stephanie Covington</t>
  </si>
  <si>
    <t>A cognitive, behavioral program focused on integrating coping strategies utilizing the four core skills of dialectical behavioral therapy (DBT) in order to support wellness, functioning, and recovery.</t>
  </si>
  <si>
    <t>SU-BRK-am, pm, SHU</t>
  </si>
  <si>
    <t>Breakthrough (SUD Education) Program</t>
  </si>
  <si>
    <t>Increased SUD problem recognition and coping skills.</t>
  </si>
  <si>
    <t>Facilitators possess a Bachelors degree, Master's Degree, and/or LADC and/or CADC</t>
  </si>
  <si>
    <t>Thinking for Change</t>
  </si>
  <si>
    <t>VEP/SKLL-A,B</t>
  </si>
  <si>
    <t>Essential Workplace Skills Training</t>
  </si>
  <si>
    <t>Intro to all Vocational Shops</t>
  </si>
  <si>
    <t>Staff has trades skills and typically are Academy Trained with some College.</t>
  </si>
  <si>
    <t>Employer Networking</t>
  </si>
  <si>
    <t>VETERANS</t>
  </si>
  <si>
    <t>Veterans Group</t>
  </si>
  <si>
    <t>Connection to Veteran's services, comeraderie</t>
  </si>
  <si>
    <t>Military Service Background</t>
  </si>
  <si>
    <t>Veteran's Services organizations and institutions</t>
  </si>
  <si>
    <t>VIP</t>
  </si>
  <si>
    <t xml:space="preserve">Victim Impact Program </t>
  </si>
  <si>
    <t>Increase awareness of and responsibility for negative impact of crimes on others</t>
  </si>
  <si>
    <t>Community Accountability Boards and DA's Victim-Witness Assistance Program</t>
  </si>
  <si>
    <t>W.701GRILL</t>
  </si>
  <si>
    <t>Food Service Skills, General Work Skills</t>
  </si>
  <si>
    <t>Pre-Trial &amp; Sent Medium Women</t>
  </si>
  <si>
    <t>Food Service Credentials, Business background</t>
  </si>
  <si>
    <t>Women's Adult Basic Education 1,2 Min, Med, Math, Language</t>
  </si>
  <si>
    <t>W.AISSMNTR</t>
  </si>
  <si>
    <t>Women's AISS Mentorship (Mentees)</t>
  </si>
  <si>
    <t>Connection to Volunteer Mentors</t>
  </si>
  <si>
    <t>New Creation Bible Study, English Bible Study, Christian Reading Group</t>
  </si>
  <si>
    <t>Catholic Diocese</t>
  </si>
  <si>
    <t>W.COLLBRDG</t>
  </si>
  <si>
    <t>Increase readiness for college-level academic work</t>
  </si>
  <si>
    <t>Holyoke Community College, Bay Path University, Mt. Holyoke College</t>
  </si>
  <si>
    <t>W.GRIEFLSS</t>
  </si>
  <si>
    <t>Grief and Loss Program</t>
  </si>
  <si>
    <t>Stages of grief and support for healing</t>
  </si>
  <si>
    <t>LCSW or LICSW, or co-lead with one</t>
  </si>
  <si>
    <t>W.HOPE4TD2</t>
  </si>
  <si>
    <t>Hope For Today - Religious Bible Study</t>
  </si>
  <si>
    <t>W.LIBRARN</t>
  </si>
  <si>
    <t>Women's Unit Librarian</t>
  </si>
  <si>
    <t>Strengthen library knowledge, pro-social work habits, and self-efficacy.</t>
  </si>
  <si>
    <t>W.LIFT</t>
  </si>
  <si>
    <t>Survivor-led. Awareness of &amp; skills for freeing oneself from sex work &amp; human trafficking</t>
  </si>
  <si>
    <t>1 LADC I, 1 MSW, 1 M Ed, 1 MHS, 1 MAHRD (all Academy-trained)</t>
  </si>
  <si>
    <t>Living in Freedom Together, Inc.</t>
  </si>
  <si>
    <t>W.ORIENT</t>
  </si>
  <si>
    <t>Orientation - Women's Unit</t>
  </si>
  <si>
    <t>1000+</t>
  </si>
  <si>
    <t>Clarify facility expectations and opportunities.</t>
  </si>
  <si>
    <t>Academy-trained</t>
  </si>
  <si>
    <t>W.PENTCSTL</t>
  </si>
  <si>
    <t>Women's Spanish Pentecostal</t>
  </si>
  <si>
    <t>W.PROTES-H</t>
  </si>
  <si>
    <t>W.REC Weekend</t>
  </si>
  <si>
    <t>W.SERVSAFE</t>
  </si>
  <si>
    <t>Women's ServSafe Program - Medium</t>
  </si>
  <si>
    <t>Earn certification (industry standard)</t>
  </si>
  <si>
    <t>ServSafe Certified Instructor</t>
  </si>
  <si>
    <t>W.TRANSITN -2</t>
  </si>
  <si>
    <t>Transitional Program – 3 week program</t>
  </si>
  <si>
    <t>Overview of issues common to the pathway to incarceation for women. Begin personal self-awareness.</t>
  </si>
  <si>
    <t>Tapestry Health, YWCA, MassHire, Square One, Spectrum, and Cambridge Credit</t>
  </si>
  <si>
    <t xml:space="preserve">A Trauma-informed, Gender-responsive, Relational,  Holistic, and Cognitive-Behavioral-based psycho-educational program designed to 1) Educate on trauma and normalize trauma responses 2) Educate on and support </t>
  </si>
  <si>
    <t>LICSW, DSW</t>
  </si>
  <si>
    <t>Provider</t>
  </si>
  <si>
    <t>W.VOCTRAIN</t>
  </si>
  <si>
    <t>Strengthen knowledge of vocational options, pro-social work habits, and self-efficacy.</t>
  </si>
  <si>
    <t>WELDING</t>
  </si>
  <si>
    <t>Welding Vocational Skills Training</t>
  </si>
  <si>
    <t>Strengthen welding knowledge, pro-social work habits, and self-efficacy.</t>
  </si>
  <si>
    <t>Yes. Instructors must be trained and qualified to teach welding.</t>
  </si>
  <si>
    <t>WMC-CAIET</t>
  </si>
  <si>
    <t>Strengthen culinary, math, reading knowledge, pro-social work habits, and self-efficacy.</t>
  </si>
  <si>
    <t xml:space="preserve">To facilitate growth for group members in a positive and supportive environment while allowing for self exploration through the group process.This group is a component of Phase 1.
</t>
  </si>
  <si>
    <t>Learn about the connections between trauma(s) and addiction(s) and teach self-care skills to manage Sx</t>
  </si>
  <si>
    <t>WMC-HELPMN</t>
  </si>
  <si>
    <t>Helping Men Recover</t>
  </si>
  <si>
    <t>Master's level clinician; facilitators recieve 14 weeks training from Trainer David Stanley, LCSW, from The Institute for Health and Recovery</t>
  </si>
  <si>
    <t>Institute for Health and Recovery</t>
  </si>
  <si>
    <t>WMC-HISET</t>
  </si>
  <si>
    <t>HiSET/ABE</t>
  </si>
  <si>
    <t>WMC-IDBCMW</t>
  </si>
  <si>
    <t>Ideas for Better Communication</t>
  </si>
  <si>
    <t>Increase communication, decrease distorted cognitions.</t>
  </si>
  <si>
    <t>WMC-MEDITA, MNDFL MVMT</t>
  </si>
  <si>
    <t>Self-awareness, self-care, self-regulation skills</t>
  </si>
  <si>
    <t>WMC-NURTSP</t>
  </si>
  <si>
    <t>Nurturing Families / Programa de Crecimiento</t>
  </si>
  <si>
    <t>Increase parenting skills</t>
  </si>
  <si>
    <t>WMC-PHASE1</t>
  </si>
  <si>
    <t>WMCAC Phase I (W+M)</t>
  </si>
  <si>
    <t>Establish Tx pathway for integrated model of addressin SUD Recovery</t>
  </si>
  <si>
    <t xml:space="preserve">WMRWC/WMRWC alumni/others to provide support &amp; 300+ participating agencies to guide reentry plans </t>
  </si>
  <si>
    <t>Past WMCAC accreditation by the ACA, NCCHC, and DPH. Also, received Finalist Certificates for Adjudication from the National Commission Against Drunk Driving in Washington, DC.
ACA
Awarded:                              11 January 1987 - 1990
Re-Accredited:                      15 January 1990 - 1993
Re-Accredited:                      02 August 1993 - 1996
Re-Accredited:                      27 January 1997 - 2000
Re-Accredited:                      09 January 2000 - 2003
Re-Accredited:                      13 January 2003 - 2006
Re-Accredited:                      30 January 2006 - 2009
Re-Accredited:                      30 January 2009- 2012
NCCHC
Awarded NCCHC:               20 October 1995
Re-Accredited NCCHC:      28 June 1998
Re-Accredited NCCHC:      26 June 2001
Re-Accredited NCCHC:      March 2005
Re-Accredited NCCHC:      March 2008
DPH
Awarded DPH:                     24 July 1994
Re-Accredited DPH:            28 August 1997</t>
  </si>
  <si>
    <t>Governor Baker: Program Overview 
Plymouth County Sheriff Department – Reentry, Electronic monitoring. 
Franklin County Sheriff Department – Program overview
Berkshire County Sheriff Department – Program overview
Worcester County Sheriff Department  – Program overview
Hampshire County Sheriff Department– Program overview
Drug Court Springfield</t>
  </si>
  <si>
    <t>Risk factors, warning signs, contingency plans, personal awareness.</t>
  </si>
  <si>
    <t>WMC-RESP 4 sections</t>
  </si>
  <si>
    <t xml:space="preserve">WMRWC UNIT &amp; FACILITY WKRS </t>
  </si>
  <si>
    <t>Unit Workers - WMRWC</t>
  </si>
  <si>
    <t xml:space="preserve">Alcoholics Anonymous </t>
  </si>
  <si>
    <t>AA is a Self-Help Support Group  facilitated by volunteers in recovery to help maintain sobriety. The in-house/ facility groups are provided by volunteers and operational for many years . The community-based meetings, initiated in 2004,  include one HSO employee accompanying up to 10 residents every morning ( a 7:00am I-Opener in Northampton, MA) and at least 5 evenings ( to evening AA Meetings located in the local surrounding communities including however not limited to Northampton, Easthampton, Hadley and Amherst ) to meetings. These meetings, particularly those in the outside community, offer our residents the opportunity to engage with the greater recovery community, potentially obtain "sponsors", potentially begin working "the 12 steps of recovery" and importantly the experience of walking into a self help meeting in the community. These opportunities decrease stress that may accompany a transitioning individual as he accesses resources post release.</t>
  </si>
  <si>
    <t>15 in facility, 10 in community</t>
  </si>
  <si>
    <t>Intended outcome is to help maintain sobriety from alcohol through the use of self-help and community based support.</t>
  </si>
  <si>
    <t>4 one hour meetings per week inside the facility; 7 one hour AM meetings in the community and 5 one hour PM meetings in the community.</t>
  </si>
  <si>
    <t>High to moderate Risk population; including moderate to high risk individuals readying transition to our local communities.</t>
  </si>
  <si>
    <t>Community Volunteers and the local self-help groups of Alcoholics Anonymous and Narcotics Anonymous.</t>
  </si>
  <si>
    <t>Other</t>
  </si>
  <si>
    <t>Our efforts to expose, promote with those interested (participation in AA, NA, Smart Recovery, any self-help modality  is totally voluntary for our participants), access to services readily available in the local community provide those interested exposure to self-help recovery norms including attending meetings, sharing/talking in meetings and potential opportunities to identify an individual with who they may share more privately or independently for guidance (sponsorship).</t>
  </si>
  <si>
    <t xml:space="preserve">no </t>
  </si>
  <si>
    <t>10 weeks</t>
  </si>
  <si>
    <t>A twelve week curriculum that addresses what anger and anger problems are. It explains the differences between healthy/unhealthy  anger and describes the latest research  of the angry brain.  Anger awareness is addressed to include calming techniques, shame and shadow materials, dysfunctional thinking patterns, conflict management, practical solutions and mindfulness.  It uses mini-essays about the nature of anger and is paired with practical exercises that translate these essays into useful approaches which help the individual better handle anger-provoking situations. It also includes open-ended opportunities to describe their actual feelings and experiences when angry. It is structured to complete one module per session/week. A big part of the Curriculum is to record anger situations that arise and discuss during the group which helps identify how they respond and react to situations. Curriculum:  Anger Management Workbook and Curriculum, Division of Growth Central.</t>
  </si>
  <si>
    <t>Promote public safety through utilizing evidence based anger management curriculum to address anger issues  and reduce recidivism through support for emotional regulation skill development.</t>
  </si>
  <si>
    <t>The group runs for 12 weeks, it is facilitated 3x a week for a total of 5 hours.</t>
  </si>
  <si>
    <t>Some moderate however primarily high risk offenders.</t>
  </si>
  <si>
    <t>No licensing required, however 4 staff are trained and certified through the National Anger Management Association (NAMA); one of whom as a supervisor.</t>
  </si>
  <si>
    <t>All 3 present  facilitators are Anger Management Specialist certified through NAMA (National Anger Management Association). A total of 4 staff are trained and certified through NAMA.</t>
  </si>
  <si>
    <t>Religious group where members of a particular belief system gather to  teach, practice and gain spiritual growth.</t>
  </si>
  <si>
    <t>Faith based practices provide emotional, spiritual and/or religious support to individuals who are experiencing temporary separation from the community as a whole while providing reentry supports for men as they ready to and reenter our local communities.</t>
  </si>
  <si>
    <t>1 hour per week , ongoing and weekly throughout the year</t>
  </si>
  <si>
    <t>Some moderate however primarily high risk offenders</t>
  </si>
  <si>
    <t>Religious Community Providers.</t>
  </si>
  <si>
    <t>other</t>
  </si>
  <si>
    <t>This program is offered to anyone available to attend on a weekly basis and therefore numbers are unknown.</t>
  </si>
  <si>
    <t xml:space="preserve">N/A    </t>
  </si>
  <si>
    <t xml:space="preserve">N/A  </t>
  </si>
  <si>
    <t xml:space="preserve">The Hampshire Sheriff's Office Community Correction Center is a program ( supported by The Hampshire Sheriff's Office and The Office for Community Corrections) providing supervision, education and counseling to probationers, and men living in our minimum and pre-release housing units. The program includes however is not limited to performing intakes, providing education, treatment and job readiness services. </t>
  </si>
  <si>
    <t>ongoing until end of sentence</t>
  </si>
  <si>
    <t xml:space="preserve">educational and behavioral supports provided to individuals living in the community.  </t>
  </si>
  <si>
    <t xml:space="preserve">26 hours per week total; Monday, Tuesday and Friday for total of 18 hours.  Evening classes Monday, Tuesday, Wednesday and Thursday for a total of 8 hours. </t>
  </si>
  <si>
    <t xml:space="preserve">moderate to high risk offenders.  </t>
  </si>
  <si>
    <t xml:space="preserve">No licensing required. This group does not need to be facilitated by licensed staff. The staff presently facilitating are licensed and trained by the author of the curriculum.  </t>
  </si>
  <si>
    <t xml:space="preserve">Northampton District Court Probation.    </t>
  </si>
  <si>
    <t>See contract</t>
  </si>
  <si>
    <t>Catholic Services</t>
  </si>
  <si>
    <t xml:space="preserve">Religious Services , instruction and counseling specific to the teachings of the Catholic Church (including however not limited to weekly mass, individual counseling, and the celebration of religious holidays).    </t>
  </si>
  <si>
    <t xml:space="preserve">Faith based practices, in the case, specific to Catholicism  </t>
  </si>
  <si>
    <t xml:space="preserve">a 1 hour mass is provided weekly; additionally religious counseling provided to individuals upon request.  </t>
  </si>
  <si>
    <t xml:space="preserve">An Ordained Catholic Priest conducts services. This group does not need to be facilitated by licensed staff.  </t>
  </si>
  <si>
    <t>Once a month</t>
  </si>
  <si>
    <t xml:space="preserve">Educating men in the developmental and emotional needs of children; developing attitudes and skills for male nurturance.  Building and/or supporting the  father- child relationship, assisting child development and strengthening family bonds  </t>
  </si>
  <si>
    <t xml:space="preserve">4 hour sessions once a month. </t>
  </si>
  <si>
    <t xml:space="preserve">Some moderate however primarily high risk offenders.  </t>
  </si>
  <si>
    <t xml:space="preserve">No licensing required; however a few of the HSO are licensed and staff from the A2Z local toy store certified teachers in the state of Massachusetts. This group does not need to be facilitated by licensed staff.  </t>
  </si>
  <si>
    <t xml:space="preserve">Partners and volunteers  involved in or associated with programming are A2Z Science and Learning; Department of Children and Families (DCF).  </t>
  </si>
  <si>
    <t>10 Weeks</t>
  </si>
  <si>
    <t xml:space="preserve">Promote public safety by educating offenders to the impact crime has on individuals, communities and society as a whole. </t>
  </si>
  <si>
    <t>2 hour class per week administered in 10 weeks</t>
  </si>
  <si>
    <t xml:space="preserve">Some moderate however primarily high risk offenders.   </t>
  </si>
  <si>
    <t xml:space="preserve">This group does not need to be facilitated by licensed staff. The staff presently facilitating are licensed and trained by the author of the curriculum.    </t>
  </si>
  <si>
    <t>Decisional Training</t>
  </si>
  <si>
    <t xml:space="preserve">A volunteer facilitated curriculum introducing a Five Step approach to decision making. Each resident is paired with a Decisional Training volunteer with whom they meet weekly for one hour individually. A five step decision making process is introduced supporting the development of good thinking and discernment skills. Additionally this supports developing pro-social relationships with members of the community.    </t>
  </si>
  <si>
    <t xml:space="preserve">To promote better decision making and discernment skills; supports addressing impulsivity and practicing the skill of "wait"   </t>
  </si>
  <si>
    <t xml:space="preserve">3 hours a week, meeting twice weekly ( one hour weekly between resident and his Decisional trainer and one 2-hour group facilitated by one or two Decisional training volunteers and including all of the residents enrolled). The program facilitated twice annually.   </t>
  </si>
  <si>
    <t xml:space="preserve">Some moderate and primarily high risk offenders. </t>
  </si>
  <si>
    <t xml:space="preserve">This group does not need to be facilitated by licensed staff. The staff presently facilitating are trained by the author of the curriculum. </t>
  </si>
  <si>
    <t xml:space="preserve">Community Volunteers who have completed the Decisional Training Program.  </t>
  </si>
  <si>
    <t xml:space="preserve">Learning to Live without Violence is a compendium of tools and exercises helping men address violence, fear, anxiety and domestic violence. </t>
  </si>
  <si>
    <t xml:space="preserve">Promote public safety through utilizing evidence based domestic violence specific treatment program to reduce domestic violence. Also focuses on re-entry back to the community.  </t>
  </si>
  <si>
    <t xml:space="preserve">2.0 hours three times a week for 12 weeks. </t>
  </si>
  <si>
    <t xml:space="preserve">Some moderate however primarily high risk offenders </t>
  </si>
  <si>
    <t xml:space="preserve">This group does not need to be facilitated by licensed staff. The staff presently facilitating are licensed and trained by the author of the curriculum.   </t>
  </si>
  <si>
    <t>Employment Readiness</t>
  </si>
  <si>
    <t xml:space="preserve">The Ex-offender Job Hunter Guide is the name of the extensive  curriculum addressing workforce readiness. Soft skills and  employment preparation are stressed and supported as is focus on values and  personal ethics in the workplace. Self motivation, initiative, the ability to recognize one's  strengths as well  and working within one's limitations.  Overcoming obstacles and resource management. </t>
  </si>
  <si>
    <t xml:space="preserve">To identify the obstacles faced when searching and maintaining employment as an ex-offender and returning citizen. Learning  to overcome obstacles, thinking barriers and risk factors.  </t>
  </si>
  <si>
    <t xml:space="preserve">this class meets weekly for 2.0 hours; the duration is ongoing for willing and available participants.  </t>
  </si>
  <si>
    <t xml:space="preserve">Some moderate however primarily high risk offenders  </t>
  </si>
  <si>
    <t xml:space="preserve">The intended outcome of the curriculum is to help participants understand the impact of socialization on the recovery process while addressing trauma and abuse issues. The goal is to assist men who have participated in the program achieve long term recovery from substance use disorders. </t>
  </si>
  <si>
    <t xml:space="preserve">The group runs in four week cycles;  it is facilitated twice a week for 2 hour each session.   </t>
  </si>
  <si>
    <t xml:space="preserve">The primary participant population is pre-trial and sentenced inmates with a history of substance abuse                                                                                
                                                                                </t>
  </si>
  <si>
    <t>No licensing necessary. This group does not need to be facilitated by licensed staff. The staff presently facilitating are licensed; additionally  certified as  trained by the author of this evidence-based curriculum.</t>
  </si>
  <si>
    <t xml:space="preserve">HSO has plans to partner  with The Northampton Recovery Center (NRC) to expand our services directly into the local community, offering this curriculum to individuals who utilize resources at the NRC (including however not limited to probationers, parolees, post release individuals...). </t>
  </si>
  <si>
    <t xml:space="preserve">.22 PLUS 2,5000 in both 2019 and 2020. Each participant workbook costs $31.25; every participant receives a workbook once enrolled in the program and a certificate of completion upon successful engagement.  </t>
  </si>
  <si>
    <t xml:space="preserve">Institutional Job Assignments </t>
  </si>
  <si>
    <t xml:space="preserve">Institutional Job assignments include pod cleaners, kitchen work, trash pick up, cane/wood shop, hallway cleaners, barber shop are needed for the orderly running of the facility. Helps develop a strong work ethic and prepares them for jobs in the community. </t>
  </si>
  <si>
    <t xml:space="preserve">To promote postive work ethic </t>
  </si>
  <si>
    <t>moderate to high risk offenders.</t>
  </si>
  <si>
    <t>Regular post coverage</t>
  </si>
  <si>
    <t>Labyrinth</t>
  </si>
  <si>
    <t>The Labyrinth Program affords participants time to set aside from a fast-paced life.  It provides opportunities to experience the many benefits of walking a labyrinth: to clear and stimulate the mind, calm the body, revitalize energy and spirit, find peace and serenity or simply enjoy the experience.</t>
  </si>
  <si>
    <t>Experience and teach moral development, problem solving and positive decision making(experience and teach self-reflection and violence reduction by using relaxation techniques)</t>
  </si>
  <si>
    <t xml:space="preserve">moderate to high risk offenders.   </t>
  </si>
  <si>
    <t>MOUD</t>
  </si>
  <si>
    <t>Unknown</t>
  </si>
  <si>
    <t xml:space="preserve">Muslim Prayer Services </t>
  </si>
  <si>
    <t>Religious group where members of a particular belief system gather to teach, practices, and gain spiritual growth in the case of Muslim services prayer services and teaching occurs weekly for those individuals interested in participating</t>
  </si>
  <si>
    <t xml:space="preserve">Faith based practices.  </t>
  </si>
  <si>
    <t xml:space="preserve">2 hour class per week, ongoing </t>
  </si>
  <si>
    <t>18 weeks</t>
  </si>
  <si>
    <t>support ongoing recovery post release recovery ; increasing likelihood of recovery, maintaining relationships and reducing recidivism</t>
  </si>
  <si>
    <t>the program is offered twice weekly duration 6 hours weekly for 18 weeks</t>
  </si>
  <si>
    <t>some moderate however primarily high-risk offenders</t>
  </si>
  <si>
    <t>no; facilitators are trained in the curriculum and its delivery</t>
  </si>
  <si>
    <t>DPH Grant funds this curriculum program</t>
  </si>
  <si>
    <t>Narcotics Anonymous Meeting</t>
  </si>
  <si>
    <t xml:space="preserve">Self-help, support program of recovery run by volunteers. Also focuses on reentry back into the community. </t>
  </si>
  <si>
    <t>The in facility meeting includes a volunteer coming into the facility for a one hour meeting. The community based meeting includes a staff person accompanying and transportation to and from.</t>
  </si>
  <si>
    <t xml:space="preserve">Some moderate however primarily high risk offenders.										
										</t>
  </si>
  <si>
    <t>The group does not need to be facilitated by licensed staff.</t>
  </si>
  <si>
    <t>NA is an AA voluntary program for individuals living in our House of Correction interested in pursuing self-help modalities to address substance abuse.</t>
  </si>
  <si>
    <t>NRC</t>
  </si>
  <si>
    <t>The Northampton Recovery Center (NRC) is a safe peer-driven community that provides a positive welcoming environment for people on all pathways and in all stages of recovery from addiction, as well as for their families and allies. Support, resources and hope are offered. The Hampshire Sheriff's Office was instrumental in the coming together of the program. We continue to escort men living at the Hampshire House of Correction to and from a number of groups offered at the Northampton Recovery Center (NRC).</t>
  </si>
  <si>
    <t>Community support through recovery programing.  Also focuses on re-entry back to the community.</t>
  </si>
  <si>
    <t>5 hour classes, twice a week</t>
  </si>
  <si>
    <t>Some moderate however primarily high-risk offenders</t>
  </si>
  <si>
    <t>Most groups do not need to be facilitated by licensed staff</t>
  </si>
  <si>
    <t>The Northwestern District Attorney and HOPE(Hampshire Opioid Prevention and Education)</t>
  </si>
  <si>
    <t>Supporting this community based program affords the opportunity for participants, who may not otherwise engage, to experience accessing a community recovery center. That we expose individuals to this resource prior to release, we are supporting the development of relationships that may be continued post release and returned to living in the community.</t>
  </si>
  <si>
    <t>Nurturing Fathers</t>
  </si>
  <si>
    <t>The Nurturing Fathers Program is an evidence - based, 13-week  course designed to teach parenting and nurturing skills to men. Each 2 ½ hour  class provides proven, effective skills for healthy family relationships and child development.  The Hampshire Sheriff's Office Treatment Department includes the optional additional week  focusing on Domestic Violence. This  Curriculum is recognized by DCF, The DOR and The Probate Court Probation Department.</t>
  </si>
  <si>
    <t>Promotes education and guidance for men as fathers;  actively providing education, guidance,  unconditional support, and resources  to enhance the development and growth of children, the father-child relationship and the family.</t>
  </si>
  <si>
    <t>3.5 hour class/group meeting once weekly.  We offer  3 sessions annually ( 2 inside the facility and one in the local community and we are  hopeful we might expand to 4 groups annually).</t>
  </si>
  <si>
    <t>The program conducted inside the correctional facility targets moderate to high risk offenders; the community based program targets men post release, on parole, probation or at risk for requiring outside interventions to parent.</t>
  </si>
  <si>
    <t xml:space="preserve">No, however 2 of the trained facilitators are licensed clinicians. Proof of completing the Nurturing father's program is required. </t>
  </si>
  <si>
    <t>The Children's Trust</t>
  </si>
  <si>
    <t>The Hampshire Sheriff's Office treatment department's trained facilitators have offered trainings and informational workshops at a variety of conferences for The Children's Trust  ( A View from All Sides). Additionally, we have had staff from other correctional facilities in to observe our program, talk with staff and obtain information to support offering The Nurturing Father's Program at their respective correctional facilities.</t>
  </si>
  <si>
    <t>Orientation</t>
  </si>
  <si>
    <t>Orientation gives explanation of the property, mail, visiting procedures,transportation options for inmate visitors,grievance procedures, services, education, programs, and eligibility requirements. Give a description of health services information and how to access medical care and communicable disease and an explanation of the Prison Rape Elimination Act (PREA).</t>
  </si>
  <si>
    <t xml:space="preserve">ongoing </t>
  </si>
  <si>
    <t xml:space="preserve">Helps provide information to men about the facilties procedures and rules  </t>
  </si>
  <si>
    <t>1 hour class per week</t>
  </si>
  <si>
    <t>Moderate to high risk offenders</t>
  </si>
  <si>
    <t>Peer Led</t>
  </si>
  <si>
    <t>A peer led group facilitated by residents providing support to each other. DPH/BSAS encourages the use of peers and peer led opportunities in recovery.</t>
  </si>
  <si>
    <t>To increase self-esteem, confidence, positive feeling of accomplishment, while increasing in residents, their own ability to cope with problems, seek and support solutions.</t>
  </si>
  <si>
    <t>1 hour class, 3 times a week</t>
  </si>
  <si>
    <t>The group does not need to be facilitated by licensed staff. The staff presently facilitating are licensed and trained by the authors of the curriculum.</t>
  </si>
  <si>
    <t>Recovery Coaching is primarily one on one work conducted with residents. A recovery coach offers mentoring and peer support to residents planning for return to the community and provides follow up one living in the community</t>
  </si>
  <si>
    <t>Recovery Coaching occurs weekly while residents are living in our facility and bi-weekly or weekly (in general there are some differing time frames), depending upon the individual post release</t>
  </si>
  <si>
    <t>The recovery coach has completed "the recovery coach academy"</t>
  </si>
  <si>
    <t>Recreation (Required)</t>
  </si>
  <si>
    <t xml:space="preserve">Daily physical activitiy that is required by all individuals to help with feelings of stress and anxiety and to maintine a healthy rountine for their overall emtional and physical well-being </t>
  </si>
  <si>
    <t xml:space="preserve">To promote a healthy  exercise rountine and lifestyle </t>
  </si>
  <si>
    <t>1 hour sessions, 5 times a week</t>
  </si>
  <si>
    <t>Reentry Workshop</t>
  </si>
  <si>
    <t>Introducing and educating residents (due to be released within 30 - 60 days from end of sentence) with the community outreach resources available to them ( men are routinely educated to these services however this particular workshop pulls community sources directly into the facility to meet with immanently releasing individuals; overdose education and training, the use of Narcan, outpatient counseling services (including the opportunity to complete intakes) are all included and provided. Service providers who make presentations include however are not limited to: tapestry Inc., The Northampton police Department, CHD, CSO, ServiceNet, SNAP and other benefits, and The Northampton Recovery Center.</t>
  </si>
  <si>
    <t>To provide essential education and resources to releasing men with the goal being to set men up for these services that they will follow up with upon release (outpatient services from CSO, ServiceNet, CHD, tapestry are made available). Additionally all of the men are educated in overdose and the use of Narcan. All residents having been trained in its use leave with 2 doses of Narcan, supporting the likelihood that Narcan will be used if one is in the presence of an overdose.</t>
  </si>
  <si>
    <t>2 hour class, once a month</t>
  </si>
  <si>
    <t xml:space="preserve">The group does not need to be facilitated by licensed staff. </t>
  </si>
  <si>
    <t>Since 2014 the Hampshire Sheriff's Office has provided a release Preparation Workshop specifically for individuals being released imminently. This workshop includes however is not limited to providing education regarding overdose, including providing training in how to administer Narcan and providing everyone leaving with 2 doses of Narcan. This workshop is an "on one's way out the door additional informational and education session to promote maintaining relationships and addressing issues that may not yet be addressed prior to release.</t>
  </si>
  <si>
    <t>An integrated relapse prevention group that provides cognitive behavioral changes for offenders to maintain recovery and review strategies for relapse prevention.</t>
  </si>
  <si>
    <t>To promote recovery and relapse prevention strategies which in turn promotes community safety and reduces recidivism though effective treatment. Also focuses on re-entry back to the community.</t>
  </si>
  <si>
    <t>2 hour class, administered once weekly, duration of curriculum is 12 weeks (administered 3 times per year)</t>
  </si>
  <si>
    <t>Release and Reintegration</t>
  </si>
  <si>
    <t>On-going weekly group facilitated by reentry case manager addressing reentry while challenging  criminal and addictive thinking. A group devoted to  building a foundation by settings goals for housing, employment, budgeting and recreation.</t>
  </si>
  <si>
    <t>Having a plan for life after release to reduce recidivism and support community safety.</t>
  </si>
  <si>
    <t>2 hour class per week, on going</t>
  </si>
  <si>
    <t>Religious Services</t>
  </si>
  <si>
    <t>Responsible Aftercare Planning</t>
  </si>
  <si>
    <t>This group focuses on moving from a focus on addiction to recovery education specifically as it relates to aftercare planning.. Addiction, substance of abuse, triggers, and relapse prevention. Additionally, the relationship between sex and substance use and various emotional components of addiction and recovery. The Living in balance Curriculum is used.</t>
  </si>
  <si>
    <t>To live a life in recovery balancing work, relationship and recreation.</t>
  </si>
  <si>
    <t>2 hour class per week for 12 weeks and ongoing</t>
  </si>
  <si>
    <t>Science of Addiction</t>
  </si>
  <si>
    <t xml:space="preserve">Neo science and sociology regarding underlying addictive behaviors, including education of medication assisted treatment. </t>
  </si>
  <si>
    <t>Psycho-ed group to promote health, reduce self-destructiveness, through scientific education on substance use.</t>
  </si>
  <si>
    <t>2 times per week, 12 weeks. 12-30 minute videos. Followed by 30 minute discussion.</t>
  </si>
  <si>
    <t>Integrative treatment approach developed specifically addressing PTSD and substance use. Providing residents with prevalent and difficult-to-treat dual diagnosis specific tools to gain over the extreme symptoms such as dissociation and self-harm.</t>
  </si>
  <si>
    <t>Help clients address PTSD and Substance Use Disorders while incarcerated supporting sobriety and long term recovery addressing co-occurring disorders.</t>
  </si>
  <si>
    <t>This is a 3 hour class, twice a week administered in 12 weeks.</t>
  </si>
  <si>
    <t>Stages of Change</t>
  </si>
  <si>
    <t>Stages of Change is an eight week group program; incorporating a brief introduction into stages of change model: pre-contemplation, contemplation, preparation, action, maintenance, and relapse. Part of the Medication Assisted Treatment (MAT) Program.</t>
  </si>
  <si>
    <t>Each group consist of a focus of the following subjects: sexual transmitted diseases, substance use, mindfulness, trauma, identifying denial patterns, values, and goal settings to reduce recidivism rate.</t>
  </si>
  <si>
    <t>2.5 hour classes administered 2x a week for 4 weeks.</t>
  </si>
  <si>
    <t>Spanish Praise Worship</t>
  </si>
  <si>
    <t>Religious group where members of a particular belief system gather to teach, practices, and gain spiritual growth. Spanish Praise and Worship is a volunteer led program conducted in Spanish</t>
  </si>
  <si>
    <t>Faith based practices support individuals to maintain relationships in the community as well as maintain spiritual and or religious needs</t>
  </si>
  <si>
    <t>Thinking for a Change (T4C) is a cognitive–behavioral curriculum developed by the National Institute of Corrections that concentrates on changing the criminogenic thinking of offenders. T4C is a cognitive–behavioral therapy (CBT) program that includes cognitive restructuring, social skills development, and the development of problem-solving skills.</t>
  </si>
  <si>
    <t>Thinking for a Change is an integrated, cognitive behavioral program for offenders supporting the development of problem solving skills.</t>
  </si>
  <si>
    <t>Victim impact addresses the emotional effects of ones crime act on the victim(s)</t>
  </si>
  <si>
    <t>Acknowledging and increasing empathy in order not create more victim. Without empathy for people they have hurt offenders with likely repeat their victimization behaviors.</t>
  </si>
  <si>
    <t>Community group (The Young at Heart Chorus: singing group of 70-plus year olds, who perform regularly: locally, nationally and globally) to promote musical skills and development, introduce and foster pro-social relationships and activities with members of the local community.  Bringing together two over looked population, the older and the young, through musical arts</t>
  </si>
  <si>
    <t>9 months</t>
  </si>
  <si>
    <t>Enhancing and supporting community ties through musical arts. Introduces stress reduction activities and pro-social post release leisure activities to residents; introducing residents to elderly community residents through the common bond of singing and musical activities.</t>
  </si>
  <si>
    <t>2 hour class, once a week for 9 months.</t>
  </si>
  <si>
    <t>Community volunteers</t>
  </si>
  <si>
    <t>The Hampshire House of Correction featured in a movie made by The Young@Heart Chorus, a special interview and presentation here at The House of Correction featured on CNN.</t>
  </si>
  <si>
    <t>The Young@Heart Chorus made a movie a number of years ago, featuring their performance at the Hampshire House of Correction. Since that time, the Young@Heart Chorus and the residents here collaborate and perform locally in downtown Northampton as well as record performances done here in the House of Correction. Our residents perform with the community members. This group aims to bring elderly community residents together with young men who have challenges through the use of music. It's a wonderful relationship.</t>
  </si>
  <si>
    <t xml:space="preserve">High School Equivalency for 9-12 grade readers to include individual with both SU and MH. </t>
  </si>
  <si>
    <t>On going</t>
  </si>
  <si>
    <t xml:space="preserve">Preparation for High School Equivalency Exam. </t>
  </si>
  <si>
    <t>Daily instruction for 2 hours, Monday through Friday.</t>
  </si>
  <si>
    <t>Moderate to high risk population.</t>
  </si>
  <si>
    <t xml:space="preserve">One licensed FTE in the state of MA.  </t>
  </si>
  <si>
    <t>Pre-Adult Secondary Education</t>
  </si>
  <si>
    <t xml:space="preserve">High School Equivalency for 4-8 grade readers to include individuals with both SU and MH individuals. </t>
  </si>
  <si>
    <t xml:space="preserve">Preparation for Adult Secondary Education classes. </t>
  </si>
  <si>
    <t>Daily instruction for 2 hours, Monday through Friday.  Continuous provision of classes and services, until student passes High School Equivalency Exam.</t>
  </si>
  <si>
    <t xml:space="preserve">Moderate to High Risk offenders. </t>
  </si>
  <si>
    <t>Academic Enrichment</t>
  </si>
  <si>
    <t xml:space="preserve">Reading Support for students with HS Diplomas or Equivalencies whose reading scores fall below 12th grade </t>
  </si>
  <si>
    <t>Reading scores above 12th grade; workforce readiness</t>
  </si>
  <si>
    <t xml:space="preserve">Daily instruction for 2 hour, Monday through Friday    </t>
  </si>
  <si>
    <t xml:space="preserve">The primary participant population is pre-trial and sentenced inmates with a history of substance abuse and mental health.  Moderate to High Risk Population.   </t>
  </si>
  <si>
    <t xml:space="preserve">One licensed FTE in the state of MA. </t>
  </si>
  <si>
    <t xml:space="preserve">Basic Computer and Digital Literacy skills for all inmates receiving Education Services.  </t>
  </si>
  <si>
    <t>15hours</t>
  </si>
  <si>
    <t xml:space="preserve">Computer Literacy Competency and Digital Literacy Competency. </t>
  </si>
  <si>
    <t xml:space="preserve">Daily instruction for 2 hour, Monday through Friday, for 3 weeks.  </t>
  </si>
  <si>
    <t xml:space="preserve">The primary participant population is pre-trial and sentenced inmates with a history of substance abuse and mental health. Moderate to High Risk population.   </t>
  </si>
  <si>
    <t xml:space="preserve">One licensed FTE in the state of MA.   </t>
  </si>
  <si>
    <t>near</t>
  </si>
  <si>
    <t>Career Development</t>
  </si>
  <si>
    <t xml:space="preserve">Workforce Readiness preparation, including resume creation, interview skills, and other soft skills development.  </t>
  </si>
  <si>
    <t xml:space="preserve">Employment Readiness upon release </t>
  </si>
  <si>
    <t xml:space="preserve">Daily instruction for 2 hour, Monday through Friday for 3 weeks   </t>
  </si>
  <si>
    <t xml:space="preserve">The primary participant population is pre-trial and sentenced inmates with a history of substance abuse and mental health. Moderate to High Risk population.  </t>
  </si>
  <si>
    <t>Men's Health</t>
  </si>
  <si>
    <t>Health Curriculum outlining current information on Nutrition, Health Risks, Communicable Diseases, Mental Health and Well-being, Fitness/Exercise, and Healthy Sleep Practices.</t>
  </si>
  <si>
    <t>15 Hours</t>
  </si>
  <si>
    <t xml:space="preserve">Enhanced physical and mental well-being while incarcerated and post-release.  </t>
  </si>
  <si>
    <t xml:space="preserve">Daily instruction for 2 hour, Monday through Friday for 3 weeks.  </t>
  </si>
  <si>
    <t xml:space="preserve">The primary participant population is sentenced inmates with a history of substance abuse and mental health. Moderate to High Risk population.   </t>
  </si>
  <si>
    <t>One licensed FTE in the state of MA</t>
  </si>
  <si>
    <t>Basic Consumer Economics, including Banking, Credit Cards, Budgeting, Debt and Saving, Home Ownership; Investments and Retirement; Automobile options.</t>
  </si>
  <si>
    <t xml:space="preserve">Enhanced understanding of basic adult needs and responsibilities for financial health.  </t>
  </si>
  <si>
    <t xml:space="preserve">Daily instruction for 2 hour, Monday through Friday for 3 weeks  </t>
  </si>
  <si>
    <t xml:space="preserve">The primary participant population is sentenced inmates with a history of substance abuse and mental health. Moderate to High Risk population.  </t>
  </si>
  <si>
    <t>One licensed FTE in the state of MA.</t>
  </si>
  <si>
    <t>n/A</t>
  </si>
  <si>
    <t>Entrepreneurship</t>
  </si>
  <si>
    <t xml:space="preserve">The primary participant population is pre-trial and sentenced inmates with a history of substance abuse and mental health. Moderate to High Risk population. </t>
  </si>
  <si>
    <t>Independent Study</t>
  </si>
  <si>
    <t>Title I Support Services</t>
  </si>
  <si>
    <t xml:space="preserve">Additional academic support for at-risk inmates 18-21 years of age, who do not yet possess a High School Diploma or Equivalency.  Including individuals with both substance abuse and mental health. </t>
  </si>
  <si>
    <t>Continuous provision of classes and services, until students obtain Equivalency</t>
  </si>
  <si>
    <t xml:space="preserve">The intended outcome is for the attainment of a High School Equivalency. </t>
  </si>
  <si>
    <t xml:space="preserve">Daily instruction for 3 supplemental hours weekly, in addition to regular Adult Basic Education classes or Adult Secondary Education classes  </t>
  </si>
  <si>
    <t xml:space="preserve">Additional academic support for those inmates 22 and younger years of age, who were assessed and identified as eligible for Special Education services while still enrolled in school.   </t>
  </si>
  <si>
    <t xml:space="preserve">Continuous  </t>
  </si>
  <si>
    <t xml:space="preserve">Can vary according to student's Individual Education Plan (IEP). </t>
  </si>
  <si>
    <t xml:space="preserve">Continuous provision of classes and services, until goals and outcomes of IEP (Individual Education Plan) are met.  Daily instruction in any of our academic classes, with additional weekly support provided by SEIS (Special Education in Institutional Settings) teacher  </t>
  </si>
  <si>
    <t>Serv Safe</t>
  </si>
  <si>
    <t xml:space="preserve">Vocational training and education for safe handling of food for restaurant workers. </t>
  </si>
  <si>
    <t xml:space="preserve">Attainment of ServSafe Certification, after exam </t>
  </si>
  <si>
    <t xml:space="preserve">Vocational training and education for entry-level restaurant kitchen employment.   </t>
  </si>
  <si>
    <t>12 Weeks</t>
  </si>
  <si>
    <t xml:space="preserve">Completion of coursework and attainment of certificate.  </t>
  </si>
  <si>
    <t xml:space="preserve">The primary participant population is sentenced inmates with a history of substance abuse and mental health.  Moderate to High Risk population. </t>
  </si>
  <si>
    <t>Foundation Manufacturing Math</t>
  </si>
  <si>
    <t>Vocational training and education to prepare inmates for work in the Manufacturing industries, specifically working toward CNC (Computer Numerically Controlled) Operation.  This part of the program emphasizes practical Math applications and problem solving specific to manufacturing situations.</t>
  </si>
  <si>
    <t>Completion of applied practical math coursework, passing of the Math component of the MACWIC (Manufacturing Advancement Center Workforce Innovation Collaborative) Level I exam, and attainment of MACWIC certification.</t>
  </si>
  <si>
    <t xml:space="preserve">4 hour class a week for 5 weeks. </t>
  </si>
  <si>
    <t>The primary participant population is sentenced inmates with a history of substance abuse and mental health.  Moderate to High Risk population.</t>
  </si>
  <si>
    <t>Foundational Man. Osha</t>
  </si>
  <si>
    <t xml:space="preserve">Foundational Manufacturing: OSHA 10 (Occupational Safety and Health Administration, 10 Hour.  Vocational training and education to prepare inmates for work in the Manufacturing industries, specifically working toward CNC (Computer Numerically Controlled) Operation.  This part of the program emphasizes safety preparation and hazard prevention in the industrial workplace </t>
  </si>
  <si>
    <t xml:space="preserve">Completion of standardized curriculum and passing of the Blueprint Reading portion of the MACWIC (Manufacturing Advancement Center Workforce Innovation Collaborative) exam. </t>
  </si>
  <si>
    <t xml:space="preserve"> 3 hours a week for 5 weeks. </t>
  </si>
  <si>
    <t xml:space="preserve">The primary participant population is sentenced inmates with a history of substance abuse and mental health.  Moderate to High Risk population.  </t>
  </si>
  <si>
    <t>Foundational Man. Blueprint</t>
  </si>
  <si>
    <t xml:space="preserve">Vocational training and education to prepare inmates for work in the Manufacturing industries, specifically working toward CNC (Computer Numerically Controlled) Operation.  This part of the program emphasizes the ability to understand and read complex industrial drawings and to execute fabrication based on those drawings.  </t>
  </si>
  <si>
    <t>20 hours of instruction (5 weeks)</t>
  </si>
  <si>
    <t>Completion of standardized curriculum and passing of the Blueprint Reading portion of the MACWIC (Manufacturing Advancement Center Workforce Innovation Collaborative) exam.</t>
  </si>
  <si>
    <t>4 hour class a week for 5 weeks</t>
  </si>
  <si>
    <t>Foundational Man. Metrology</t>
  </si>
  <si>
    <t xml:space="preserve">Vocational training and education to prepare inmates for work in the Manufacturing industries, specifically working toward CNC (Computer Numerically Controlled) Operation.  This part of the program emphasizes the scientific study of precise measurement using sophisticated tools and measuring devices. </t>
  </si>
  <si>
    <t>15 hours of instruction over 5 weeks</t>
  </si>
  <si>
    <t>Completion of standardized curriculum and passing of the Metrology portion of the MACWIC (Manufacturing Advancement Center Workforce Innovation Collaborative) exam.</t>
  </si>
  <si>
    <t>3 hours a week for 5 weeks.</t>
  </si>
  <si>
    <t>Regular, weekly library periods to provide inmate access to books and periodicals; Librarian support provided.</t>
  </si>
  <si>
    <t>1 hour</t>
  </si>
  <si>
    <t>To encourage reading of all types and at all levels for all inmates; satisfies Library Compliance policy for all Massachusetts inmates.</t>
  </si>
  <si>
    <t xml:space="preserve">1 hour per week  regardless of security status; ongoing throughout length of stay. </t>
  </si>
  <si>
    <t xml:space="preserve">All inmates of the Hampshire County Jail and House of Correction, regardless of security status.  </t>
  </si>
  <si>
    <t>No licensing required. This group does not need to be facilitated by licensed staff. The staff presently facilitating are licensed and trained by the author of the curriculum.</t>
  </si>
  <si>
    <t>2 hours/week (14 weeks)</t>
  </si>
  <si>
    <t xml:space="preserve">1 (2hour) class per week. </t>
  </si>
  <si>
    <t xml:space="preserve">Interested, sentenced inmates of the Hampshire County Jail and House of Correction. </t>
  </si>
  <si>
    <t xml:space="preserve">"No licensing required.  Overseen by Umass Amherst Professor.  </t>
  </si>
  <si>
    <t xml:space="preserve">Math 100: Discrete Math and Statistical Probability.  Fully credited college class for Hampshire County inmates alone. </t>
  </si>
  <si>
    <t>4 hours/week (14 weeks)</t>
  </si>
  <si>
    <t xml:space="preserve">To expose incarcerated students to basic, college-level Math coursework. </t>
  </si>
  <si>
    <t xml:space="preserve">2 (2hour) classes per week. </t>
  </si>
  <si>
    <t>No licensing required.  Overseen by Umass Amherst Professor.</t>
  </si>
  <si>
    <t>UMass Amherst Professor</t>
  </si>
  <si>
    <t>Amherst College PoliSci 100</t>
  </si>
  <si>
    <t xml:space="preserve">Political Science 100/110: Regulating Citizenship/ Justice.  Fully credited college class for both Amherst College students and Hampshire Sheriff's Office inmates.  An introduction to political thought using historical and contemporary sources.   </t>
  </si>
  <si>
    <t>3 hours/week (14 weeks)</t>
  </si>
  <si>
    <t xml:space="preserve">To give incarcerated students an introduction to credited college-level Political Science coursework. </t>
  </si>
  <si>
    <t xml:space="preserve">Interested, sentenced inmates of the Hampshire County Jail and House of Correction; must possess High School Diploma or Equivalency. </t>
  </si>
  <si>
    <t xml:space="preserve">No license required.        Overseen by Amherst College professors </t>
  </si>
  <si>
    <t>Amherst College</t>
  </si>
  <si>
    <t xml:space="preserve">To give incarcerated students an exposure to classic literature and elevated literary discussion. </t>
  </si>
  <si>
    <t>Cane Shop</t>
  </si>
  <si>
    <t xml:space="preserve">Hands-on basic chair caning and weaving tutorial using old furniture in need of repair, and wooden weaving materials. </t>
  </si>
  <si>
    <t>20 hours/week</t>
  </si>
  <si>
    <t>To give inmates an introduction to chair caning, weaving, and safety using sharp cutting tools.</t>
  </si>
  <si>
    <t>20 hours per week; weeks of participation vary depending on inmate length of stay</t>
  </si>
  <si>
    <t>Individual Therapeutic Approaches to Recovery  (Bridge To The Future)</t>
  </si>
  <si>
    <t>a process were a therapist works with a client one-on-one. In a safe, caring, and confidential environment</t>
  </si>
  <si>
    <t>The average duration is ongoing until end of sentence</t>
  </si>
  <si>
    <t>High to moderate risk offenders</t>
  </si>
  <si>
    <t xml:space="preserve">At every intake, a substance use disorder assessment is completed.  If an inmate indicates they are diagnosed with an opioid use disorder and are currently prescribed one of the 3 federally approved medications for treatment of opioid use disorder in a supervised, licensed, and certified clinic, and verified thru MASSPAT they are eligible for consideration of continued Medically Assisted Treatment (MAT). </t>
  </si>
  <si>
    <t>Between 1 month pre-release and 1 week pre-release, continued after release</t>
  </si>
  <si>
    <t>High to Moderate risk offenders with diagnosed substance abuse disorder.</t>
  </si>
  <si>
    <t>3 Officers, 1 Correctional Supervisor</t>
  </si>
  <si>
    <t>Cognitive Behavioral Therapy based recovery self- help.</t>
  </si>
  <si>
    <t>Soldier-On</t>
  </si>
  <si>
    <t>Soldier- On program provides treatment programing, mental health treatment, employment, and housing assistance to our Veteran population.</t>
  </si>
  <si>
    <t>High to moderate risk offenders whom are veterans</t>
  </si>
  <si>
    <t>Rehabilitation through video presentation promoting  substance abuse and problem solving.  One hour presentation and one hour discussion.</t>
  </si>
  <si>
    <t>Psycho- educational around drug use, addiction, and recovery.  Part of the Medication Assisted Treatment (MAT) Program.</t>
  </si>
  <si>
    <t>Proteus Intimate Partner Abuse Education Program (Bridge to the Future)</t>
  </si>
  <si>
    <t>High to moderate risk offenders with domestic violence issues</t>
  </si>
  <si>
    <t>Religious group where members of a particular belief system gather to  teach, practices, and gain spiritual growth.</t>
  </si>
  <si>
    <t>Protestant</t>
  </si>
  <si>
    <t>Employment Preparation (Minimum Building)</t>
  </si>
  <si>
    <t>Soft skills employment preparation.  Value personal ethic in the workplace. Self motivation and initiative, recognize strength and working with limitations.  Overcoming obstacles and resource management.</t>
  </si>
  <si>
    <t>Community Aftercare Program</t>
  </si>
  <si>
    <t>Community Aftercare program helps provide resoruces to help transition individuals back into the community who have recently been released from jail. Gives community support that include assisting with housing, mental health, substance abuse, education, etc.</t>
  </si>
  <si>
    <t xml:space="preserve">Assist individuals with the re-enrty issues that may arise upon release from incarceration. </t>
  </si>
  <si>
    <t>2x weekly</t>
  </si>
  <si>
    <t>daily</t>
  </si>
  <si>
    <t>Drug Take Back Program</t>
  </si>
  <si>
    <t>The Drug Take Back Day was created by the federal Drug Enforcement Agency in 2010 to highlight the importance of removing powerful drugs from family medicine cabinets to prevent misuse. Some 60,000 pounds of legally prescribed drugs have been collected in Western Mass since the program began.</t>
  </si>
  <si>
    <t>Helping prevent the missue of medications in the community.</t>
  </si>
  <si>
    <t>Hampshire HOPE/OPIOID Task Force</t>
  </si>
  <si>
    <t>Hampshire HOPE is a multi-sector coalition addressing the rise in prescription opioid misuse, heroin use, addiction, and overdose death in the Hampshire County region, through policy, practice, and systems change.</t>
  </si>
  <si>
    <t xml:space="preserve">These key tenets guide our work: dismantle stigma, prevent overdose, promote harm reduction, humanize people who use drugs or are addicted, support recovery, reduce addiction. We believe each of these goals work together on our overarching mission of saving lives. </t>
  </si>
  <si>
    <t>1x a month</t>
  </si>
  <si>
    <t>IRB for UMass Research &amp; Engagement / Human Research Protection Office (HRPO)</t>
  </si>
  <si>
    <t>Staff assigned is to review protocols that involve prisoners or related to the field of corrections.</t>
  </si>
  <si>
    <t>1x month</t>
  </si>
  <si>
    <t>JCOIN</t>
  </si>
  <si>
    <t xml:space="preserve"> Justice Community Opioid Innovation Network (JCOIN) researchers will study the impact of evidence-based medications for opioid use disorder, behavioral interventions, digital therapeutics and patient-centered treatments in 15 states and Puerto Rico. They will focus on a range of justice settings, including jails, drug and problem-solving courts, policing and diversion, and probation and parole.</t>
  </si>
  <si>
    <t>JCOIN will enable researchers to tackle various aspects of the opioid crisis and share their discoveries.They will also perform an implementation study to pinpoint and understand factors that assist or impede the delivery of treatment in jails and community settings</t>
  </si>
  <si>
    <t xml:space="preserve">Re-Entry Roundtable </t>
  </si>
  <si>
    <t xml:space="preserve">Collaboration between local police departments, the Massachusetts State Police, the departments of parole and probation, and numerous community service providers to review transitioning offenders. This coordinated effort allows a sharing of information and resources between the many agencies involved with individuals leaving custody and returning to the community. </t>
  </si>
  <si>
    <t>Supports a more coordinated transition for men leaving the House of Correction and the numerous organizations they are involved with during release.</t>
  </si>
  <si>
    <t>Northampton Drug Treatment Court</t>
  </si>
  <si>
    <t>The Treatment Court is a special session of the Northampton 
District Court that promotes sobriety and recovery for individuals 
where substance abuse is a central factor in their court involvement 
and a barrier to a healthier life</t>
  </si>
  <si>
    <t xml:space="preserve">Northwestern District Attorney Anti-Crime Task Force </t>
  </si>
  <si>
    <t>The Anti-Crime Task Force is comprised by law enforcement officials in the 47 communities of Hampshire and Franklin counties.The Task Force increases the ability of law enforcement officials to target crimes specific to the communities of the Northwestern District by allowing law enforcement agencies to pool resources and operate beyond a single town’s jurisdiction.</t>
  </si>
  <si>
    <t>The Task Force helps local law enforcement agencies identify, investigate and prosecute illegal narcotics offenses, unlawful firearms offenses, gang-related crimes, major crimes, human trafficking and other organized criminal activities.</t>
  </si>
  <si>
    <t>Northwest District Attorney Sexual Predator/ Domestic Violence Task Force</t>
  </si>
  <si>
    <t>The Domestic Violence and Sexual Assault Unit regularly offers training and prevention initiatives to a variety of agencies and individuals that regularly interact with survivors including law enforcement, women's advocates, rape crisis centers, community groups, and mental health and medical providers.</t>
  </si>
  <si>
    <t>Preventing and prosecuting sexual assaults and domestic violence incidents within the community.force we review individuals who have been referred as high risk domestic violent offenders and we make decisions to place them on the high risk list, place them on a watch list, place them on a pending list depending on outcome of court case or we decide not to place them on the list</t>
  </si>
  <si>
    <t xml:space="preserve">Northwest District Attorney  Veterans Justice </t>
  </si>
  <si>
    <t xml:space="preserve">Western Massachusetts Veterans Treatment Court works specifically with court-involved veterans and is centrally located at Holyoke District Court to serve veterans from Hampshire, Franklin and Hampden counties.  The Office of Northwestern District Attorney plays an integral role in the vision and operation of this court.The participants in the Vets Court program commit to a long-term, intensive probation during which they receive services for their mental health and substance abuse needs.  They also receive assistance in locating stable, long-term housing and employment.   </t>
  </si>
  <si>
    <t>The participants in the Vets Court program commit to a long-term, intensive probation during which they receive services for their mental health and substance abuse needs.  They also receive assistance in locating stable, long-term housing and employment.</t>
  </si>
  <si>
    <t xml:space="preserve">Rocky Hill Road Re-entry Collaborative </t>
  </si>
  <si>
    <t>The Rocky Hill Re-entry Collaborative. will provide a continuum of care for men who have been paroled by the Massachusetts Parole Board but are having difficulty finding permanent housing, or are waiting for a permanent placement, treatment programs and job opportunities.</t>
  </si>
  <si>
    <t>Men admitted to The Rocky Hill Re-entry Collaborative will be able to access services in the community, as well as programs offered at our Community Corrections Center in Northampton, without straining already overburdened shelters and service organizations in our area. This will enable Rocky Hill residents to continue their personal healing, improve their education and job skills, and allow themselves the time to make a smoother, more secure transition back into the community.</t>
  </si>
  <si>
    <t>The Salvation Army Board</t>
  </si>
  <si>
    <t>The Salvation Army, an international movement, is an evangelical part of the universal Christian Church. Its message is based on the Bible. Its ministry is motivated by the love of God. Its mission is to preach the gospel of Jesus Christ and to meet human needs in His name without discrimination</t>
  </si>
  <si>
    <t>Assess the needs of each community in which we serve. We work to understand the obstacles, hardships, and challenges native to the area's particular population. build local programs designed to offer immediate relief, short-term care, and long-term growth in the areas that will best benefit the community.offer the local programs to the local community, working to continually optimize their efficacy via spiritual, physical, and emotional service.</t>
  </si>
  <si>
    <t>8 Weeks</t>
  </si>
  <si>
    <t>Monthly</t>
  </si>
  <si>
    <t>Civil Process Division</t>
  </si>
  <si>
    <t>Local PDs</t>
  </si>
  <si>
    <t xml:space="preserve">Annual Elder Expo participants </t>
  </si>
  <si>
    <t>Outreach providing the elderly with support and information such as anti-fraud material</t>
  </si>
  <si>
    <t>250-300</t>
  </si>
  <si>
    <t>1-Day Event</t>
  </si>
  <si>
    <t>Care/safety elders</t>
  </si>
  <si>
    <t>1/year</t>
  </si>
  <si>
    <t>50 yrs +</t>
  </si>
  <si>
    <t>Educational</t>
  </si>
  <si>
    <t>M.Health, First Resp.</t>
  </si>
  <si>
    <t>Bicycle Safety</t>
  </si>
  <si>
    <t>Helmets and bicycle locks</t>
  </si>
  <si>
    <t>1-2 encounters per person served</t>
  </si>
  <si>
    <t>Care/safety comm.</t>
  </si>
  <si>
    <t>year round</t>
  </si>
  <si>
    <t>all ages</t>
  </si>
  <si>
    <t>Local Police</t>
  </si>
  <si>
    <t>File of Life  Program</t>
  </si>
  <si>
    <t>Magnetic Cards that provide accurate and vital medical information to first responders. Usually on patient's refrigerator for quick access</t>
  </si>
  <si>
    <t>65 yrs +</t>
  </si>
  <si>
    <t>HIPA</t>
  </si>
  <si>
    <t>First Resp.</t>
  </si>
  <si>
    <t>Gun Locks</t>
  </si>
  <si>
    <t>NSD provides free gun locks to the community</t>
  </si>
  <si>
    <t>Safety/Community</t>
  </si>
  <si>
    <t>Adults</t>
  </si>
  <si>
    <t>Law enf./shoot.range</t>
  </si>
  <si>
    <t>Isle Return Program</t>
  </si>
  <si>
    <t>A voluntary program that benefits residents and visitors with Alzheimer's, Autism or other conditions who are at risk for wondering off. NSD also pays for first year of Lo-Jac safety bracelet, which is worn at all times for people at risk for wandering. The information is shared confidentially with all first responders</t>
  </si>
  <si>
    <t>Initiation + Follow-up as needed</t>
  </si>
  <si>
    <t>Care/program community</t>
  </si>
  <si>
    <t>Confidentiality</t>
  </si>
  <si>
    <t>First Resp. Police</t>
  </si>
  <si>
    <t>Meals on Wheels</t>
  </si>
  <si>
    <t>Elder Services</t>
  </si>
  <si>
    <t>Care/elder comm.</t>
  </si>
  <si>
    <t>1/week</t>
  </si>
  <si>
    <t>70 yrs +</t>
  </si>
  <si>
    <t>Elder Services of Ack</t>
  </si>
  <si>
    <t>National “Night Out” participants</t>
  </si>
  <si>
    <t>Collaborating with the local Police, firefighters, and other Nantucket responders for community connections</t>
  </si>
  <si>
    <t>Care/safety Commu</t>
  </si>
  <si>
    <t>Community Agencies</t>
  </si>
  <si>
    <t>Providing funeral details</t>
  </si>
  <si>
    <t>This is a service that the Sheriff does as a courtesy to the Community</t>
  </si>
  <si>
    <t>Care/Community</t>
  </si>
  <si>
    <t>when needed</t>
  </si>
  <si>
    <t>Religious Community</t>
  </si>
  <si>
    <t xml:space="preserve">Providing Safety Crosswalk signs </t>
  </si>
  <si>
    <t xml:space="preserve">Safety precautions for the Schools </t>
  </si>
  <si>
    <t>N0</t>
  </si>
  <si>
    <t>Weekdays 2x / day</t>
  </si>
  <si>
    <t>Reading to  Nantucket’s Elementary School children</t>
  </si>
  <si>
    <t>Sheriff and Special Sheriff have been invited  to the School and also read virtually to students grades K-5</t>
  </si>
  <si>
    <t>Visits upon request</t>
  </si>
  <si>
    <t>Kids/learning</t>
  </si>
  <si>
    <t>children</t>
  </si>
  <si>
    <t>Educators</t>
  </si>
  <si>
    <t xml:space="preserve">Sheriff “Bucket Brigade” </t>
  </si>
  <si>
    <t>Locals and our Office go out and collect trash in the core area of Nantucket</t>
  </si>
  <si>
    <t>Day-long events scheduled periodically</t>
  </si>
  <si>
    <t xml:space="preserve">Sponsor of Nantucket Safe Place </t>
  </si>
  <si>
    <t>Collaboration to eliminate domestic violence and sexual assault for adults and children of the Island</t>
  </si>
  <si>
    <t>Crisis and residential stabilization</t>
  </si>
  <si>
    <t>Safe Place</t>
  </si>
  <si>
    <t>Supporter of Fairwinds  Counseling Center-</t>
  </si>
  <si>
    <t>mental health  counseling, addiction and recovery treatment</t>
  </si>
  <si>
    <t>Individualized based on treatment needs</t>
  </si>
  <si>
    <t>Fairwinds</t>
  </si>
  <si>
    <t>Supporter of Nantucket’s Alliance for Substance Abuse Prevention</t>
  </si>
  <si>
    <t>Another program responsible for drug, alcohol addiction and counseling</t>
  </si>
  <si>
    <t>A.S.A.P.</t>
  </si>
  <si>
    <t>Supporter of the Nantucket Boys and Girls Club</t>
  </si>
  <si>
    <t>Sports/ games/  learning for the children of Nantucket/after school care</t>
  </si>
  <si>
    <t>Per Program Schedule</t>
  </si>
  <si>
    <t>Care/Kids</t>
  </si>
  <si>
    <t>K-8th grade</t>
  </si>
  <si>
    <t>B &amp; G Club</t>
  </si>
  <si>
    <t>CPR certified</t>
  </si>
  <si>
    <t>All NSD employees are CPR certified</t>
  </si>
  <si>
    <t>Per curriculum</t>
  </si>
  <si>
    <t>every 2 yrs</t>
  </si>
  <si>
    <t>Am.Heart Ass.</t>
  </si>
  <si>
    <t>Certified Instructors</t>
  </si>
  <si>
    <t>For all MAT participants as well as anyone with a substance/alcohol/opioid use disorders that are interested in more intensive treatment as well as those with co-occurring disorders. Works with each individual to create realistic, thoughtful and comprehensive treatment plan for their incarceration while also creating the treatment plan.</t>
  </si>
  <si>
    <t>No max limit</t>
  </si>
  <si>
    <t>Entire incarceration period</t>
  </si>
  <si>
    <t xml:space="preserve">Works to ensure that each  individual has a thoughtful treatment and re-entry plan that is attainable and addresses the many roadblocks an individual may endure. Many need a continuum of care for medication, Substance Use or Mental Health treatment and/or recovery services/agencies, residential treatment programs, etc. </t>
  </si>
  <si>
    <t>Ongoing from intake to release. Meet with individuals on a regular basis to check in</t>
  </si>
  <si>
    <t>Male Pretrial detainees and Sentenced inmates</t>
  </si>
  <si>
    <t>Evidence Based Best Practices Curriculum</t>
  </si>
  <si>
    <t>No, but all staff are licensed social workers, recovery coaches, and certified LADC and CADC counselors</t>
  </si>
  <si>
    <t>Yes: NSO coordinates with multiple community social service agencies, health organizations across Commonwealth, MA Trial Courts, Probation, Parole, other Sheriff's Dept.'s. Monthly recovery panel that includes 25+ community agencies</t>
  </si>
  <si>
    <t>Not Applicable</t>
  </si>
  <si>
    <t>Pre-FY20</t>
  </si>
  <si>
    <t>Overdose Prevention and Narcan Training</t>
  </si>
  <si>
    <t>All offenders</t>
  </si>
  <si>
    <t>Residential Substance Use Treatment/Intensive Re-entry Program (RSAT-IRP)</t>
  </si>
  <si>
    <t>12- week program that assists offenders in returning to the community. Comprehensive Cognitive Behavioral and Addiction related courses include: transition to community, beyond jail, breaking the cycle, bottom line, houses of healing, introduction to your legal system, high risks, science of addiction, coping skills, computer programming, thinking for a change, employment readiness, true thought and public-speaking. The program addresses social, cognitive, behavioral, and vocational aspects of recovery and re-entry.</t>
  </si>
  <si>
    <t>32-36</t>
  </si>
  <si>
    <t xml:space="preserve"> 90 day program</t>
  </si>
  <si>
    <t>Promote overall wellness in recovery and assist in re-entry back into the community.</t>
  </si>
  <si>
    <t>Sentenced offenders</t>
  </si>
  <si>
    <t>Yes: depending on the needs of the offender. Some include medical, mental health, housing, etc.</t>
  </si>
  <si>
    <t>Spiritual Recovery</t>
  </si>
  <si>
    <t>Volunteer-run program that encourages detainees to combine religion with their rehabilitation. By grouping these two practices together, the individual can use their faith as a support system for their recovery process. This gives the detainee another outlet of support in terms of sobriety upon their release from the facility.</t>
  </si>
  <si>
    <t>300+</t>
  </si>
  <si>
    <t>Reduce recidivism and relapse by helping detainees address their issues with addiction. Attending these meetings promotes their growth and sobriety preparing them for a sober life upon release.</t>
  </si>
  <si>
    <t>Once weekly</t>
  </si>
  <si>
    <t>Pretrial detainees and sentenced inmates</t>
  </si>
  <si>
    <t>Volunteer Program</t>
  </si>
  <si>
    <t>Medication Assistance Treatment</t>
  </si>
  <si>
    <t>Provides all 3 forms of FDA approved medications: Suboxone, Methadone, Vivitrol. Offenders who are in custody with an existing and confirmed prescription will remain on that medication, should the individual choose to do so. Any offender requesting to be on the MOUD must be assessed/diagnosed by addiction specialists, have any necessary medical assessments and lab work completed and then may be inducted if medically appropriate. Medication-assisted treatment (MAT), including opioid treatment programs (OTPs), combines behavioral therapy, education and medications to treat substance use disorders.</t>
  </si>
  <si>
    <t>Those prescribed are at far lower risk to overdose upon release. The offenders receiving treatment, through programming and 1:1 meetings, will learn how to manage their addiction and cravings, relapse prevention, etc.</t>
  </si>
  <si>
    <t>Depending on type of medication, patients are dosed either daily or monthly</t>
  </si>
  <si>
    <t>BSAS,OTP</t>
  </si>
  <si>
    <t>Yes: DPH and DEA; nursing and mental health staff employed by the facility maintain their required licensing</t>
  </si>
  <si>
    <t>Spectrum Health Systems provide all OBAT services</t>
  </si>
  <si>
    <t>Worked with other MAT counties as well as offered support to other counties in the planning phase to implement their programs. NSO currently accepting transfers from Plymouth County, who need MAT services and are active patients in the community</t>
  </si>
  <si>
    <t>FY20</t>
  </si>
  <si>
    <t>AA 12 Step</t>
  </si>
  <si>
    <t>Group works in the AA philosophy and utilizes the big book and work book. 12 Steps is adapted from the original 12 Steps of Alcoholics Anonymous and is intended for general use for any addictive or dysfunctional behavior.</t>
  </si>
  <si>
    <t>200+</t>
  </si>
  <si>
    <t>Reduce recidivism and relapse by helping detainees address their issues with addiction. Attending these meetings promotes their growth and sobriety by preparing them for a sober life upon release.</t>
  </si>
  <si>
    <t>Pretrial detainees and Sentenced inmates</t>
  </si>
  <si>
    <t xml:space="preserve">AA Commitments </t>
  </si>
  <si>
    <t>400+</t>
  </si>
  <si>
    <t xml:space="preserve">The purpose of a Corrections AA Group is to coordinate the work of individual A.A. members and groups who are interested in carrying our message of recovery to incarcerated alcoholics. Bringing meetings and literature into facilities, raising awareness of the Corrections Correspondence Service (C.C.S.) among "inside" and “outside” A.A. members, and helping offenders transition to a local A.A. Community. </t>
  </si>
  <si>
    <t>Offenders with Substance abuse disorder</t>
  </si>
  <si>
    <t>AA Central Services</t>
  </si>
  <si>
    <t>Al-Anon Meeting Group</t>
  </si>
  <si>
    <t>Al‑Anon participants come to understand problem drinking as a family illness that affects everyone in the family. By listening to Al‑Anon speakers at Al‑Anon meetings, you can hear how they came to understand their own role in this family illness. This insight put them in a better position to play a positive role in the family’s future.</t>
  </si>
  <si>
    <t xml:space="preserve">AL-Anon </t>
  </si>
  <si>
    <t xml:space="preserve">Anger Management </t>
  </si>
  <si>
    <t>By using SAMHSA CBT manual, this program is designed to help participants learn the ways to control their anger and explore their actions and behaviors involving violent situations. Participants may learn to control abusive outbursts and aggressive behavior.</t>
  </si>
  <si>
    <t xml:space="preserve">Eight-week program </t>
  </si>
  <si>
    <t xml:space="preserve">This eight week program, using SAMHSA CBT manual, is designed to help participants learn the ways to control their anger and explore their actions and behaviors involving violent situations. Participants may learn to control abusive outbursts and aggressive behavior. </t>
  </si>
  <si>
    <t>Offenders with anger issues.</t>
  </si>
  <si>
    <t>Breaking the Cycle</t>
  </si>
  <si>
    <t>6-8 Weeks</t>
  </si>
  <si>
    <t>Make positive changes to their criminogenic thoughts and behaviors and patterns of substance use.</t>
  </si>
  <si>
    <t>100+</t>
  </si>
  <si>
    <t xml:space="preserve">Coping Skills </t>
  </si>
  <si>
    <t xml:space="preserve">Curriculum includes the Ten ways to build the resilience to deal with whatever life problems are: Problem solve; Keep calm; Take Ownership of Your Life; Be proud of surviving; Develop insight; Use Humor; Be realistic; Get support; Don't look for blame; Do something; </t>
  </si>
  <si>
    <t xml:space="preserve"> Build the resilience to deal with whatever life problems are: Problem solve; Keep calm; Take Ownership of Your Life; Be proud of surviving; Develop insight; Use Humor; Be realistic; Get support; Don't look for blame; Do something;</t>
  </si>
  <si>
    <t>Domestic Relations Program</t>
  </si>
  <si>
    <t>This program is designed to help offenders examine, evaluate, and explore their thoughts and beliefs that play out in their domestic relationships (partner, family, and children) while giving them the education to develop alternative, non-abusive, non-controlling, and non-violent behaviors.</t>
  </si>
  <si>
    <t>Provide education to develop alternative, non-abusive, non-controlling, and non-violent behaviors.</t>
  </si>
  <si>
    <t>Not specified.</t>
  </si>
  <si>
    <t>Hope</t>
  </si>
  <si>
    <t>Parenting</t>
  </si>
  <si>
    <t>A support group that offers fathers the ability to discuss topics regarding their children and family.</t>
  </si>
  <si>
    <t>Six to eight week course</t>
  </si>
  <si>
    <t xml:space="preserve">Acquire new skills and strategies, learn more about your child's development, and improve your relationship with your child and partner. </t>
  </si>
  <si>
    <t>Inmates who are parents</t>
  </si>
  <si>
    <t>A support group that offers fathers the ability to discuss topics regarding their children and family.  Some topics include relationships with children and their mother, challenges once they are released and how to work with the Department of Children and Families.</t>
  </si>
  <si>
    <t xml:space="preserve">Recreational Services </t>
  </si>
  <si>
    <t>Recreation plays a crucial role in the offender rehabilitation process because it keeps inmates occupied, improves institutional climate, and teaches prisoners vital skills needed for reentering society.</t>
  </si>
  <si>
    <t>Recreation-Operational</t>
  </si>
  <si>
    <t>Provide offenders opportunities to support themselves through legitimate and productive work, reducing recidivism and improving public safety.</t>
  </si>
  <si>
    <t>Science of Addition</t>
  </si>
  <si>
    <t>Education use support for substance abuse disorder.</t>
  </si>
  <si>
    <t>Learn to manage substance use disorders and take steps to support recovery.</t>
  </si>
  <si>
    <t>Bay State Community Services</t>
  </si>
  <si>
    <t xml:space="preserve">Addiction is an eight week program that utilizes a cognitive behavioral approach to address issues of addiction to drugs and alcohol. </t>
  </si>
  <si>
    <t xml:space="preserve">The course is designed to assist offenders in gaining an understanding of the dynamics of addiction, such as: identifying external and internal triggers, addressing guilt and shame, identifying challenges to recovery, and formulating a plan to prevent relapse. </t>
  </si>
  <si>
    <t>CPC</t>
  </si>
  <si>
    <t>This eight week course is a cognitive behavioral program designed for offenders who may recognize that  they have repeatedly behaved in ways that were not in their own best interests, yet seem to fall back into them again and again. Participants pay attention to their thoughts, feelings, attitudes, and beliefs, and how these connect to their problematic behaviors.</t>
  </si>
  <si>
    <t xml:space="preserve">Develop new ways of thinking and work to re-shape their behaviors.  </t>
  </si>
  <si>
    <t>CPC &amp; Bay State</t>
  </si>
  <si>
    <t>Transition To Community</t>
  </si>
  <si>
    <t>Provides an inmate with Self-help, Education, Employment, Housing and Administrative resource he may be need to be a successful returning citizen</t>
  </si>
  <si>
    <t>Reentry preparation for successful return to community.</t>
  </si>
  <si>
    <t xml:space="preserve">True Thought </t>
  </si>
  <si>
    <t>This CBT class assists individuals trying to change the way they think and behave in certain situations.</t>
  </si>
  <si>
    <t>Six Weeks</t>
  </si>
  <si>
    <t xml:space="preserve"> Cognitive behavior therapy is used to treat uncomfortable or destructive habit or practice. </t>
  </si>
  <si>
    <t>Yoga Meditation</t>
  </si>
  <si>
    <t>Course is designed to introduce safe and accessible basic postures, breathing techniques, and relaxation methods of yoga.</t>
  </si>
  <si>
    <t>8-12 weeks</t>
  </si>
  <si>
    <t>The aim of this course is to promote vibrant health and to tap the body’s latent energy reserves.</t>
  </si>
  <si>
    <t>Yoga Prison Systems</t>
  </si>
  <si>
    <t>Adult Basic Education Programs</t>
  </si>
  <si>
    <t>Emphasis is spent on attempting to raise the basic mathematics and English skills of inmates on an individual basis</t>
  </si>
  <si>
    <t>Based on the need of the individual</t>
  </si>
  <si>
    <t>Raise the basic mathematics and English skills of inmates on an individual basis</t>
  </si>
  <si>
    <t>Offenders who, when tested, have not achieved a level necessary for successful High School Equivalency
program completion.</t>
  </si>
  <si>
    <t>Program with a focus on short stories, poetry, movies and the interpretation of song lyrics</t>
  </si>
  <si>
    <t>The overall objective is to develop students' written expression of thought and provide learners opportunities to explore ideas and to build connections between content areas.</t>
  </si>
  <si>
    <t>English as a Second Language</t>
  </si>
  <si>
    <t>The ESL program is offered to offenders who wish to improve their command of the English language.</t>
  </si>
  <si>
    <t>Improve command of the English language</t>
  </si>
  <si>
    <t>Offenders who wish to improve their command of the English language.</t>
  </si>
  <si>
    <t>Prepares individuals to make appropriate decisions in managing their personal finances and enhancing their money management skills.</t>
  </si>
  <si>
    <t>Improve decisions in managing personal finances and enhance money management skills.</t>
  </si>
  <si>
    <t>Those offenders who wish to improve their financial literacy.</t>
  </si>
  <si>
    <t>H.S. Equivalency Program</t>
  </si>
  <si>
    <t>Offered to offenders who wish to receive high school equivalency credential studies while
confined in the facility. Consists of formal mathematics and English classes eventually building up to the administration of the high
school equivalency examination.</t>
  </si>
  <si>
    <t>Obtain high school equivalency credential.</t>
  </si>
  <si>
    <t>Offenders who wish to receive high school equivalency.</t>
  </si>
  <si>
    <t>Introduction to Computers</t>
  </si>
  <si>
    <t xml:space="preserve">This course of study highlights the basic functions and operation of computers by familiarizing offenders with word processing, spreadsheets and databases. The course will introduce students to Excel and Word.  Students will learn to edit, format and create presentation-type documents.  This course will be the basis of expanding the user's knowledge of Microsoft programs. </t>
  </si>
  <si>
    <t>Master the basic functions and operation of computers by familiarizing offenders with word processing, spreadsheets and databases.</t>
  </si>
  <si>
    <t>Students who participate should possess more than the basic knowledge of a personal computer. A high school diploma or high school equivalency is recommended.</t>
  </si>
  <si>
    <t xml:space="preserve"> Special housing unit offenders</t>
  </si>
  <si>
    <t>Mindfulness</t>
  </si>
  <si>
    <t>An 8 week course that looks at the learning of Behavioral Therapy for Mindfulness, Interpersonal Effectiveness, Emotion Regulation and Distress Tolerance</t>
  </si>
  <si>
    <t>Develop alert, focused relaxation by deliberately paying attention to thoughts and sensations without judgment. This allows the mind to refocus on the present moment.</t>
  </si>
  <si>
    <t xml:space="preserve">OSHA 10 Certification </t>
  </si>
  <si>
    <t xml:space="preserve">Teaches inmates safety standards set forth by the Occupational Safety and Health Administration. </t>
  </si>
  <si>
    <t>Ten-hour course</t>
  </si>
  <si>
    <t>Obtain a OSHA -10 card upon successful completion of the program through certification testing</t>
  </si>
  <si>
    <t>Provides special education services to offenders between 18-22 years of age with a
current Individual Education Plan (IEP).</t>
  </si>
  <si>
    <t>10+</t>
  </si>
  <si>
    <t>Provides special education services to offenders between 18-22 years of age with a current Individual Education Plan (IEP).</t>
  </si>
  <si>
    <t>Intended for those inmates (18-22 y/o) who
possess neither a high school diploma
nor high school equivalency credential.</t>
  </si>
  <si>
    <t>Intended to assist students in their on-going education endeavors, and their ability to find success within those programs, and their future careers. Program services include academic, vocational, and self-help groups.</t>
  </si>
  <si>
    <t>Assist with on-going education endeavors, and their ability to find success within those programs, and their future careers</t>
  </si>
  <si>
    <t>Designed for and targeted toward “the most academically needy” of offenders between the ages of 18-21.</t>
  </si>
  <si>
    <t>This is a 5-day, open enrollment summer program for youth aged 10 to 14 years old to develop youth leaders for the community. Peer Leader program for youth 15 and older The curriculum includes problem-solving, setting goals, anti-bullying, making good decisions, and developing self-confidence. This program is more than a recreational summer camp; it is a youth academy that the kids graduate. Graduates receive a T-shirt and certificate. Public safety training on fire safety, K-9 demonstration. The sheriff makes a keynote speech at graduation for kids and parents (noon to 12:30 every Friday)</t>
  </si>
  <si>
    <t>5-days</t>
  </si>
  <si>
    <t>Develop youth leaders for the community</t>
  </si>
  <si>
    <t>Community Youth</t>
  </si>
  <si>
    <t>Adventure Day Programs</t>
  </si>
  <si>
    <t>With a goal of developing youth leaders in the community this program involves icebreakers, games, team-building exercises and high ropes challenges. During the program participants practice setting goals and healthy challenges for themselves, as well as learning problem-solving skills and techniques using experiential and adventure education to achieve goals agreed on after an assessment interview.</t>
  </si>
  <si>
    <t>One Day Program</t>
  </si>
  <si>
    <t>Teachers, coaches, youth groups and certain non-profits</t>
  </si>
  <si>
    <t>Distracted Driving</t>
  </si>
  <si>
    <t>The Norfolk Sheriff Office's distracted driver program is focused on the dangers behind the wheel of an automobile. The center-piece of the program is our simulator “Drive Square,” which utilizes an actual automobile to show the effects of distracted driving such as texting while driving, as well as driving under the influence of alcohol or drugs. This program is available free of charge can be transported to local schools and set up onsite.</t>
  </si>
  <si>
    <t>Jail Tours</t>
  </si>
  <si>
    <t>The Sheriff's Office, working in partnership with local schools and local police departments, offers jail tours to area students. Students are given the opportunity to learn about the day to day operations of the sheriff’s office, the average day for an inmate, and the programs offered to inmates by the sheriff’s office. After touring the jail, students are able to speak with inmates who share their personal stories of the poor choices and bad decisions that led to their incarceration. Inmates frequently encourage students to make positive choices in their lives and avoid following a path which leads to incarceration.</t>
  </si>
  <si>
    <t>Are You OK</t>
  </si>
  <si>
    <t>The "Are You Ok?" program is a daily telephone reassurance program offered by the Sheriff’s Office in partnership with Fallon Ambulance. Each morning, enrolled seniors receive a call to check on their well-being. If an individual fails to respond or requires assistance, staff notifies their family, and if necessary, local police and/or emergency services. This program is offered free of charge to Norfolk County residents and has saved the lives of a number of seniors.</t>
  </si>
  <si>
    <t>Senior citizen safety</t>
  </si>
  <si>
    <t xml:space="preserve">Files of Life </t>
  </si>
  <si>
    <t>Files of Life consist of an information card listing all medications a person uses and any special health conditions they may have. The card is kept inside a bright red vinyl sleeve marked “FILE OF LIFE,” which is posted on their refrigerator or in some other highly visible place. In the event of a medical emergency, a File of Life allows paramedics and EMTs to quickly administer the proper treatment. Files of Life are available free of charge at local senior centers or by calling the Norfolk County Sheriff's Office.</t>
  </si>
  <si>
    <t>Yellow DOT</t>
  </si>
  <si>
    <t>Yellow Dot is a free program which provides first responders with quick access to critical medical information about the occupants of an automobile in the event of an accident or health emergency. Participants place a Yellow Dot Decal on the driver’s side rear windshield of their cars. In the event of an emergency or accident, the Yellow Dot alerts emergency responders that inside the glove compartment there is an envelope containing the operator’s medical information inside the car’s glove compartment. The envelope has the operator’s medical conditions, allergies, recent surgeries, medications and emergency contact information.</t>
  </si>
  <si>
    <t>Scam Prevention Seminars</t>
  </si>
  <si>
    <t>Speakers including the Sheriff and Sheriff's Office staff are available to local Councils on Aging and other civic groups, free of charge. Speakers provide information on a variety of public safety, health and general interest topics, including how to recognize and avoid common scams targeting seniors.</t>
  </si>
  <si>
    <t>Metro LEC &amp; K9</t>
  </si>
  <si>
    <t>The Norfolk Sheriff's Office realizes that public safety reaches beyond the walls of the jail, and has joined forces with the Metropolitan Law Enforcement Council (MetroLEC). The agency provides 43 southeastern Massachusetts towns with highly specialized law enforcement services such as K9 teams, a computer crime unit, special weapons and tactics (SWAT) team members, and a crisis negotiating team.</t>
  </si>
  <si>
    <t>Support local law enforcement agencies</t>
  </si>
  <si>
    <t>43 southeastern Massachusetts towns</t>
  </si>
  <si>
    <t>Education Department</t>
  </si>
  <si>
    <t>3 months</t>
  </si>
  <si>
    <t xml:space="preserve">To reduce recidivism and enhance public safety and to open doors to further educational and employment opportunities.      </t>
  </si>
  <si>
    <t>DESE and ACA and CMRs</t>
  </si>
  <si>
    <t>ACA and CMRs</t>
  </si>
  <si>
    <t>open-ended</t>
  </si>
  <si>
    <t>Peace Education Program</t>
  </si>
  <si>
    <t xml:space="preserve"> Louis D. Brown Peace Institute-  Peace From Within Program</t>
  </si>
  <si>
    <t>Veterans Services Programs</t>
  </si>
  <si>
    <t>Every Day Boston</t>
  </si>
  <si>
    <t xml:space="preserve">To provide inmate access to organized religious groups and services: Catholic, Prostestant, and Spanish Chapel services; Muslim prayer services; Protestant, Portugeese and Spanish Bible study; Jehovah Witness services; Jewish services; Rosary service; Spiritual Growth class; Catholic discussion class; and counseling services.   </t>
  </si>
  <si>
    <t>30 to 40</t>
  </si>
  <si>
    <t>Services and classes are open ended and on-going</t>
  </si>
  <si>
    <t xml:space="preserve">5-7 days per week </t>
  </si>
  <si>
    <t>Clinical pastoral education or equivalent training and endorsement by the appropriate religious certifying body.</t>
  </si>
  <si>
    <t>Community Reentry Preparation Program</t>
  </si>
  <si>
    <t xml:space="preserve">This group discussion program uses a series of topics to instill confidence, analyze past behavior, and embrace ways of positive lifestyle changes.  Topics include:  Pride vs. Humility; Dangers of Addiction; Desires vs. Needs; A look at Spirituality; Changing the Thought Process; Iron Sharpens Iron (focus group overview). </t>
  </si>
  <si>
    <t xml:space="preserve">The Community Reentry Prep Group began in 2004 - the facilitator is a returning citizen. </t>
  </si>
  <si>
    <t>Cohorts are aproximately 8 weeks each</t>
  </si>
  <si>
    <t>4 days/week</t>
  </si>
  <si>
    <t>Daily (Monday-Friday)</t>
  </si>
  <si>
    <t xml:space="preserve">The average number of incarcerated men working in the Print Shop on a monthly basis was 5. </t>
  </si>
  <si>
    <t>Institutional Greenhouse and Horticulture Program/Farm and the Community Crew</t>
  </si>
  <si>
    <t>This vocational training program is designed to teach basic horticulture and the community crew teaches participants basic construction skills.</t>
  </si>
  <si>
    <t>5-7 days week</t>
  </si>
  <si>
    <t xml:space="preserve">This is the oldest active working farm in the Commonwealth </t>
  </si>
  <si>
    <t xml:space="preserve">Community Reentry Outreach Specialist </t>
  </si>
  <si>
    <t>Open ended</t>
  </si>
  <si>
    <t xml:space="preserve">Returning citizens and those individuals who are justice involved </t>
  </si>
  <si>
    <t>The Kraft Group; Massasoit Community College; IBEW Local 223</t>
  </si>
  <si>
    <t xml:space="preserve">Varies </t>
  </si>
  <si>
    <t>Mental Health Services and Suicide Prevention</t>
  </si>
  <si>
    <t>The Mental Health team works collaboratively with healthcare and correctional personnel to ensure that the mental health needs of inmates are identified, assessed and appropriately treated within the facility. Services provided included mental health screening, evaluations, risk assessment and management of acutely suicidal or decompensated inmates, detection and treatment of mental illness, individual therapy, case management, psychopharmacological interventions and treatment, consultation and training of staff.  The MH team is also responsible for helping successful reintegration into the community for justice involved individuals.</t>
  </si>
  <si>
    <t>As needed, typically throughout course of incarceration</t>
  </si>
  <si>
    <t>To stabilize mental health symptoms with medication management and/or clinical intervention, to help reduce the amount of self-injurious behavior and suicide attempts within the facility, to help individuals learn and practice coping skills for incarceration through evidence-based practice such as CBT, and to help establish a discharge plan with sentenced individuals approaching their discharge to the community.</t>
  </si>
  <si>
    <t>STOP-Substance Abuse Treatment Opportunity Program</t>
  </si>
  <si>
    <t>Group cognitive behavioral interventions 19 hrs weekly.  Individual counseling (substance abuse) 1 hr every 2 weeks. Individual counseling (1 hr weekly with mental health clinician.</t>
  </si>
  <si>
    <t>Substance Use Disorder Education</t>
  </si>
  <si>
    <t>Substance Use Disorder focuses on the disease model of addiction by using different types of evidence-based treatment modalities to educate participants such as psychoeducational, skill development, cognitive behavioral, problem solving, support groups, and interpersonal process groups. Substance Use Disorder provides focus on a number of areas including correcting criminal and addictive thinking errors, relapse prevention and management, coping skills, triggers, and healthy communication skills.</t>
  </si>
  <si>
    <t>SHORT STOP: Substance Abuse Treatment Opportunity Program</t>
  </si>
  <si>
    <t>Improve education functioning level to advance to attain high school credential.  Students will be co-enrolled in:  Learning Lab to learn how to find, evaluate, organize, create, and communicate information through technology; Math Boot Camp to enhance foundations, concepts, procedural skill, and fluency; Writing Boot Camp to hone contextual and grammatical skills; and Career Readiness is embedded into the curriculum to develop hard and soft skills, resumes, and assess employment compatibility.  An electrical wiring component  and pneumatic/hydraulic class has also been imbedded into the ASE class.</t>
  </si>
  <si>
    <t>50 weeks</t>
  </si>
  <si>
    <t>High school equivalency credential</t>
  </si>
  <si>
    <t>DESE, ACA, DOC, CMRS, PREA</t>
  </si>
  <si>
    <t>Office of Special Education in Institutional Settings</t>
  </si>
  <si>
    <t>Inmates 18 to 22 years of age are screened if they have been on an Individual Education Plan, and if eligible receive weekly tutoring.</t>
  </si>
  <si>
    <t>as long as student is incarcerated or until his 22 bday</t>
  </si>
  <si>
    <t>To determine if student needs tutoring and implement</t>
  </si>
  <si>
    <t>As detemined by tutor and student schedule</t>
  </si>
  <si>
    <t>18-21yo inmates with previous IEP in school</t>
  </si>
  <si>
    <t>SEIS Standards</t>
  </si>
  <si>
    <t>MA teacher certification</t>
  </si>
  <si>
    <t>Plastic Manufacturing</t>
  </si>
  <si>
    <t>Blackstone Valley Chamber of Commerce provides print reading, quality systems, and contextualized reading, writing, and math instruction to prepare for employment in the plastice manufacturing field. Class also includes an OSHA 10 General Industry card upon completion of the course.</t>
  </si>
  <si>
    <t>OSHA 10 General Industry</t>
  </si>
  <si>
    <t>Blackstone Valley Education Hub</t>
  </si>
  <si>
    <t>OSHA 10 CARD</t>
  </si>
  <si>
    <t>Post Secondary Preparation</t>
  </si>
  <si>
    <t>Classes such as writing, literature, critical thinking, public speaking, life skills, financial literacy, and math for students with a high school equivalency.</t>
  </si>
  <si>
    <t>Certificates when applicable</t>
  </si>
  <si>
    <t>Quinsigamond Community College</t>
  </si>
  <si>
    <t>Placement into a credit bearing English/Math class at QCC/passing grade in course</t>
  </si>
  <si>
    <t>Sentenced inmates with high school equivalency or diploma</t>
  </si>
  <si>
    <t>QCC curriculum</t>
  </si>
  <si>
    <t>QCC hires instructors</t>
  </si>
  <si>
    <t>QCC, DESE</t>
  </si>
  <si>
    <t>180 Culinary course provides instruction on food prep, culinary skills.  Includes FEAST certifications, Allergen Certificate, ServSafe Food Handler and Fresh Start certificates.</t>
  </si>
  <si>
    <t>Sentenced inmate with high school equivalency or diploma</t>
  </si>
  <si>
    <t>Instructor college professor in culinary</t>
  </si>
  <si>
    <t xml:space="preserve">Increase prosocial behaviors and decrease antisocial and procriminal behaviors by restructuring the cognitive thought process through evidenced based treatment. </t>
  </si>
  <si>
    <t>Individualized – Dosage hours/time in treatment is driven by the client’s assessment</t>
  </si>
  <si>
    <t>Courts within Worcester county, parole, community based organizations within Worcester.</t>
  </si>
  <si>
    <t>Pre-Release Reentry Services</t>
  </si>
  <si>
    <t>All sentenced inmates</t>
  </si>
  <si>
    <t>Post-Release Reentry Services</t>
  </si>
  <si>
    <t xml:space="preserve">The Post Release Counselor at the Regional Reentry Center provides case management services to facilitate access to substance abuse treatment, social and health services, employment, housing, health insurance, and needed documents. 
                                               </t>
  </si>
  <si>
    <t>Provide transitional assistance both pre and post release.</t>
  </si>
  <si>
    <t>Webster Regional Resource Center (Southern Worcester County)</t>
  </si>
  <si>
    <t>Provide assistance and support to probationers, parolees, partner agencies, and the community</t>
  </si>
  <si>
    <t>varies</t>
  </si>
  <si>
    <t>2 hours</t>
  </si>
  <si>
    <t>To provide self defense tactics to women in the community</t>
  </si>
  <si>
    <t>Women in the Community</t>
  </si>
  <si>
    <t>VMT Foundation</t>
  </si>
  <si>
    <t>Seasonal</t>
  </si>
  <si>
    <t>Provide Food to community shelters, food pantries, senior centers</t>
  </si>
  <si>
    <t>Yearly</t>
  </si>
  <si>
    <t>Senior</t>
  </si>
  <si>
    <t>St. John's Food for the Poor</t>
  </si>
  <si>
    <t>Sheriff's Presentations</t>
  </si>
  <si>
    <t>Year Round</t>
  </si>
  <si>
    <t>Edcuate Seniors on various topics</t>
  </si>
  <si>
    <t>Community Senior Centers and Community Based Organizations</t>
  </si>
  <si>
    <t>Help save a life by providing important personal information to 1st responders</t>
  </si>
  <si>
    <t>Triad - Cell phone program</t>
  </si>
  <si>
    <t>Face 2 Face</t>
  </si>
  <si>
    <t>Educate school children as to the effects of drugs on humans</t>
  </si>
  <si>
    <t>18 years and under</t>
  </si>
  <si>
    <t>Community Schools</t>
  </si>
  <si>
    <t>Organic farm</t>
  </si>
  <si>
    <t>Remove graffiti from community property and public spaces</t>
  </si>
  <si>
    <t>Memorial Day Flags</t>
  </si>
  <si>
    <t>1 Day</t>
  </si>
  <si>
    <t>A Flag for Every Veteran's Grave in St. John's Cemetery</t>
  </si>
  <si>
    <t>American Legion/ Community Contributions</t>
  </si>
  <si>
    <t>Children</t>
  </si>
  <si>
    <t>Community Contributions</t>
  </si>
  <si>
    <t>Support / Mentorship</t>
  </si>
  <si>
    <t>Religious / Spiritual</t>
  </si>
  <si>
    <t>Medication Assisted Treatment</t>
  </si>
  <si>
    <t>Mobile Command Unit</t>
  </si>
  <si>
    <t>weekly</t>
  </si>
  <si>
    <t>Behavioral Health / Mental Health / Substance Use / Other Treatment</t>
  </si>
  <si>
    <t>This group will discuss topics pertinent to addiction and recovery.  Cognitive Behavioral Therapy will be utilized in assisting inmates to understand how they are affected by their addictive thinking.  Topics discussed will include, but are not limited to, inherent vs learned behavior, high-risk situations, relapse and relapse prevention, honesty and ability to change, social responsibility as well as coping skills, relaxation, and mindfulness.  This group will be utilized to assess the motivation of prospective RSAT candidates. This group is facilitated by the Substance Abuse staff.</t>
  </si>
  <si>
    <t>Other Comments</t>
  </si>
  <si>
    <r>
      <rPr>
        <b/>
        <sz val="9"/>
        <color indexed="8"/>
        <rFont val="Arial"/>
        <family val="2"/>
      </rPr>
      <t>Program Category</t>
    </r>
    <r>
      <rPr>
        <sz val="9"/>
        <color indexed="8"/>
        <rFont val="Arial"/>
        <family val="2"/>
      </rPr>
      <t xml:space="preserve">
1. Community Reinvestment (yellow)
2. Education/Vocation (blue)
3. Behavioral Health (green)
4. Religious/Spiritual (pink)
5. Support Mentorship (lt. orange)</t>
    </r>
  </si>
  <si>
    <r>
      <rPr>
        <b/>
        <sz val="18"/>
        <color indexed="60"/>
        <rFont val="Arial"/>
        <family val="2"/>
      </rPr>
      <t>Berkshire County</t>
    </r>
    <r>
      <rPr>
        <b/>
        <sz val="11"/>
        <color indexed="60"/>
        <rFont val="Arial"/>
        <family val="2"/>
      </rPr>
      <t xml:space="preserve">
</t>
    </r>
    <r>
      <rPr>
        <sz val="11"/>
        <color indexed="60"/>
        <rFont val="Arial"/>
        <family val="2"/>
      </rPr>
      <t>Contact: Al Bianchi 
(413) 443-7220 
alan.bianchi@sdb.state.ma.us</t>
    </r>
  </si>
  <si>
    <r>
      <rPr>
        <b/>
        <sz val="18"/>
        <color indexed="60"/>
        <rFont val="Arial"/>
        <family val="2"/>
      </rPr>
      <t xml:space="preserve">Dukes County </t>
    </r>
    <r>
      <rPr>
        <b/>
        <sz val="12"/>
        <color indexed="60"/>
        <rFont val="Arial"/>
        <family val="2"/>
      </rPr>
      <t xml:space="preserve">
</t>
    </r>
    <r>
      <rPr>
        <sz val="12"/>
        <color indexed="60"/>
        <rFont val="Arial"/>
        <family val="2"/>
      </rPr>
      <t>Contact: Col. James D. Neville
(774) 549-6086
jdneville@dcsoma.org</t>
    </r>
  </si>
  <si>
    <t>few hours/year</t>
  </si>
  <si>
    <t>1 1/2 hrs weekly</t>
  </si>
  <si>
    <t>Did not have this year</t>
  </si>
  <si>
    <t xml:space="preserve">approx 35 </t>
  </si>
  <si>
    <t>at least 1/2 day</t>
  </si>
  <si>
    <t>daily/school</t>
  </si>
  <si>
    <t>couple hours</t>
  </si>
  <si>
    <t>30 min day</t>
  </si>
  <si>
    <t>online or class/couple hours</t>
  </si>
  <si>
    <r>
      <rPr>
        <b/>
        <sz val="18"/>
        <color indexed="60"/>
        <rFont val="Arial"/>
        <family val="2"/>
      </rPr>
      <t xml:space="preserve">Norfolk County </t>
    </r>
    <r>
      <rPr>
        <b/>
        <sz val="12"/>
        <color indexed="60"/>
        <rFont val="Arial"/>
        <family val="2"/>
      </rPr>
      <t xml:space="preserve">
</t>
    </r>
    <r>
      <rPr>
        <sz val="12"/>
        <color indexed="60"/>
        <rFont val="Arial"/>
        <family val="2"/>
      </rPr>
      <t>Contact: Kristin Conley
(781) 751-3316
kconley@norfolksheriffma.org</t>
    </r>
  </si>
  <si>
    <r>
      <rPr>
        <b/>
        <sz val="18"/>
        <color indexed="60"/>
        <rFont val="Arial"/>
        <family val="2"/>
      </rPr>
      <t xml:space="preserve">Plymouth County </t>
    </r>
    <r>
      <rPr>
        <b/>
        <sz val="12"/>
        <color indexed="60"/>
        <rFont val="Arial"/>
        <family val="2"/>
      </rPr>
      <t xml:space="preserve">
</t>
    </r>
    <r>
      <rPr>
        <sz val="12"/>
        <color indexed="60"/>
        <rFont val="Arial"/>
        <family val="2"/>
      </rPr>
      <t>Contact: Robin McGrory
(508) 830-6200 x519
rmcgrory@pcsdma.org</t>
    </r>
  </si>
  <si>
    <r>
      <rPr>
        <b/>
        <sz val="18"/>
        <color indexed="60"/>
        <rFont val="Arial"/>
        <family val="2"/>
      </rPr>
      <t>Nantucket County</t>
    </r>
    <r>
      <rPr>
        <b/>
        <sz val="20"/>
        <color indexed="60"/>
        <rFont val="Arial"/>
        <family val="2"/>
      </rPr>
      <t xml:space="preserve"> </t>
    </r>
    <r>
      <rPr>
        <b/>
        <sz val="12"/>
        <color indexed="60"/>
        <rFont val="Arial"/>
        <family val="2"/>
      </rPr>
      <t xml:space="preserve">
</t>
    </r>
    <r>
      <rPr>
        <sz val="12"/>
        <color indexed="60"/>
        <rFont val="Arial"/>
        <family val="2"/>
      </rPr>
      <t>Contact: Sheriff Perelman
(508) 228-7263
nantucket@islandsheriff.com</t>
    </r>
  </si>
  <si>
    <r>
      <rPr>
        <b/>
        <sz val="18"/>
        <color indexed="60"/>
        <rFont val="Arial"/>
        <family val="2"/>
      </rPr>
      <t xml:space="preserve">Suffolk County </t>
    </r>
    <r>
      <rPr>
        <sz val="12"/>
        <color indexed="60"/>
        <rFont val="Arial"/>
        <family val="2"/>
      </rPr>
      <t xml:space="preserve">
Contact: Rachelle Steinberg
(617) 704-6543
rsteinberg@scsdma.org</t>
    </r>
  </si>
  <si>
    <r>
      <rPr>
        <b/>
        <sz val="18"/>
        <color indexed="60"/>
        <rFont val="Arial"/>
        <family val="2"/>
      </rPr>
      <t>Worcester County</t>
    </r>
    <r>
      <rPr>
        <b/>
        <sz val="12"/>
        <color indexed="60"/>
        <rFont val="Arial"/>
        <family val="2"/>
      </rPr>
      <t xml:space="preserve"> 
</t>
    </r>
    <r>
      <rPr>
        <sz val="12"/>
        <color indexed="60"/>
        <rFont val="Arial"/>
        <family val="2"/>
      </rPr>
      <t>Contact: Diane M. Cook
(508) 854-1927
dcook@sdw.state.ma.us</t>
    </r>
  </si>
  <si>
    <t xml:space="preserve">AA Speaker Groups </t>
  </si>
  <si>
    <t>No Waitlist</t>
  </si>
  <si>
    <t>AA Standards</t>
  </si>
  <si>
    <t>3, 6, 7</t>
  </si>
  <si>
    <t xml:space="preserve">Motivational Speakers Sentenced and Pre-Trial </t>
  </si>
  <si>
    <t xml:space="preserve">AA or NA substance abuse speakers from outside the facility come in and put on a formal meeting in the Gym. In order to be an AA or NA speaker you must have at least six months of sobriety, be active in AA, NA and authorize security to run a criminal history. These speakers are paid by the facility to deliver their message of hope for the future. </t>
  </si>
  <si>
    <t xml:space="preserve">The clients receive a message from the speaker that will aid in their own recovery. They will also see the value in the . Commitment to make positive changes in their lives. </t>
  </si>
  <si>
    <t xml:space="preserve">  This program took place times for 3 times throughout the year and lasted 2 hours for each session. Requires at least 1 case manager for 2 hours  and a multiple security officer 2 hours.</t>
  </si>
  <si>
    <t>1 two hour session</t>
  </si>
  <si>
    <t>Sentenced and Pre-Trial Male.</t>
  </si>
  <si>
    <t xml:space="preserve">1, 3, 6, 7 </t>
  </si>
  <si>
    <t>2, 3</t>
  </si>
  <si>
    <t>Anxiety/Stress Reduction  (On Hold)</t>
  </si>
  <si>
    <t>This group is offered weekly and is open to anyone who is eligible as determined by Custodial staff and Classification.  This group took place 0 times.1 Mental Health Clinician for 2 hour and 1 security officer 1/2 hour.</t>
  </si>
  <si>
    <t>2,3</t>
  </si>
  <si>
    <t>Focus on identifying and addressing issues that may arise when reintegrating back into the community by developing an effective service plan to reduce the likelihood of future incarcerations.  These groups were offered in collaboration with Mass Hire, Berkshire Works, a local entrepreneur (Big Head Books) offered an entrepreneur course, Greylock Federal Credit Union provided financial literacy classes, and Berkshire Harm Reduction provided training on the use of Narcan.</t>
  </si>
  <si>
    <t>1- DOC, DPH, NCCHC, ACA.</t>
  </si>
  <si>
    <t>Parenting Journey and Inside Out Dad</t>
  </si>
  <si>
    <t xml:space="preserve">As parents learn about themselves and about what worked and did not work in their own experience with their parents, they draw conclusions about how to be successful parents themselves. Insight and understanding is key to their learning who to be the best parent they can be. Inside out Dad teaches specific steps towards becoming a better parent both while incarcerated and after release. </t>
  </si>
  <si>
    <t>The intended outcome is to develop parenting skills through self reflection, experiences and learning necessary skills to be a good role model for your children. These groups took place 33 times, 1 substance abuse counselor.</t>
  </si>
  <si>
    <t>Parents/Pre-Trial and Sentenced</t>
  </si>
  <si>
    <t xml:space="preserve">Sheriff's Office Policy  and Procedures </t>
  </si>
  <si>
    <t>Training on  24/7 Dad  and motivational interviewing</t>
  </si>
  <si>
    <t>Yes, Northern Berkshire Community Coalition.</t>
  </si>
  <si>
    <t>1, 2</t>
  </si>
  <si>
    <t xml:space="preserve">The following groups where offered to supplement the already existing groups in addressing specific concerns at the time of their offering.  Groups such as Life Skills, Medicated Assisted Treatment Process, Recovery Films, Recovery steps, The Con Game, Thinking outside your Cell. These groups where intended to provide additional information in conjunction with existing groups.  Houses of Healing is a series of stories written in the first person by people who have experienced incarceration focusing on substance abuse and behavioral change.  The readings are discussed in open forum. </t>
  </si>
  <si>
    <t xml:space="preserve">  The program will help the participants understand how they view their abilities, appearance, and personality and how in turn others may view them.  This will help them develop ideas and ways to adjust their belief system to prepare for a healthy life style.  This group was facilitated by a substance abuse counselor.</t>
  </si>
  <si>
    <t xml:space="preserve">Goals: The goal of Victim Impact is to help offenders understand and acknowledge that their actions have caused harm to their victim, the victim's families, and their community. Recidivism rate will decline due to education around empathy, areas of impact, and the "ripple effect" of crimes.  </t>
  </si>
  <si>
    <t xml:space="preserve">Pre-Trial Substance Abuse Groups </t>
  </si>
  <si>
    <t xml:space="preserve"> Designed to treat opiate addicts who are not sentenced and provide as much information possible before they are released.  The following groups are offered within the Pre-Trial Pods:  12 Step Program NA, Anxiety and Substance Abuse, Change Your Mind, Communication, Getting Motivated, Overdose Prevention, Relapse Prevention and Masters classes.</t>
  </si>
  <si>
    <t xml:space="preserve">The goal of the programs is to assist clients to recover from opiate addiction, deal with stress without using opiates using cognitive behavioral therapy strategies.  </t>
  </si>
  <si>
    <t>Ongoing as individuals are incarcerated while awaiting trial or bail. This group occurred 84 times. 1 substance abuse counselor for 2 hours and 1 security officer 1/2 hour.</t>
  </si>
  <si>
    <t>Western Massachusetts Correctional Addiction Center (WMCAC)  -- ON HOLD in FY23</t>
  </si>
  <si>
    <t>To address substance abuse concerns and be released to the community in a healthy way.</t>
  </si>
  <si>
    <t xml:space="preserve">To be educated on the risks regarding substance abuse and address the issues in a safe and therapeutic environment. </t>
  </si>
  <si>
    <t xml:space="preserve">Once assessed and cleared by the classification board. This program was offered 75 times, 1 case manager and 1 substance abuse counselor dedicated to the RSAT unit. </t>
  </si>
  <si>
    <t>To provide support and encouragement for a positive adjustment to the institution. Fostering proper programming, educational and work options for growth while incarcerated. Providing for reentry needs and options for a successful return to the community.</t>
  </si>
  <si>
    <t xml:space="preserve">On going as required for each individual. As needed with a minimum of every 60 days. </t>
  </si>
  <si>
    <t>Referrals to Long Term Placements, Outpatient Referrals.</t>
  </si>
  <si>
    <t>Case Manager's refer individual inmates to treatment centers for placement after incarceration.</t>
  </si>
  <si>
    <t>To insure proper transition from incarceration to the community.</t>
  </si>
  <si>
    <t>As needed per inmate treatment plan. 4 times a month</t>
  </si>
  <si>
    <t>Not Required</t>
  </si>
  <si>
    <t>Brien Center, ALC</t>
  </si>
  <si>
    <t>Birth Certificates</t>
  </si>
  <si>
    <t>To insure the inmate has access to getting a state issued ID he will need his birth certificate as proof of identification.</t>
  </si>
  <si>
    <t xml:space="preserve">To insure an inmate can receive a state issued ID upon release. </t>
  </si>
  <si>
    <t>As needed, 2 times a month</t>
  </si>
  <si>
    <t>DOC, CMR's, DPH, ACA, NCCHC</t>
  </si>
  <si>
    <t>Massachusetts Identification, Social Security Cards, Good Will Vouchers.</t>
  </si>
  <si>
    <t xml:space="preserve">To insure a returning citizen has proper identification and benefit opportunities upon release. </t>
  </si>
  <si>
    <t xml:space="preserve">To insure returning citizens have proper identification. </t>
  </si>
  <si>
    <t>As needed, 4 times a month.</t>
  </si>
  <si>
    <t>2, 3, 4</t>
  </si>
  <si>
    <t>DOC, ACA, DPH, NCCHC</t>
  </si>
  <si>
    <t>DMV</t>
  </si>
  <si>
    <t>Mass Health Applications and Suspensions</t>
  </si>
  <si>
    <t>To insure that each inmate has the proper insurance upon release and that the Mass Health rules are being followed.</t>
  </si>
  <si>
    <t>To insure that returning citizens have insurance in place to get the necessary Mental Health and Medical attention they need.</t>
  </si>
  <si>
    <t>As needed, 12 times a month.</t>
  </si>
  <si>
    <t>DOC,ACA,DPH, NCCHC</t>
  </si>
  <si>
    <t>MASS Health</t>
  </si>
  <si>
    <t>To insure a returning citizen has a safe living situation.</t>
  </si>
  <si>
    <t>To insure all returning citizens are given an opportunity to have a safe living situation and employment.</t>
  </si>
  <si>
    <t>As Needed, 10 times a month.</t>
  </si>
  <si>
    <t>Servicenet</t>
  </si>
  <si>
    <t>Inmate Individual Contacts.</t>
  </si>
  <si>
    <t xml:space="preserve">These contacts are open to the needs of the inmate. They can be anything from mental health concerns to substance abuse to personal discussions relating to home, work or medical concerns. </t>
  </si>
  <si>
    <t xml:space="preserve">These contacts with inmates can release stress and tension caused by incarceration. The case manager is there to support the needs of the client and helps with connecting back to the community. </t>
  </si>
  <si>
    <t>As needed, 225 a month.</t>
  </si>
  <si>
    <t xml:space="preserve">All Inmates </t>
  </si>
  <si>
    <t xml:space="preserve">The reentry team consists of a Multi-Disciplinary team that includes case management, mental health clinicians, medical staff, substance abuse clinicians and outreach workers. They discuss the reentry plans for all returning citizen for up to 90 days from the discharge date. </t>
  </si>
  <si>
    <t xml:space="preserve">These contacts directly relate to the reentry process. Filling out the Release Discharge form regarding Home Placement, Work, Medical appointments, Mental Health appointments, Medicated Assisted treatment appointments and any legal information. </t>
  </si>
  <si>
    <t xml:space="preserve">Required for all returning citizens. </t>
  </si>
  <si>
    <t xml:space="preserve">The outreach team provides transportation to any returning citizen that requires a ride to where they are going. This consists of rides to Home address, Programs, Sober living situations. A transport can last anywhere from 30 minutes to 6 hours depending on the need of the client. </t>
  </si>
  <si>
    <t>The purpose of this activity is for the smooth transition from incarceration back into the community. Providing a ride to a program or appointments allows for a gentle handoff of the client and to the next provider in any capacity. The returning citizen often has little to know means to support themselves so often they are given gift cards for food and clothing.</t>
  </si>
  <si>
    <t>Drivers License</t>
  </si>
  <si>
    <t>Reentry Team</t>
  </si>
  <si>
    <t>Second street 2nd Chances (Re-entry Services)</t>
  </si>
  <si>
    <t>Our mission is to provide a central point of access where the formerly incarcerated of Berkshire County connect with the tools, programs, and support to encourage a successful re-entry into a more welcoming community with dignity and sustainable opportunities to thrive.</t>
  </si>
  <si>
    <t>The Second Street Second Chances reentry program has demonstrated notable success, with a significant reduction in recidivism rates among participants. By providing comprehensive support, including employment assistance and counseling, the program empowers individuals to successfully reintegrate into society, fostering positive long-term outcomes.</t>
  </si>
  <si>
    <t>Berkshire Residents</t>
  </si>
  <si>
    <t>1,7</t>
  </si>
  <si>
    <t>LSWA, BA, MSW</t>
  </si>
  <si>
    <t xml:space="preserve">Berkshire Health Systems, Berkshire County Regional Housing Authority, Community Legal Aid, Berkshire Innovation Center, Berkshire Community College, </t>
  </si>
  <si>
    <t>1,3,6,7</t>
  </si>
  <si>
    <t>Aquaponics Greenhouse</t>
  </si>
  <si>
    <t>The Sheriff's Office has a aquaponics greenhouse located on the property that was built through community donations.  Over 100,000 heads of lettuce have been raised and donated to various food vulnerability projects throughout the County.  In FY 20 the greenhouse became a vocational education program for inmates housed at the Berkshire County House of Correction.</t>
  </si>
  <si>
    <t>1, 7</t>
  </si>
  <si>
    <t>Mental Health Suicide Prevention Screening Guidelines</t>
  </si>
  <si>
    <t>Masters Level MH Clinicians complete a NY State Suicide Screening :Prevention form usually in Booking but within 24 hours of arrival</t>
  </si>
  <si>
    <t>Identify clients that are suicidal or have mental health issues in order to prevent suicides and identify and treat mental health issues.</t>
  </si>
  <si>
    <t>completed  within first 24 hours of incarceration</t>
  </si>
  <si>
    <t>1x</t>
  </si>
  <si>
    <t>Everyone</t>
  </si>
  <si>
    <t xml:space="preserve">1, 2, 3, 6, 7   </t>
  </si>
  <si>
    <t>2014 NCCHC's Program of the Year (in recognition of our suicide prevention policies and procedures</t>
  </si>
  <si>
    <t>Mental Health Assessments</t>
  </si>
  <si>
    <t>Masters Level Mental Health Clinicians completes a MH Assessment on all new arrivals within 5 days of arrival</t>
  </si>
  <si>
    <t>5 page assessment to determine treatment options and begin post release planning.</t>
  </si>
  <si>
    <t>completed within first 5 days of incarceration</t>
  </si>
  <si>
    <t>NCCHC, ACA, DPH, MSW, LMHC, DOC PREA</t>
  </si>
  <si>
    <t>MINIMUM Masters Degree in Human Services related field and current state or national license in the field</t>
  </si>
  <si>
    <t>Area Social Service Agencies DMH DDS Berkshire Forensic Services Forensic Transitional Team area DA and Defense Attorneys</t>
  </si>
  <si>
    <t>Mental Health Restrictive Housing 30 day Reviews</t>
  </si>
  <si>
    <t>Any individual in Restrictive Housing for 30 days or more receives 30 day reviews for the duration of their stay in that unit</t>
  </si>
  <si>
    <t>Track, assess and treat any issues associated with long tern housing in Restrictive Housing.</t>
  </si>
  <si>
    <t>every 30 days for the duration of their stay in Restrictive Housing Unit</t>
  </si>
  <si>
    <t>completed every 30 days when in restrictive housing unit</t>
  </si>
  <si>
    <t>all inmates in Restrictive Housing</t>
  </si>
  <si>
    <t>minimum Masters Degree in Human Services related field and current state or national license in the field</t>
  </si>
  <si>
    <t>Mental Health Discharge Summaries</t>
  </si>
  <si>
    <t>MH Clinicians complete a Discharge Summary on all  released clients</t>
  </si>
  <si>
    <t>Summarize clients issues and treatment during his incarceration. If he returns it gives the staff a snapshot of treatment and its efficacy</t>
  </si>
  <si>
    <t>completed for every individual once discharged</t>
  </si>
  <si>
    <t>completed 1x at end of stay</t>
  </si>
  <si>
    <t>Mental Health/Medical Chronic Care Reviews</t>
  </si>
  <si>
    <t>MH and Medical meet weekly to review all MH clients on a rotating basis</t>
  </si>
  <si>
    <t>Coordinate medical and mental health services and exchange information</t>
  </si>
  <si>
    <t>varies depending on the individuals needs at the time</t>
  </si>
  <si>
    <t>Completed every 12 weeks or more frequently depending on intervention</t>
  </si>
  <si>
    <t>Everyone designated as SMI</t>
  </si>
  <si>
    <t>NCCHC, ACA, DPH, MSW, LMHC, DOC AMA PREA</t>
  </si>
  <si>
    <t>Mental Health Case Note//changeover/court returns notes</t>
  </si>
  <si>
    <t>MH Clinicians document every meeting with their clients under one of these categories</t>
  </si>
  <si>
    <t>Documentation of client contacts in order to track progress or explore other avenues of treatment if current ones area not working</t>
  </si>
  <si>
    <t>varies from daily to monthly depending on clients needs at the time</t>
  </si>
  <si>
    <t>Varies depending on client.</t>
  </si>
  <si>
    <t>Varies depending on client. Daily to 1x month</t>
  </si>
  <si>
    <t>Mental Health Safety Plan Note</t>
  </si>
  <si>
    <t>MH Clinicians utilize the Safety Plan form for all clients they see on elevated monitoring status (Active or Constant)</t>
  </si>
  <si>
    <t>A thorough assessment of clients on elevated monitoring to determine risk level and address mental health issues</t>
  </si>
  <si>
    <t>daily while on elevated watch status</t>
  </si>
  <si>
    <t>as long as client is on elevated watch</t>
  </si>
  <si>
    <t>Everyone on elevated watch</t>
  </si>
  <si>
    <t xml:space="preserve">NCCHC, ACA DPH MSW LMHC PREA </t>
  </si>
  <si>
    <t>Mental Health Psychiatric Evaluations</t>
  </si>
  <si>
    <t>BCSO contract out for Psychiatric Services for 4 hours 2x monthly</t>
  </si>
  <si>
    <t>To obtain a higher level of assessment for our more difficult clients</t>
  </si>
  <si>
    <t>usually 1x per incarceration, sometimes  follow up is schedules and then yearly reviews</t>
  </si>
  <si>
    <t>Depending on need</t>
  </si>
  <si>
    <t>everyone with SMI, difficult to treat or diagnose</t>
  </si>
  <si>
    <t>NCCHC ACA DPH MSW LMHC APA PREA</t>
  </si>
  <si>
    <t>Area Social Service Agencies DMH DDS bhs Berkshire Forensic Services Forensic Transitional Team area DA and Defense Attorneys</t>
  </si>
  <si>
    <t>Mental Health Weekly Team Reviews</t>
  </si>
  <si>
    <t>The mental health team meets weekly to review all mental health clients currently held by the BCSO</t>
  </si>
  <si>
    <t>Intended to keep all team members informed about status of all clients so the can assess and treat all clients held by BCSO</t>
  </si>
  <si>
    <t>Weekly review of all SMI clients in the facility</t>
  </si>
  <si>
    <t>1x week meet</t>
  </si>
  <si>
    <t>everyone with SMI diagnoses</t>
  </si>
  <si>
    <t>MH Restrictive Housing Contacts</t>
  </si>
  <si>
    <t>Individual Contacts with anyone housed in Restrictive Housing</t>
  </si>
  <si>
    <t>closely track all clients in Restrictive Housing to monitor for any decompensation and increased suicide risk</t>
  </si>
  <si>
    <t>clinician assigned to Restrictive Housing has daily contact in that unit</t>
  </si>
  <si>
    <t>Seen at least 3x week</t>
  </si>
  <si>
    <t>everyone housed in Restrictive Housing Unit</t>
  </si>
  <si>
    <t xml:space="preserve">NCCHC ACA DPH MSW LMHC PREA </t>
  </si>
  <si>
    <t>On a rotating basis the community providers come in once a week until the program is completed.  There were 33 community support groups. This required 1 case manager for 2 hours and 1 security officer 1/2 hour.</t>
  </si>
  <si>
    <t>1x week</t>
  </si>
  <si>
    <t>To help the inmates learn productive ways to continue their relationships with their child while incarcerated and after discharge.</t>
  </si>
  <si>
    <t xml:space="preserve">Scheduled a few times a year on a rotating basis. This group occurred 28 times with 1.5 hours a group.1 case manager for 2 hours and 1 security officer 1/2 hour. </t>
  </si>
  <si>
    <t>1, 2, 7</t>
  </si>
  <si>
    <t>1, 2, 3</t>
  </si>
  <si>
    <t>Work Day</t>
  </si>
  <si>
    <t>6 to 18 months based on job placement and length of time</t>
  </si>
  <si>
    <t>Medication Assisted Treatment (MAT) Program</t>
  </si>
  <si>
    <t>To provide an opportunity for medicated assisted treament.To assist in a smooth transition back into the community.</t>
  </si>
  <si>
    <t>1, 2, 3, 4</t>
  </si>
  <si>
    <t>Adult Basic Education (ABE)</t>
  </si>
  <si>
    <t>1, 3</t>
  </si>
  <si>
    <t>Library Skills (part of ABE)</t>
  </si>
  <si>
    <t>7/12/23 through 6/20/24</t>
  </si>
  <si>
    <t>9/18/23 through 6/18/24</t>
  </si>
  <si>
    <t>PreASE (Pre-Adult Secondary Education)</t>
  </si>
  <si>
    <t>Adult Secondary Education (ASE)</t>
  </si>
  <si>
    <t>2, 7</t>
  </si>
  <si>
    <t>HiSET/ GED Prep Pre-Trial</t>
  </si>
  <si>
    <t xml:space="preserve">Preparing the Pre-Trial inmates educational classes to prepare them to take the High School equivalency test. </t>
  </si>
  <si>
    <t>Increase educational levels to assist with obtaining the High School equivalency diploma and or employment. There were 71 Pre-Trial High School equivalency classes, 1 Part time teacher, 1 security officer 1/2 hour.</t>
  </si>
  <si>
    <t>on going from September to June</t>
  </si>
  <si>
    <t>Pretrial Males</t>
  </si>
  <si>
    <t>SEIS 11/16/23</t>
  </si>
  <si>
    <t>Perkins (BCC Manufacturing 1/ Welding)</t>
  </si>
  <si>
    <t>To obtain Mac-Wic 1 certification, OSHA card,BCC College credit, General knowledge of welding</t>
  </si>
  <si>
    <t>1/8/23 through 6/7/24</t>
  </si>
  <si>
    <t>Berkshire Community College (BCC)</t>
  </si>
  <si>
    <t>3, 7</t>
  </si>
  <si>
    <t>To have a basic understanding of how to create art and have a  productive leisure time activity.</t>
  </si>
  <si>
    <t>7/2/23 through 6/24/24</t>
  </si>
  <si>
    <t>St. Lawerance University</t>
  </si>
  <si>
    <t>To learn computer graphic programs.</t>
  </si>
  <si>
    <t xml:space="preserve">HiSET/ GED Testing </t>
  </si>
  <si>
    <t xml:space="preserve">To obtain a High School Equivalency Diploma. And determine academic levels. </t>
  </si>
  <si>
    <t>8/9/23 and 8/10/24</t>
  </si>
  <si>
    <t>College semester / 2 semesters</t>
  </si>
  <si>
    <t>Williams College</t>
  </si>
  <si>
    <t>Literacy Assessment (MAPT).</t>
  </si>
  <si>
    <t>OSHA-30 Training</t>
  </si>
  <si>
    <t>One cycle of OSHA-30 training took place in FY23. Grant funded Perkins, 1 teacher through Berkshire Community College. 1 security officer 1/2 hour to prep the students. Test was offered once during the class. 30 hours</t>
  </si>
  <si>
    <t>3, 4</t>
  </si>
  <si>
    <t>Special education in institutionalized settings (SEIS)</t>
  </si>
  <si>
    <t>Special education in institutionalized settings</t>
  </si>
  <si>
    <t>The SEIS instructor was here 2x a week and instructed an average of 3x a day. This required 1 security 1/2 hour to prep the students. Required 1 security officer 1.5 hours to monitor the class for a total of 2 hours for security. The class took place 192 times. Teacher is paid by SEIS and is two full days 8 hours.</t>
  </si>
  <si>
    <t>9/11/23 through 6/28/24</t>
  </si>
  <si>
    <t>ServSafe Food Handler Program</t>
  </si>
  <si>
    <t>2 class sessions/1 test session. Requires 1 security officer 16 hours or 2 full days. This was offered 3 times.</t>
  </si>
  <si>
    <t>3 classes in FY 23</t>
  </si>
  <si>
    <t>1, 3, 6, 7</t>
  </si>
  <si>
    <t>Rufo TABE Assessments</t>
  </si>
  <si>
    <t>Pre-testing for TABE (literacy test) to assess need and to assess level placement in the ABE program. The numbers will indicate those tested and refusals.</t>
  </si>
  <si>
    <t>TABE testing is ongoing.  30 individuals were tested in multiple subject areas for a total of 90 assessments administered. This requires 1 part time teacher grant funded, 2.5 hours per test.</t>
  </si>
  <si>
    <t>One-time test</t>
  </si>
  <si>
    <t>1, 4</t>
  </si>
  <si>
    <t>The Overcome Project (ON HOLD)</t>
  </si>
  <si>
    <t>Big Head Books</t>
  </si>
  <si>
    <t>Tutoring (Williams Mentoring for Inside Out Class)</t>
  </si>
  <si>
    <t>Tutoring was offered multiple times a week totaling 20 times in FY23. Requires 1 security officer for .5 hours.</t>
  </si>
  <si>
    <t>Ongoing from September-May</t>
  </si>
  <si>
    <t>To prepare the students for the High School equivalency test that are struggling in the regular class room setting.</t>
  </si>
  <si>
    <t>2 sessions a week for a total of 20x in FY23. Requires 1 security officer for 3 hours.</t>
  </si>
  <si>
    <t>Scheduled for 1x per week.  The class took place 20 times. This required 1 security officer for 2 hours.</t>
  </si>
  <si>
    <t>North Star (Digital/Computer Literacy)</t>
  </si>
  <si>
    <t xml:space="preserve">Computer Literacy 101, learning the components of a computer. From turning it on to being able to navigate, word and excel  and being able to look for work and apply for employment. </t>
  </si>
  <si>
    <t xml:space="preserve">To learn how to use a computer to be able to type a resume or apply for work. </t>
  </si>
  <si>
    <t>Scheduled for 1x per week for 90 minutes. This class has become part of the ABE program. One teacher 8 hours a week. Offered 39 times,</t>
  </si>
  <si>
    <t>8/22/23 through 6/20/24</t>
  </si>
  <si>
    <t>1x week for each new students</t>
  </si>
  <si>
    <t>1, 6</t>
  </si>
  <si>
    <t>Scheduled every morning. This requires 1 security officer 8 hours a day 5 days a week.</t>
  </si>
  <si>
    <t>1, 6, 7</t>
  </si>
  <si>
    <t>To provide an opportunity to practice their faith.</t>
  </si>
  <si>
    <t>1, 6,7</t>
  </si>
  <si>
    <t>Christmas Mass</t>
  </si>
  <si>
    <t>Yes, 12/25/22</t>
  </si>
  <si>
    <t>To provide an opportunity to find alternative ways of spending leisure time activities in a productive way.</t>
  </si>
  <si>
    <t>1 day/week, 60 minutes, ongoing</t>
  </si>
  <si>
    <t>Rite of Christian Initiation (RCIA)</t>
  </si>
  <si>
    <t>As needed (upon request)</t>
  </si>
  <si>
    <t>Residents that Encounter Christ (REC Retreat)</t>
  </si>
  <si>
    <t>Various throughout the year</t>
  </si>
  <si>
    <t>1 weekend throughout the year</t>
  </si>
  <si>
    <t>Inform and support local seniors.</t>
  </si>
  <si>
    <t xml:space="preserve">24/7/ Dad ia an evidenced-based fatherhood program offered to the community to improve the knowledge, behavior,and skills of the dads in the community from all backgrounds. The group meets weekly for 10 to 12 sessions that last 75 minutes and averages 10-12 dads per cycle. There is a 24/7 Dad curriculum with a workbook to address 10 core topics. This is coordinated with DCF and the trial court. </t>
  </si>
  <si>
    <t>ALC/18 Degrees</t>
  </si>
  <si>
    <t>2 case managers</t>
  </si>
  <si>
    <t>The Berkshire County Sheriff's Office collaborates with the Marine Corp to provide toys for Christmas for those in need in our communities.  10 Sheriff's Office staff members volunteer for several events in the community to raise money including "Musical Bingo" and a "motorcycle ride" and wrapping the gifts.</t>
  </si>
  <si>
    <t>Seasonal (Nov - Dec)</t>
  </si>
  <si>
    <t>several times yr.</t>
  </si>
  <si>
    <t>The Sheriff's Office volunteers (7-10) participate in a number of events under LETR (Law Enforcement Torch Run) to raise money for local Special Olympics athletes.  These events include "Cops on Top", "Cruiser Convoy", "Humvee Push", Lee "Ugly Sweater Run", "Glow Ball Mini Golf Night" ,Lee "bucket Brigade", and Monument Mountain Summer Games.</t>
  </si>
  <si>
    <t>Anti-Bullying Campaign (On Hold)</t>
  </si>
  <si>
    <t>Support communities</t>
  </si>
  <si>
    <t>Dr. Seuss Reading Day - (On Hold)</t>
  </si>
  <si>
    <t>12-15 staff members volunteer at a golf tournament to support numerous charitable organizations in the community.</t>
  </si>
  <si>
    <t>A dinner to raise money to benefit charitable organizations throughout the County.  The dinner is attended by about 10 volunteers from the Sheriff's Office</t>
  </si>
  <si>
    <t>Re-entry Self Management Life Skills Groups</t>
  </si>
  <si>
    <t>The Re-entry Self-Management Life Skills group empowers participants with resilience, coping strategies, and decision-making skills. It fosters social integration, employability, and emotional regulation. Through goal-setting and holistic well-being focus, the program aims to equip individuals for successful post-incarceration, promoting confidence, empowerment, and positive life choices.</t>
  </si>
  <si>
    <t>8x month</t>
  </si>
  <si>
    <t>As long as client wants to stay involved in program</t>
  </si>
  <si>
    <t>Berkshire Sheriff's Office/Second Street Second Chances</t>
  </si>
  <si>
    <t>Re-entry Collaboration with Community Agencies- Referrals</t>
  </si>
  <si>
    <t>Second Street Second Chances collaborates seamlessly with community agencies, strategically connecting formerly incarcerated clients to essential resources. This proactive approach reduces duplication of services, ensuring efficient and targeted support. By fostering partnerships, the organization maximizes impact, streamlining assistance for individuals seeking a second chance on their journey toward stability and success.</t>
  </si>
  <si>
    <t>Connecting formerly incarcerated clients to community resources post-incarceration yields transformative outcomes. This strategic collaboration facilitates successful reintegration by providing vital support in areas such as employment, housing, and mental health. It fosters stability, reduces recidivism, and empowers individuals to build fulfilling, law-abiding lives within their communities.</t>
  </si>
  <si>
    <t>Berkshire Sheriff's Office, Second Street Second Chances</t>
  </si>
  <si>
    <t>Community Legal Aid/Sealing Records Presentation</t>
  </si>
  <si>
    <t>Community Legal Aid transforms the trajectory of formerly incarcerated clients. Through expert guidance on record sealing, barriers to housing and employment are dismantled. This strategic intervention empowers individuals, facilitating reintegration, and creating a path to sustained success beyond incarceration.</t>
  </si>
  <si>
    <t>3 workshops in FY '23</t>
  </si>
  <si>
    <t>Sheriff's Office/Community Legal Aid</t>
  </si>
  <si>
    <t>Juris Doctor, BA, LSWA</t>
  </si>
  <si>
    <t xml:space="preserve">Berkshire Sheriff's Office, Second Street Second Chances, Community Legal Aid </t>
  </si>
  <si>
    <t>Re-entry Assistance Obtaining Documentation</t>
  </si>
  <si>
    <t>Second Street Second Chances plays a pivotal role in securing a successful reentry for formerly incarcerated clients by assisting in obtaining vital documents like birth certificates and Massachusetts Identification Cards. These documents are fundamental, removing barriers to employment, housing, and overall societal reintegration, empowering individuals on their path to a fresh start.</t>
  </si>
  <si>
    <t>Securing vital documentation like Identification Cards and Birth Certificates for formerly incarcerated clients is transformative. It dismantles barriers to employment and housing, fostering successful reintegration. Armed with essential identification, individuals gain autonomy, promoting self-sufficiency and positive contributions to their communities.</t>
  </si>
  <si>
    <t>Re-entry Transportation Services</t>
  </si>
  <si>
    <t>By offering transportation solutions to formerly incarcerated clients for appointments and employment, Second Street Second Chances facilitates essential access. This proactive support ensures individuals meet crucial obligations, enhancing their well-being and contributing to successful reintegration into society, breaking down barriers to a sustainable and independent post-incarceration life.</t>
  </si>
  <si>
    <t>Sheriff Office</t>
  </si>
  <si>
    <t>Re-entry Data Collection and Statistics</t>
  </si>
  <si>
    <t>Collecting data and statistics for formerly incarcerated clients is paramount. This practice allows for a systematic assessment of the effectiveness of interventions. By understanding outcomes and trends, Second Street Second Chances can refine and tailor its approaches, ensuring the most impactful and successful practices when working with individuals seeking to reintegrate after incarceration.</t>
  </si>
  <si>
    <t>Collecting data and providing statistics when working with formerly incarcerated clients yields insightful outcomes. This information-driven approach enables Second Street Second Chances to assess program effectiveness, identify trends, and refine strategies. It enhances decision-making, ensuring that interventions are tailored, impactful, and conducive to the successful reintegration of individuals into society.</t>
  </si>
  <si>
    <t>BA</t>
  </si>
  <si>
    <t>At various community events throughout the year the Sheriff's Office volunteers (3-4 staff) set up a table and fingerprint and take pictures of youth for identification purposes.</t>
  </si>
  <si>
    <t>Several times yr.</t>
  </si>
  <si>
    <t>Depends on event duration</t>
  </si>
  <si>
    <t>120 days</t>
  </si>
  <si>
    <t>60 minutes</t>
  </si>
  <si>
    <t>0,2,3</t>
  </si>
  <si>
    <t>Community Justice Support Center (Office of Community Corrections)</t>
  </si>
  <si>
    <t>2014 (Sheriff's Office) 2022 (OCC)</t>
  </si>
  <si>
    <t>1,2</t>
  </si>
  <si>
    <t>1,3</t>
  </si>
  <si>
    <t>6/year</t>
  </si>
  <si>
    <t>120 minutes</t>
  </si>
  <si>
    <t>90 minutes</t>
  </si>
  <si>
    <t>All incarcerated individuals with school age children.</t>
  </si>
  <si>
    <t>2,3,4</t>
  </si>
  <si>
    <t>3,7</t>
  </si>
  <si>
    <t>1,2,3</t>
  </si>
  <si>
    <t>Persons with substance use disorders</t>
  </si>
  <si>
    <t>1/month</t>
  </si>
  <si>
    <t>Reduction in recidivism and victimization due to sex offenses.</t>
  </si>
  <si>
    <t>Registered sex offenders</t>
  </si>
  <si>
    <t>3,4</t>
  </si>
  <si>
    <t>0,2</t>
  </si>
  <si>
    <t>1,5</t>
  </si>
  <si>
    <t>1 (2018); 2 (2021)</t>
  </si>
  <si>
    <t>All senteced</t>
  </si>
  <si>
    <t>Improved educational outcomes / high school diploma equivalency</t>
  </si>
  <si>
    <t>3/week</t>
  </si>
  <si>
    <t>licensed teachers</t>
  </si>
  <si>
    <t>Literacy Project, Greenfield Community College, DESE</t>
  </si>
  <si>
    <t>University of Massachusetts, Amherst College courses</t>
  </si>
  <si>
    <t xml:space="preserve">Credit bearing college classes are offered each semester and are available to students who have attained a High School Diploma or High School Equivalency (HiSET).   
</t>
  </si>
  <si>
    <t>students with high school diploma or equivalency</t>
  </si>
  <si>
    <t>Umass vetted instructors</t>
  </si>
  <si>
    <t>advanced degree</t>
  </si>
  <si>
    <t>Umass Amherst</t>
  </si>
  <si>
    <t>2/week</t>
  </si>
  <si>
    <t>6 hours</t>
  </si>
  <si>
    <t>English Language Arts</t>
  </si>
  <si>
    <t>Improved outcomes in reading, writing, critical and creative thinking</t>
  </si>
  <si>
    <t>All incarcerated students</t>
  </si>
  <si>
    <t>Teaching certification</t>
  </si>
  <si>
    <t>Self &amp; Society</t>
  </si>
  <si>
    <t>Educaitonal programming on sociology, and English Language Arts</t>
  </si>
  <si>
    <t>All students</t>
  </si>
  <si>
    <t>ServSafe</t>
  </si>
  <si>
    <t>all students</t>
  </si>
  <si>
    <t>Math Skills</t>
  </si>
  <si>
    <t>educational programming to improve math skills in preparation for high school equivalency exams and/or post-secondary education</t>
  </si>
  <si>
    <t>OSHA 10</t>
  </si>
  <si>
    <t>Occupational Safety &amp; Health Administration certification necessary or recommended for certain employment sectors</t>
  </si>
  <si>
    <t>Improved employment readiness</t>
  </si>
  <si>
    <t>All interested</t>
  </si>
  <si>
    <t>OSHA standards</t>
  </si>
  <si>
    <t>Online programming</t>
  </si>
  <si>
    <t>Music / Art lessons</t>
  </si>
  <si>
    <t>Expressive therapies to imrprove motivation for clients to respond to trauma and addiction</t>
  </si>
  <si>
    <t>Preparation support for post-release employment</t>
  </si>
  <si>
    <t>persons interested in employment post-release</t>
  </si>
  <si>
    <t>Foundational Manufacturing</t>
  </si>
  <si>
    <t>Provides employment readiness for immediate work in the field of foundational manufacturing</t>
  </si>
  <si>
    <t>5/week</t>
  </si>
  <si>
    <t>5 hours</t>
  </si>
  <si>
    <t>Persons interested in employment in manufacturing sector</t>
  </si>
  <si>
    <t>Professional manufacturing standards</t>
  </si>
  <si>
    <t>MACWIC certifications</t>
  </si>
  <si>
    <t>Greenfield Community College</t>
  </si>
  <si>
    <t>Reduction in recidivism; improved education and vocation outcomes for students post-release; improved therapeutic outcomes</t>
  </si>
  <si>
    <t>1,2,3,6,7</t>
  </si>
  <si>
    <t>No waitlist</t>
  </si>
  <si>
    <t>7.5 per day, 5 days per week</t>
  </si>
  <si>
    <t>Mental Health Treatment Services</t>
  </si>
  <si>
    <t>Rahabilitation through group and individual mental health and co-curring disorders treatment</t>
  </si>
  <si>
    <t>Increase functioning through mental health intervention</t>
  </si>
  <si>
    <t>moderate to high risk offenders</t>
  </si>
  <si>
    <t>MSW, LADAC, LIMHC, PHD</t>
  </si>
  <si>
    <t>Service Net, Inc., Dr. Michael Sherry, Dr. M. Hess</t>
  </si>
  <si>
    <t xml:space="preserve">Dialectical Behavior Therapy Group </t>
  </si>
  <si>
    <t>Dialectical Behavior Therapy (DBT) is a cognitive-behavioral treatment (CBT) approach with two key characteristics: 1) a behavioral, problem-solving focus, and 2) an acceptance-based strategy toward change. DBT emphasizes balancing behavioral change, problem-solving, and emotional regulation with validation, mindfulness, and acceptance of clients</t>
  </si>
  <si>
    <t>DBT addresses the top dynamic risk factors associated with criminal behavior and fits within a risk, need, responsivity framework</t>
  </si>
  <si>
    <t>Mindfulness is the basic human ability to be fully present, aware of where we are and what we’re doing, and not overly reactive or overwhelmed by what’s going on around us.Mindfulness is a quality that every human being already possesses, it’s not something you have to conjure up, you just have to learn how to access it.</t>
  </si>
  <si>
    <t>To gain mindfulness practices to reduce stress and/or pain, enhance performance, gain insight and awareness through observing our own mind, and increase our attention to others’ well-being.</t>
  </si>
  <si>
    <t>The Ware Recovery Center (WRC) is a safe peer-driven community that provides a positive welcoming environment for people on all pathways and in all stages of recovery from addiction, as well as for their families and allies. Support, resources and hope are offered. The Hampshire Sheriff's Office was instrumental in the coming together of the program. We continue to escort men living at the Hampshire House of Correction to and from a number of groups offered at the Ware Recovery Center (WRC).</t>
  </si>
  <si>
    <t>2 hour classes, twice a week</t>
  </si>
  <si>
    <t>Young at Heart-N/A</t>
  </si>
  <si>
    <t>Yoga</t>
  </si>
  <si>
    <t>Yoga, an ancient practice and meditation, has become increasingly popular in today's busy society. For many people, yoga provides a retreat from their chaotic and busy lives.  Yoga provides many other mental and physical benefits. Some of these extend to the kitchen table.</t>
  </si>
  <si>
    <t>To reduce stress, enhance performance, gain insight and awareness through observing our own body &amp; mind, and increase our attention to others’ well-being.</t>
  </si>
  <si>
    <t>2 (1 hr) sessions per week</t>
  </si>
  <si>
    <t>on-going</t>
  </si>
  <si>
    <t>Interested, pre-trial &amp; sentenced inmates of the Hampshire County Jail and House of Correction.</t>
  </si>
  <si>
    <t>Yatra Yoga certification</t>
  </si>
  <si>
    <t>Volunteer &amp; Contractor</t>
  </si>
  <si>
    <t>Yoga develops inner awareness. It focuses your attention on your body's abilities at the present moment. It helps develop breath and strength of mind and body. </t>
  </si>
  <si>
    <t xml:space="preserve">To give incarcerated students access to credited college-level Literature based coursework.  </t>
  </si>
  <si>
    <t>Interested, sentenced inmates of the Hampshire County Jail and House of Correction; must possess High School Diploma or Equivalency.</t>
  </si>
  <si>
    <t xml:space="preserve">UMass Amherst </t>
  </si>
  <si>
    <t xml:space="preserve">This for-credit course enrolls select students who are qualified to offer academic support to peers in the Hampshire County Jail who are working toward their HiSET diploma.  The course will train students to provide quality tutoring and will include a weekly seminar focusing on educational theory and practice. </t>
  </si>
  <si>
    <t>7-Tutors &amp; 7-Tutorees</t>
  </si>
  <si>
    <t xml:space="preserve">To give incarcerated students college credit while providing academic support to their peers. </t>
  </si>
  <si>
    <t>1 (2.5 hr.) session with professor &amp; tutoring sessions throughout rest of week</t>
  </si>
  <si>
    <t>Landscape</t>
  </si>
  <si>
    <t>The classes are designed to be introductory skills training with the goal of educating individuals in the best landscape/hardscape practices necessary to gain job placement upon release.</t>
  </si>
  <si>
    <t>To gain needed landscape knowledge and skills to gain employment in the industry</t>
  </si>
  <si>
    <t xml:space="preserve">once per week; weeks of participation vary depending on inmate length of stay </t>
  </si>
  <si>
    <t>12 weeks/may vary by release</t>
  </si>
  <si>
    <t>Interested pre-trial and sentenced inmates at the Hampshire County Jail or House of Correction</t>
  </si>
  <si>
    <t>Pre-Apprentice Carpentry Program (PACT)</t>
  </si>
  <si>
    <t>HBI’s award-winning Pre-Apprenticeship Certificate Training (PACT) curriculum integrates performance-based learning in the building trades with vocational and academic skills training and includes life skills, career development, and on-the-job training. PACT curriculum aligns closely with STEM, is based on NAHB’s Green Building Standard™ and National Skills Standards, and is one of only three pre-apprenticeship curricula recognized by the Department of Labor (DOL).</t>
  </si>
  <si>
    <t xml:space="preserve">To gain pre-apprentice certification and mastery of the knowledge needed to be employed in an entry-level job in the building industry. </t>
  </si>
  <si>
    <t>5 sessions per week</t>
  </si>
  <si>
    <t>12-14 weeks</t>
  </si>
  <si>
    <t>CMRs &amp; HBI</t>
  </si>
  <si>
    <t>National Home Builders Institute certification</t>
  </si>
  <si>
    <t>National Home Builders Institute</t>
  </si>
  <si>
    <t>1 session per week</t>
  </si>
  <si>
    <t>Making Time Count</t>
  </si>
  <si>
    <t>Making Time Count is an engaging, research-driven curriculum/program for behavioral change, emotional healing, and successful rehabilitation and reentry.</t>
  </si>
  <si>
    <t xml:space="preserve"> It is designed to offer skillful guidance and equip prisoners with the tools to effectively manage difficult emotions, take stock of and heal the unresolved trauma that often plays a role in propelling criminal behavior, take responsibility for offending behavior, and change life-long patterns of violence and addiction.</t>
  </si>
  <si>
    <t>FY23</t>
  </si>
  <si>
    <t>Family Ties</t>
  </si>
  <si>
    <t>Develop skills to productively deal with family relationships and the challenges encountered once they are released and how to work with the Department of Children and Families.</t>
  </si>
  <si>
    <t xml:space="preserve"> An evidence-based course designed to teach parenting and nurturing skills to men. Each class provides proven, effective skills for healthy family relationships and child development. </t>
  </si>
  <si>
    <t>Develop skills to productively deal with relationships with children, challenges once they are released, and how to work with the Department of Children and Families.</t>
  </si>
  <si>
    <t>Twice Weekly</t>
  </si>
  <si>
    <t>Substance Use</t>
  </si>
  <si>
    <t>Commercial Drivers License (CDL) Prep Course</t>
  </si>
  <si>
    <t>This course helps to prepare one to get their CLP. It focused on a curriculum that prepares one through practice tests and quizzes that are very similar to what you will find on the actual DMV exam. This course allows one to obtain the knowledge and practice you need to succeed on the DMV exam and begin your journey of becoming a commercial truck driver.</t>
  </si>
  <si>
    <t>Prepare for Commercial drivers examination</t>
  </si>
  <si>
    <t>Eleven Weeks</t>
  </si>
  <si>
    <t>Emerging Adults</t>
  </si>
  <si>
    <t>Community Reinvestment:
RLU</t>
  </si>
  <si>
    <t>No Wait List</t>
  </si>
  <si>
    <t>Continuous  until release</t>
  </si>
  <si>
    <t>RLU Length of Stay averages 
.9 of 1 day</t>
  </si>
  <si>
    <t>Any adult pre-arraignment</t>
  </si>
  <si>
    <t>Discrete dollar figure not available.</t>
  </si>
  <si>
    <t>(Portion of ongoing operational costs)</t>
  </si>
  <si>
    <t>Community Reinvestment: 
Civilian Outreach</t>
  </si>
  <si>
    <t>2/year</t>
  </si>
  <si>
    <t>Community Reinvestment:
Diversions</t>
  </si>
  <si>
    <t>3 &amp; 2</t>
  </si>
  <si>
    <t>Community Reinvestment: 
L. E. Task Forces</t>
  </si>
  <si>
    <t>Drug, Gang, and Apprehension Task Forces (Federal &amp; Local)</t>
  </si>
  <si>
    <t>Community Reinvestment: 
Forest Park Patrol</t>
  </si>
  <si>
    <t>full shift</t>
  </si>
  <si>
    <t>Community Reinvestment: 
HCAT</t>
  </si>
  <si>
    <t>Outreach within 72 hours of nonfatal overdoses</t>
  </si>
  <si>
    <t>1,6</t>
  </si>
  <si>
    <t>Community Reinvestment: 
HSNI</t>
  </si>
  <si>
    <t>Yes. Sup'r Ed Caisse received community-based award ('21)</t>
  </si>
  <si>
    <t>1 FTE, approx $96K</t>
  </si>
  <si>
    <t>Community Reinvestment: 
HT&amp;SE</t>
  </si>
  <si>
    <t xml:space="preserve">Investigate human trafficking cases.     
Reduce sexual exploitation.
</t>
  </si>
  <si>
    <t>Community Reinvestment: 
Neighborhood Watch</t>
  </si>
  <si>
    <t>Community Reinvestment: 
FOH Shelter</t>
  </si>
  <si>
    <t>2 8-hour overnight shifts per day</t>
  </si>
  <si>
    <t>Community Reinvestment:
School Truancy</t>
  </si>
  <si>
    <t>Community Reinvestment:
K9 Support for LE</t>
  </si>
  <si>
    <t>Community Reinvestment:
Section 35 SUD Tx</t>
  </si>
  <si>
    <t>NCCHC, BSAS, DPH, DMH, DOC,ACA, CMRs, PREA.</t>
  </si>
  <si>
    <t>1, 3, 6</t>
  </si>
  <si>
    <t>Total S35 costs exceed $5 million; approx 4.8 in direct staffing and the remaining food, services, supplies, clothing</t>
  </si>
  <si>
    <t>Community Reinvestment
Text-A-Tip</t>
  </si>
  <si>
    <t>24 hrs</t>
  </si>
  <si>
    <t>Community Reinvestment
Therapy Dogs</t>
  </si>
  <si>
    <t>Community Reinvestment
Victim Services</t>
  </si>
  <si>
    <t>Depends on length of stay for the perrpetrator</t>
  </si>
  <si>
    <t>Community Reinvestment:
Youth Leadership Camp</t>
  </si>
  <si>
    <t>Adult Basic Education classes at the Main Institution.</t>
  </si>
  <si>
    <t>ACA, CMRs, PREA.</t>
  </si>
  <si>
    <t>Length of Service</t>
  </si>
  <si>
    <t>DESE Stds.,ACA, CMRs, PREA.</t>
  </si>
  <si>
    <t>ASE (6)</t>
  </si>
  <si>
    <t>Adult Secondary Education at the Main Institution through Equivalency 1,2,3 (GED) levels</t>
  </si>
  <si>
    <t>JAL / SENT Men + others @ Men's Facility</t>
  </si>
  <si>
    <t>Barber Shop Workers at the Main Institution</t>
  </si>
  <si>
    <t>Building Trades Occupations at the Main Institution</t>
  </si>
  <si>
    <t>College studies- various</t>
  </si>
  <si>
    <t>College guidelines, ACA, CMRs, PREA.</t>
  </si>
  <si>
    <t>Basic Computers and Keyboarding -3 Levels</t>
  </si>
  <si>
    <t>EEP-A, X,C, M1A, M1B, V</t>
  </si>
  <si>
    <t>ESOL (3)</t>
  </si>
  <si>
    <t>Graphic Arts Educator skills and credentials</t>
  </si>
  <si>
    <t>KITCHEN WORKERS, all shifts</t>
  </si>
  <si>
    <t>Kitchen Workers</t>
  </si>
  <si>
    <t>Work skills.</t>
  </si>
  <si>
    <t>MI Laundry (2)</t>
  </si>
  <si>
    <t xml:space="preserve">Institutional Laundry </t>
  </si>
  <si>
    <t>MI Unit/Facility WORKERS 
(18 activities)</t>
  </si>
  <si>
    <t>Workers in Health Service/ESU, Intake, Kitchen, Grounds, Programs areas</t>
  </si>
  <si>
    <t>OSHA10-GEN, CNS</t>
  </si>
  <si>
    <t>PATH2EMPWR</t>
  </si>
  <si>
    <t>Alive &amp; Free- Live Up to Your Future Economic Opportunity. A curriculum developed by the Regional Emplyment Board; addresses recovery and workplace-readiness. Interactive and reflective program.</t>
  </si>
  <si>
    <t>Financial health, life skills, confidence, integrated recover and work planning, reentry support.</t>
  </si>
  <si>
    <t>Culinary Arts Vocational Skills Training at WCC (701 Center St)</t>
  </si>
  <si>
    <t>JAL / SENT Women + others @ WCC</t>
  </si>
  <si>
    <t>W.ABE (3)</t>
  </si>
  <si>
    <t xml:space="preserve"> CMRs, PREA, College guidelines.</t>
  </si>
  <si>
    <t>1,4</t>
  </si>
  <si>
    <t>W.ESOL (2)</t>
  </si>
  <si>
    <t>WCC English for Speakers of Other Languages</t>
  </si>
  <si>
    <t>English language skills</t>
  </si>
  <si>
    <t>W.FACILITY WKRS (9)</t>
  </si>
  <si>
    <t>Administration, Intake,  Lobby, Maintenance, Grounds, Programs/Medical, Staff Dining Cleaner, Units, others.</t>
  </si>
  <si>
    <t>W.KITCHN (2)</t>
  </si>
  <si>
    <t>Work skills, sanitation, teamwork, cooking, equipment, safety, communication.</t>
  </si>
  <si>
    <t>W.LAUNDRY (2)</t>
  </si>
  <si>
    <t>Work skills, sanitation, teamwork, laundry equipment, safety, communication.</t>
  </si>
  <si>
    <t>W.LITERACY (4)</t>
  </si>
  <si>
    <t>WCC Literacy Classes</t>
  </si>
  <si>
    <t>Reading, comprehension, writing.</t>
  </si>
  <si>
    <t>Sentenced Men, Women, Others classified to WMRWC</t>
  </si>
  <si>
    <t>WMC-ESOLM</t>
  </si>
  <si>
    <t>English for Speaker of other languages</t>
  </si>
  <si>
    <t>Community Crews. Restitution Work Assignments (Phase II)</t>
  </si>
  <si>
    <t>SENT Men + others with SUD Dx</t>
  </si>
  <si>
    <t>DPH; BSAS; RSAT; NCCHC; ACA; SAMHSA; CMRs</t>
  </si>
  <si>
    <t xml:space="preserve">BSAS-licensed &amp; funded; LICSW (1), CADC (1), LADC I (1), ACE Graduate (1)    </t>
  </si>
  <si>
    <t>Hel;ix Human Services (formerly Children's Study Home) &amp; Square One, both parenting agencies in Springfield.</t>
  </si>
  <si>
    <t>Community (released, supervised or voluntary) participants; separate men's and women's groups. Transgender and non-binary individuals are encouraged to choose which forum feels like the best fit for them.</t>
  </si>
  <si>
    <t>JAL / SENT Men + others @ MI</t>
  </si>
  <si>
    <t>ANGTRT-I</t>
  </si>
  <si>
    <t>Animal-Assisted Therapy</t>
  </si>
  <si>
    <t>Therapy Dogs-calm, friendly therapeutic dogs of various breeds. Minimum security and staff handlers certified through trained HCSO staff.</t>
  </si>
  <si>
    <t>SENT All genders</t>
  </si>
  <si>
    <t>4,3,2</t>
  </si>
  <si>
    <t>AISS Behavioral Health Support</t>
  </si>
  <si>
    <t>Community membrs, all genders</t>
  </si>
  <si>
    <t>See MOU</t>
  </si>
  <si>
    <t>Building Resilience Trauma Group for Men</t>
  </si>
  <si>
    <t>CAN (Changing Attitudes Now)</t>
  </si>
  <si>
    <t>A brief, focused substand use intervention delivered by train SUD unit staff.</t>
  </si>
  <si>
    <t>To intervene in  anti-social attitudes and provide basic life skill information in a psychoeducational group process. The ultimate objective is support pro-social attitudes towards contributing members of housing unit and eventually  community after release.</t>
  </si>
  <si>
    <t>DBT Skills for Men</t>
  </si>
  <si>
    <t>Day Reporting Program (highly accountable community living with electronic monitoring and strategic itinerary daily)</t>
  </si>
  <si>
    <t xml:space="preserve">FIT: Fathers In Trust </t>
  </si>
  <si>
    <t>Parenting Group Fathers In Trust (includes Alum Mtg) [Dr. Jeffrey Johnson curriculum]</t>
  </si>
  <si>
    <t>3,2,0</t>
  </si>
  <si>
    <t>Helix Human Services</t>
  </si>
  <si>
    <t>GRIEF-LOSS</t>
  </si>
  <si>
    <t>Group support with specially trained facilitator. Manualized treatment in 8-session cycles and may be repeated.</t>
  </si>
  <si>
    <t>Emotional healing</t>
  </si>
  <si>
    <t>Ideas for Better Communication (a TCU CBT curriculum)</t>
  </si>
  <si>
    <t>Cognitive-behavioral and interpersonal effectiveness.</t>
  </si>
  <si>
    <t>Inside Out Dad</t>
  </si>
  <si>
    <t>Parenting Group Men (published model; licensed vendor provider)</t>
  </si>
  <si>
    <t>Cross Point Clinical Services</t>
  </si>
  <si>
    <t>MAGIC Unit (Young Adult Program Unit)</t>
  </si>
  <si>
    <t>MAGIC: "Meaningful Accomplishments Gain Increased Character." Intensive intervention and specialized program unit for 18 to 24 or slightly older. Includes mentorship, youth-targeted programming, incentives and structure designed to promote success, address needs, and reduce risk of the emerging adult population.</t>
  </si>
  <si>
    <t xml:space="preserve">3 Objectives: 1. Self-mastery: enhancing self-controll, reducing stress and reactivity through increased focus and attention-regulation  2. Maturity: promoting ethical and engaged citizenship through education, multi-media instruction, role-modeling, behavior incentives,  discussion. 3. Positivity: explore and embrace pro-social change.
</t>
  </si>
  <si>
    <t>DMH, DPH, NCCHC, DOC,ACA, CMRs, PREA.</t>
  </si>
  <si>
    <t>RLU &amp; S35 &amp; Sentenced &amp; Pretrial all genders</t>
  </si>
  <si>
    <t>Electronic Health Record</t>
  </si>
  <si>
    <t>3 / 2 / 0.</t>
  </si>
  <si>
    <t>DPH, BSAS, SAMSHA, NCCHC,ACA, CMRs, PREA.</t>
  </si>
  <si>
    <t>DPH, DMH, NCCHC, DOC,ACA, CMRs, PREA.</t>
  </si>
  <si>
    <t>OTP Education-
Men's Sites</t>
  </si>
  <si>
    <t>Substance Use and medication-assisted treatmen education required as part of Opioid Treatment Program.</t>
  </si>
  <si>
    <t>SUD and medication-assisted Tx topics per DPH.</t>
  </si>
  <si>
    <t>OTP Education-
Women's Sites</t>
  </si>
  <si>
    <t>SENT Men + others @ Men's Facility nearing Release via SEXP or Parole</t>
  </si>
  <si>
    <t>REWIRE (5 sections)</t>
  </si>
  <si>
    <t>A CBT Model shared / trained by Roca, facilitated by HCSO staff</t>
  </si>
  <si>
    <t>SAU-MARIJUANA GROUP</t>
  </si>
  <si>
    <t>SUD Education on Cannabis</t>
  </si>
  <si>
    <t>STOP DV</t>
  </si>
  <si>
    <t>Skills, Techniques, Ooptions, and Plans for Healthy Relationships (Wexler curriculum)</t>
  </si>
  <si>
    <t>STR8AHEAD</t>
  </si>
  <si>
    <t>W.BEYONDVI</t>
  </si>
  <si>
    <t>Beyond Violence  (Covington curriculum)</t>
  </si>
  <si>
    <t xml:space="preserve"> To provide a place for participants to reflect and learn more about themselves. To provide information to help participants understand the relationships between  thoughts, feelings, and behaviors.  To help participants better understand roles of anger and violence in their lives.  To provide opportunities to learn and practice new grounding and calming techniques.</t>
  </si>
  <si>
    <t>W.HEALING TRAUMA</t>
  </si>
  <si>
    <t xml:space="preserve">WCC Trauma Program </t>
  </si>
  <si>
    <t xml:space="preserve">W.HEALTH </t>
  </si>
  <si>
    <t xml:space="preserve">Health Education </t>
  </si>
  <si>
    <t>Women's health topics</t>
  </si>
  <si>
    <t>See curriculum.</t>
  </si>
  <si>
    <t>W.VIP</t>
  </si>
  <si>
    <t>WCC Victim Impact Awareness</t>
  </si>
  <si>
    <t>W.VOICESTX</t>
  </si>
  <si>
    <t>Robust and gender-response program targeting drives of justice system involvement for women and others at the WCC.</t>
  </si>
  <si>
    <t>WMC-ANGER1</t>
  </si>
  <si>
    <t>Anger management, specifically tailored to those with SUD.</t>
  </si>
  <si>
    <t>WMC-ANGSP</t>
  </si>
  <si>
    <t>Spanish version of Anger management, specifically tailored to those with SUD.</t>
  </si>
  <si>
    <t>WMC-BACK2B</t>
  </si>
  <si>
    <t>Back to Basics SUD recovery support and education.</t>
  </si>
  <si>
    <t>WMC-BLDRES</t>
  </si>
  <si>
    <t>Building Resilience / Understanding Trauma group based on Dr. Stephanie Covington manualized Tx model.</t>
  </si>
  <si>
    <t>WMC-CBT (2)</t>
  </si>
  <si>
    <t>Cognitive Behavior Therapy at Mill Street</t>
  </si>
  <si>
    <t>WMC-GPS (2)</t>
  </si>
  <si>
    <t>GPS (a TCU Curriculum)</t>
  </si>
  <si>
    <t>WMC-GRTH -(3)</t>
  </si>
  <si>
    <t>Group Therapy led by trained and supervised SUD counseling staff</t>
  </si>
  <si>
    <t>Ideas for Better Communication (TCU CBT Curric; women's, men's sections)</t>
  </si>
  <si>
    <t>Meditation, Mindful Movement, Stress Reduction</t>
  </si>
  <si>
    <t>WMC-MOTIV</t>
  </si>
  <si>
    <t>Motivation for Change around substance issues. Motivational Interviewing -based approach.</t>
  </si>
  <si>
    <t>WMC-NEXTST</t>
  </si>
  <si>
    <t>Next Steps SUD recovery support and education.</t>
  </si>
  <si>
    <t>WMC-RECOVR (2)</t>
  </si>
  <si>
    <t>Relapse prevention (education) SUD recovery support and education.</t>
  </si>
  <si>
    <t>WMC-STOP</t>
  </si>
  <si>
    <t>STOP DV (Skills, Techniques, Options, &amp; Plans for healthy relationships) model by Dr. David Wexler.</t>
  </si>
  <si>
    <t>WMC-ULOCTH</t>
  </si>
  <si>
    <t>Unlock Your Thinking Open Your Mind (TCU Curriculum)</t>
  </si>
  <si>
    <t>WMC-UNDRGR</t>
  </si>
  <si>
    <t>Grief and Loss group integrated with SUD recovery support and education.</t>
  </si>
  <si>
    <t>WMC-VIP</t>
  </si>
  <si>
    <t xml:space="preserve">Victim Impact Awareness Program </t>
  </si>
  <si>
    <t>WMC-AAT</t>
  </si>
  <si>
    <t>Animal Assisted Therapy</t>
  </si>
  <si>
    <t>ENGBIBLEALL (5)</t>
  </si>
  <si>
    <t>W.BIBLSTUDY (3)</t>
  </si>
  <si>
    <t>W.CATHOLIC (2)</t>
  </si>
  <si>
    <t>Women's Catholic Mass (2)</t>
  </si>
  <si>
    <t>W.CHOIR</t>
  </si>
  <si>
    <t>Women's Choir</t>
  </si>
  <si>
    <t>Spiritual, musical.</t>
  </si>
  <si>
    <t xml:space="preserve">W.GRPS </t>
  </si>
  <si>
    <t>Misc. Women's Religious Groups</t>
  </si>
  <si>
    <t>W.ISLAMJQT</t>
  </si>
  <si>
    <t>Women's Jumu'a Prayer &amp; Quaranic Teaching</t>
  </si>
  <si>
    <t>W.JEHOVAHS</t>
  </si>
  <si>
    <t>Women's Protestant Services</t>
  </si>
  <si>
    <t>Women's REC Reunion &amp; Weekend</t>
  </si>
  <si>
    <t>Once / Quarter</t>
  </si>
  <si>
    <t>Multiple visitors each year. Please contact the ADS of AISS or see Annual Report.</t>
  </si>
  <si>
    <t>AISS- Voices From Inside (Writers Group)</t>
  </si>
  <si>
    <t>Based on the Amherst Writers and Artists model, a creative, supportive, empowering women's writing group.</t>
  </si>
  <si>
    <t>Writing, publishing, sharing with peers, sense of empowerment.</t>
  </si>
  <si>
    <t>Alcoholics Anonymous-men's sites</t>
  </si>
  <si>
    <t>3,2</t>
  </si>
  <si>
    <t>Fellowship Principles, CMRs, PREA</t>
  </si>
  <si>
    <t>Alcoholics Anonymous-women's sites</t>
  </si>
  <si>
    <t>ARTCLASS</t>
  </si>
  <si>
    <t>Art Class</t>
  </si>
  <si>
    <t>Trained volunteer instruction.</t>
  </si>
  <si>
    <t>1,</t>
  </si>
  <si>
    <t>3, 2</t>
  </si>
  <si>
    <t>ORIENT</t>
  </si>
  <si>
    <t>Facility overview, services, expectations, clearance, and sign-offs (example, Handbook)</t>
  </si>
  <si>
    <t>See Handbook.</t>
  </si>
  <si>
    <t>typically 3 days; 
must be Med-Cleared</t>
  </si>
  <si>
    <t>RLU, Pre-Trial, &amp; Sentenced Men + Others at MI</t>
  </si>
  <si>
    <t>DPH, NCCHC,CMRs, PREA.</t>
  </si>
  <si>
    <t>Improved readiness for changes scores as indicated on AAT: Awareness Analysis Test (a validated instrument).</t>
  </si>
  <si>
    <t>Veterans (any discharge status) JAL / SENT Men + others @ Men's Facility</t>
  </si>
  <si>
    <t>Support for other counties &amp; jurisdictions ongoing.</t>
  </si>
  <si>
    <t>W.FIT4LIFE</t>
  </si>
  <si>
    <t>Yoga Class</t>
  </si>
  <si>
    <t>Active instruction by trained instructor.</t>
  </si>
  <si>
    <t>Typically 3 days; 
must be Med-Cleared</t>
  </si>
  <si>
    <t>RLU / JAL / SENT Women + others @ WCC</t>
  </si>
  <si>
    <t>WMC-FIT</t>
  </si>
  <si>
    <t>Fathers In Trust (Parenting-Dr. Jeffrey Johnson model) at Mill Street Facility</t>
  </si>
  <si>
    <t>WMC-MENLDR</t>
  </si>
  <si>
    <t>See curiculum.</t>
  </si>
  <si>
    <t>Residents at WCC, PRC, WMRWC (men)</t>
  </si>
  <si>
    <r>
      <rPr>
        <b/>
        <sz val="20"/>
        <color indexed="60"/>
        <rFont val="Arial"/>
        <family val="2"/>
      </rPr>
      <t xml:space="preserve">Franklin County </t>
    </r>
    <r>
      <rPr>
        <sz val="12"/>
        <color indexed="60"/>
        <rFont val="Arial"/>
        <family val="2"/>
      </rPr>
      <t xml:space="preserve">
Contact: Ed Hayes, Asst. Superintendent
(413) 774-4014 x2158
ed.hayes@fcs.state.ma.us</t>
    </r>
  </si>
  <si>
    <t>1;2</t>
  </si>
  <si>
    <t>1;2;4</t>
  </si>
  <si>
    <t>MA teaching licenses; certified ServSafe Instructor &amp; Proctor</t>
  </si>
  <si>
    <t xml:space="preserve">Strategic partners have  included: Quincy College, Massassoit Community College, and the Inside-Out Program with Eastern Nazarene College and in 2023 with Bridgewater State University </t>
  </si>
  <si>
    <t>Inside-Out Program with Eastern Nazarene College</t>
  </si>
  <si>
    <t xml:space="preserve">The Inside-Out Program is a nationally known program that brings the college experience into prison settings - college students and incarcerated students - in the same classroom setting.  Eastern Nazarene College comes in for the spring semester. The course title is:  Sustainable Justice and the students explore the fundamental concepts of builiding a sustainable approach to social, ecological, criminal justice.  Texts books are supplied and students work on a class project.  The most recent class project involved outside students (Eastern Nazarene students) doing fundraising and purchasing backpacks and filling them with items needed for young children at the Home for Little Wanderers.  The Inside students (men in our custody) chose postitive/words of inspiration and drew pictures to accompany the words and it was put into a paper booklet for the children.                 </t>
  </si>
  <si>
    <t xml:space="preserve">The Inside-Out Program is designed to encourage learning in areas of social concern/interest.  The goal is to have students continue their education and/or other opportunities in ways to promote social change.        </t>
  </si>
  <si>
    <t>1xweek</t>
  </si>
  <si>
    <t>ACA and CMRS</t>
  </si>
  <si>
    <t>1;2;7</t>
  </si>
  <si>
    <t>Eastern Nazarene College</t>
  </si>
  <si>
    <t xml:space="preserve">Inside-Out Program with Bridgewater State University Dept. of Criminal Justice  </t>
  </si>
  <si>
    <t xml:space="preserve">Behind the Walls:Crime &amp; Justice Peacemaking Criminology is the Inside-Out Program course with Bridgewater State University.  Students explore contemporary issues of criminal justice:  crime, justice, victimization.  There is conversation, writing assignments, theoretical knowledge, and lived experience shared in the class.  The group project had teams of inside-outside students design their own community based programs to address employment, education, and reentry for returning citizens.         </t>
  </si>
  <si>
    <t xml:space="preserve">The outcomes are to raise awareness and sensitivity for criminal justice students about prisons/jails and those incarcerated.  </t>
  </si>
  <si>
    <t>Bridgewater State University</t>
  </si>
  <si>
    <t xml:space="preserve">Plymouth County Sheriff's Office partners with Correctional Psychiatric Services (CPS) to provide Opioid Treatment which is Bureau of Addictions Services (BSAS) approved.  Patients are screened for eligiblility upon intake and once eligibility is determined they received a separate MOUD intake, labs are drawn, they meet with the Director and the clinical requirements are followed.            </t>
  </si>
  <si>
    <t>Groups have been averaging 3-4 week</t>
  </si>
  <si>
    <t>Groups run from 30 - 60 minutes</t>
  </si>
  <si>
    <t xml:space="preserve">Varies due to sentence or pre-trial status </t>
  </si>
  <si>
    <t>Correctional Psychiatric Services (CPS)</t>
  </si>
  <si>
    <t xml:space="preserve">This 4-week program is for our pre-trial population and offers the following mandatory groups: Opiate Overdose Prevention,  Narcan training and Harm Reduction; Parenting &amp; Recovery; Relapse Prevention; Life Skills/Coping Skills/Interpersonal Relationships; Reentry Planning; Process Group;  AA/NA meetings; Refuge Recovery; Houses of Healing/Trauma/PTSD/Dual Diagnosis.  Voluntary groups:  Mindfulness/Forgiveness; Recovery and Spirituality.  </t>
  </si>
  <si>
    <t xml:space="preserve">The program is designed to promote and support  recovery.  It is structured on a cognitive behavioral approach and facilitates harm reduction strategies, opiate overdose education, community resources and reentry support.    </t>
  </si>
  <si>
    <t xml:space="preserve">The program offers 13 groups per week </t>
  </si>
  <si>
    <t>3-4 weeks</t>
  </si>
  <si>
    <t>Program Manager holds MSMed and Asst. Program Manager has BA in Communications</t>
  </si>
  <si>
    <t xml:space="preserve">Dept. of Pubic Health/BSAS  </t>
  </si>
  <si>
    <t>Yes on 9/22/23 from Chief Magistrate Page Kelley</t>
  </si>
  <si>
    <t>Introduction to Buddhism- Principles, Philosophy and Everyday Life</t>
  </si>
  <si>
    <t xml:space="preserve">This course is intended to introduce Buddhist concepts and philosophy to those seeking a new way to deal with life's stresses, disappointments, and pain.  Participants are introduced to practical tools to break the cycle of pain and fulfill their life's purpose.  This course uses the text Buddhism Plain and Simple: The Practice of Being Aware, Right Now, Everyday.          </t>
  </si>
  <si>
    <t xml:space="preserve">This program is usually offered in the Pathways to Recovery Program.  Along with reading the text which offers an understanding of what Buddhism is and isn't, participants learn about being present in the moment and begin to practice meditation - more tools to use in their recovery.       </t>
  </si>
  <si>
    <t>Meets once a week for 60 minutes</t>
  </si>
  <si>
    <t xml:space="preserve">Open ended  </t>
  </si>
  <si>
    <t>Sean Baggett/Volunteer</t>
  </si>
  <si>
    <t xml:space="preserve">Mr. Baggett is a graduate of Mass Maritime with a BS in Marine Transport.  He has experience in Info Technology and Cyber Security.  He has been practicing and teaching Buddhism for over 12 years.  </t>
  </si>
  <si>
    <t xml:space="preserve">This is a media-based education program designed by the Prem Rawat Foundation.  The goal is to help participants tap into their inner resources and develop an understanding of the following: peace,appreciation,inner strength, self-awareness, clarity, understanding, dignity, choice, hope, and contentment, to try and lead a more personal peaceful life.  The videos focus on the above core themes and participants have a personal workbook to use for reflection and note taking.  </t>
  </si>
  <si>
    <t xml:space="preserve">The program is designed around the 10 themes listed in the program description.  Themes promote inner peace and inner strength.  The goal/objective is to have  participants better undestand themselves, make better choices, respond to situations differently        </t>
  </si>
  <si>
    <t>Meets once a week for 90 minutes per class for 10 weeks</t>
  </si>
  <si>
    <t>60-90 minutes</t>
  </si>
  <si>
    <t>Prem Rawat Foundation</t>
  </si>
  <si>
    <t xml:space="preserve">This program is provided at no cost and began in 2016 - provided by two facilitators trained by the Prem Rawat Foundation. </t>
  </si>
  <si>
    <t>To build safer communities and to help participants begin to heal and embrace a culture of peace reflected in lifestyle changes pre and post release</t>
  </si>
  <si>
    <t>Classes meet once a week for 6 weeks</t>
  </si>
  <si>
    <t xml:space="preserve">Louis D. Brown Peace Institute </t>
  </si>
  <si>
    <t>1;7</t>
  </si>
  <si>
    <t xml:space="preserve">Making Changes Program </t>
  </si>
  <si>
    <t xml:space="preserve">The intended outcome is to reduce recidivism by providing services to break down barriers and to provide pathways to employment/careers, education, selfcare, and community engagement   </t>
  </si>
  <si>
    <t>2-3 classes/day</t>
  </si>
  <si>
    <t>Reentry Program Manager has Masters Criminal Justice.</t>
  </si>
  <si>
    <t xml:space="preserve">Reentry Advocates;program staff;outside providers  </t>
  </si>
  <si>
    <t xml:space="preserve">The Conflict Resolution Program was implemented post-pandemic due the changes in our demographic.  Staff offer this program in a minimum of two housing units per quarter. It is a three-month cognitive behavioral, psycho-educational program and has serviced both our pre-trial and sentenced population.  Groups include Anger Management, Parenting from The Nurturing Program, Lifeskills, Victim Impact, and Motivation &amp; Inspiration.   Motivation &amp; Inspiration combines videos, handouts, and lectures on empathy, connecting with others, overcoming adversity and fear among others.  The Lifeskills class provides the opportunity for participants to make a pre-release handbook called "Living on the Outside."              </t>
  </si>
  <si>
    <t xml:space="preserve">The program goals and objectives are to have participants focus on changing their thinking to ultimately change their behavior. The groups provide tools to help participants make healthy decisions, solve problems, set and achieve goals.  The intended outcome is all of the above and to reduce recidivism.         </t>
  </si>
  <si>
    <t xml:space="preserve">Each unit has 3 to 5 groups per week </t>
  </si>
  <si>
    <t xml:space="preserve">Groups range from 60-90 minutes </t>
  </si>
  <si>
    <t xml:space="preserve">The Program Manager is a LMHC w/Masters in Clinical Psychology </t>
  </si>
  <si>
    <t xml:space="preserve">This program provides services to our  incarcerated veterans population.  While no longer able to co-mingle men from different units for group sessions, staff provides education and assistance regarding Chapter 115 benefits, disability claims, and housing informaton on an individual basis.  In-house staff and a VOA representative also provide one-on-one counseling if requested.   We also partner with the Veteran's Court in Plymouth.  They provide us with two represenatives who assist with qualifying men for the Veteran's Court process and with homeless outreach.   Staff work with all incarcerated Veterans who request services.     </t>
  </si>
  <si>
    <t xml:space="preserve">Whatever the number of incarcerated Veterans is who are interested in services </t>
  </si>
  <si>
    <t xml:space="preserve">The goal is to reduce recidivism and assist incarcerated Veterans in the transition from prison to community.  Addressing homelessness, SUD, and mental health/self care of Veterans pre and post release are some ot the goals/objectives staff work towards      </t>
  </si>
  <si>
    <t>one-on-one sessions take place upon request</t>
  </si>
  <si>
    <t xml:space="preserve">30 minutes or more is needed </t>
  </si>
  <si>
    <t>The Veteran's   Program Coordinator has certifications in Batterers Intervention; Anger Management; Victim Impact; Violence Prevention</t>
  </si>
  <si>
    <t>PCCF Veterans Program Coordinator; Veterans Administration;   Volunteers of America; Plymouth County Veteran's Court</t>
  </si>
  <si>
    <t>AA Meetings</t>
  </si>
  <si>
    <t xml:space="preserve">The goals and objectives of AA is help members maintain sobriety.   </t>
  </si>
  <si>
    <t>4 meetings/week</t>
  </si>
  <si>
    <t>50 minutes</t>
  </si>
  <si>
    <t>AA volunteers</t>
  </si>
  <si>
    <t xml:space="preserve">The workshops are designed to help participants develop good listeing and interviewing skills(i.e. ask open ended questions) through one on one engagement.  The one on one engagement helps break down barriers as they are paired with someone they do not know.       </t>
  </si>
  <si>
    <t xml:space="preserve">1 session per week   </t>
  </si>
  <si>
    <t xml:space="preserve">EveryDay Boston </t>
  </si>
  <si>
    <t>3;4</t>
  </si>
  <si>
    <t>Steve Sweeney</t>
  </si>
  <si>
    <t>30-60 minutes</t>
  </si>
  <si>
    <t>Department Chaplains</t>
  </si>
  <si>
    <t>CDL Prep Class</t>
  </si>
  <si>
    <t xml:space="preserve">This program focuses on academic preparation for: a well-trained entry level truck driver; having the tools to get through CDL training;deciding if the CDL license is the best career choice; the privilege of having the CDL license.  This program was designed for students enrolled in a professional driving school who were experiencing difficulty passing the CDL exam.  It is used in our facility to give men an understanding of the amount of studying and work involved in obtaining a CDL license prior to release if that is their goal.        </t>
  </si>
  <si>
    <t>1x/week for 10 weeks</t>
  </si>
  <si>
    <t xml:space="preserve">Facilitator is instructor at Parker ProfessionalDriving School </t>
  </si>
  <si>
    <t>Parker Prof. Driving School</t>
  </si>
  <si>
    <t xml:space="preserve">Approximately 12-14 based on room size </t>
  </si>
  <si>
    <t>One session  each month</t>
  </si>
  <si>
    <t>*Industrial Cleaning Course</t>
  </si>
  <si>
    <t xml:space="preserve">This custodial cleaning program is provided to the sentenced men who are work assigned to keep the  facility clean.  They are supervised (while working)  and trained by facility Housekeeping staff on the following equipment: E20 Floor Scrubbing Machine; Eagle Floor Burnishing Machine; Floor Sweeper; Mercury Burnishing Machine; Mercury Slow Speed Floor Stripping Machine; Kaivac Complete Bathroom Cleaning Machine; Pacifica Floor Scrubbing Machine; and Carpet Cleaning Machine.  This training provides them with experience on industrial cleaning machines they can use for employment post-release.   </t>
  </si>
  <si>
    <t xml:space="preserve">In 2016 staff trained with the Durkin Company and we purchased the equipment and sentenced men particpated in the Industrial Cleaning Course; we then partnered with RD Stetson.  Post pandemic the Sheriff's Office Housekeeping staff facilitate the training and oversee the cleaning of the facility.    </t>
  </si>
  <si>
    <t>*Industrial Print Shop</t>
  </si>
  <si>
    <t xml:space="preserve">This program is designed to provide low risk sentenced men with entry level skills in digital printing, silkscreen, and embroidery.    </t>
  </si>
  <si>
    <t>5 hours day</t>
  </si>
  <si>
    <t xml:space="preserve">6hrs/day </t>
  </si>
  <si>
    <t>open ended</t>
  </si>
  <si>
    <t xml:space="preserve">100 Gardens; Mass Audobon; Terra Curra; Mass BeeKeepers Assoc.; BID Plymouth  </t>
  </si>
  <si>
    <t xml:space="preserve">The Sheriff's Department has a Community Reentry Outreach Specialist who works out of Brockton City Hall via the Mayor's Office three days a week to assist post incarcerated and justice involved individuals with reentry services; also develops community partners and organizes CORI friendly job/resource fairs in the City of Brockton in partnership with the District Attorney's Office, Probation, and Massasoit Community College who offers space on their Brockton campus.  This person also works two days inside the facility assisting those close to release with obtaining birth certificates, identification, and assisting with employment and training opportunities availaboe in the community.    </t>
  </si>
  <si>
    <t xml:space="preserve">The goal/objective  is to assist individuals in some basic areas such as obtaining identification, social security cards and birth certificates - essential in obtaining employment and housing.  Community partnerships offering educational and employment opportunities can break down barriers that often impact successful rentry and the rate of  recidivism. </t>
  </si>
  <si>
    <t xml:space="preserve">1;2  </t>
  </si>
  <si>
    <t>Facilitator is a returning citizen who obtained his CDL license post-release/drove for many years and now instructs</t>
  </si>
  <si>
    <t xml:space="preserve">Reduce recidivism by addressing criminogenic needs and treating indiviuals with substance use disorders. Preventing/reducing future relapse or substance misuse which may lead to further crime in the community. Provide individuals with resources and support upon release to continue treatment. </t>
  </si>
  <si>
    <t xml:space="preserve">60 minutes </t>
  </si>
  <si>
    <t xml:space="preserve">6 Months; 26 weeks </t>
  </si>
  <si>
    <t>Male Sentenced Inmates with a Substance Use Disorder or a Desire to stop using</t>
  </si>
  <si>
    <t>WCSO, Advocates</t>
  </si>
  <si>
    <t>RSAT funded</t>
  </si>
  <si>
    <t xml:space="preserve">Domestic Violence Awareness/ Anger Management </t>
  </si>
  <si>
    <t>The intended outcome is for the participant to recognize that abuse is a choice and is rooted in issues of power and control. The participant will interrupt their own cycle of violence in order to understand the underlying reasons why they become abusive towards their partners. The main goal is to stop domestic violence and have participants take responsibility for their actions and teach effective strategies in order to prioritize victim safety.</t>
  </si>
  <si>
    <t xml:space="preserve">1X per week </t>
  </si>
  <si>
    <t>Male Sentenced Population</t>
  </si>
  <si>
    <t>WCSO</t>
  </si>
  <si>
    <t>The intended outcome of recovery maintenance is to effectively teach the participant to cope with triggers that would lead back to active addiction. Participants are taught how to maintain their recovery by making a relapse prevention plan to gain insight into their addiction and triggers. Participants are able to develop the tools and resources to ensure ongoing support and maintain recovery as they transition back into the community.</t>
  </si>
  <si>
    <t xml:space="preserve">60 Minutes </t>
  </si>
  <si>
    <t xml:space="preserve">WCSO </t>
  </si>
  <si>
    <t>SHORT STOP is voluntary, 3-month treatment certificate program, which is designed to provide substance use disorder (SUD) education to individuals who have a minimum of three months remaining on their sentence.  The unit is housed in a separate therapeutic community setting. The program offers a highly structured schedule, based on cognitive behavioral modeling and motivational interviewing that targets substance use issues, along with criminogenic attitudes, behaviors, and values.  Two substance abuse counselors implement the program.</t>
  </si>
  <si>
    <t>Group Sessions -  19 hrs weekly
  Individual counseling - 1 hr every 2 weeks.</t>
  </si>
  <si>
    <t xml:space="preserve">16 weeks </t>
  </si>
  <si>
    <t>Male Sentenced inmates with a Substance Use Disorder or a Desire to stop using</t>
  </si>
  <si>
    <t xml:space="preserve">1,2 </t>
  </si>
  <si>
    <t>Funding: Justice Reinvestment Initiative</t>
  </si>
  <si>
    <t xml:space="preserve">High risk and intensive treatment unit (HRT) - daily
Placement in Step-Down Treatment (SDT) - 1-7 days  MH caseload- minimum of once every 90 days.
As determined.
</t>
  </si>
  <si>
    <t>1-60 mins</t>
  </si>
  <si>
    <t>Incarcerated  w/ history of or current mental health treatment, history of suicidality, and/or interest in working with mental health in treatment.</t>
  </si>
  <si>
    <t>1,2,3,7</t>
  </si>
  <si>
    <t xml:space="preserve"> LCSW, LICSW, LMHC, Psy.D., or Ph.D. for clinicians.</t>
  </si>
  <si>
    <t>Advocates</t>
  </si>
  <si>
    <t xml:space="preserve">Mental Health Unit: The purpose of the mental health unit (MHU) is to provide quality mental health treatment to incarcerated individuals living with severe and persistent mental illness. Utilizing a holistic approach, inmates will be offered a variety of group therapy in addition to individual treatment to maintain stability of symptoms while developing skills to enhance overall wellness. The mental health unit will resemble a community-like milieu and emphasize transferable skills to promote successful reintegration back into society. </t>
  </si>
  <si>
    <t>To provide quality care to individuals with severe and persistent mental illness, stablize symptoms with medication management and/or other clinical interventions including group treatment, social skills development, activities of daily living, etc.</t>
  </si>
  <si>
    <t>SMI</t>
  </si>
  <si>
    <t>To continue treatment for SUDs while in jail and to prevent relapse in the community.</t>
  </si>
  <si>
    <t>SUD</t>
  </si>
  <si>
    <t>Reintegration Clinician</t>
  </si>
  <si>
    <t>The reintegration clinician is responsible for identifying inmates that can benefit from ongoing treatment upon release, and providing counseling at the Regional Reentry Center. They are also responsible for networking with community mental health providers to transition care upon end of incarceration, and outreach to those served in the CJS who may benefit from connection to services.</t>
  </si>
  <si>
    <t>To connect individuals with mental health services/education/medications upon release from jail, or for those who have been involved in corrections in the past.</t>
  </si>
  <si>
    <t>The Centers implement an evidence -based Cognitive Behavioral Therapy curriculum for state and federal probationers, parolees, and pre-trial defendants. Centers are also able to offer treatment services to voluntary pariticipants through the Gants Initiative. Other services include drug testing, HiSET instruction and testing, transportation, case management, career development, and community service.</t>
  </si>
  <si>
    <t>Worcester - 205
Fitchburg - 170</t>
  </si>
  <si>
    <t>60-120</t>
  </si>
  <si>
    <t>Individualized – Ongoing until dosage hours and Goals for Transition items are met</t>
  </si>
  <si>
    <t>0, 1</t>
  </si>
  <si>
    <t>2+</t>
  </si>
  <si>
    <t>Provides/Offers case management, recovery support referrals, assistance with Masshealth applications, drug testing, on site education, on site DCF visits and parenting classes offered to those in the community.  Transportation is offered to probationers and community. Our center takes part in the Blackstone Valley Opioid Taskforce.  The Center also actively supports the Dudley, East Brookfield, Milford, and Uxbridge District Courts.</t>
  </si>
  <si>
    <t>between all of our services, we could serve up to 5,000</t>
  </si>
  <si>
    <t xml:space="preserve">education varies / Parenting Group- 12 wks / Case Management - Open Ended </t>
  </si>
  <si>
    <t>All genders- from community and partner court referrals</t>
  </si>
  <si>
    <t xml:space="preserve">ACA and CMR's </t>
  </si>
  <si>
    <t>3 weekly</t>
  </si>
  <si>
    <t>Teaching Credentials</t>
  </si>
  <si>
    <t>2 weekly</t>
  </si>
  <si>
    <t>College Placement</t>
  </si>
  <si>
    <t>College placement bootcamp classes in english, writing, and math</t>
  </si>
  <si>
    <t>2X weekly</t>
  </si>
  <si>
    <t>Program follows curiculum that meets the college requirements</t>
  </si>
  <si>
    <t>Opportunity Music</t>
  </si>
  <si>
    <t>12 week songwriting class.  Students work on original pieces and put them to music.  Class culminates with a concert with family</t>
  </si>
  <si>
    <t>Completed class allows student to have an in person contact visit with family.</t>
  </si>
  <si>
    <t>Vendor Curriculum</t>
  </si>
  <si>
    <t>College instructors and interns</t>
  </si>
  <si>
    <t>Anna Maria College</t>
  </si>
  <si>
    <t>Culinary</t>
  </si>
  <si>
    <t>4 certificates (FEAST, Fresh Start, Allergen, Food Handler) Successful post release employment</t>
  </si>
  <si>
    <t>4 weekly</t>
  </si>
  <si>
    <t>QCC Curriculum</t>
  </si>
  <si>
    <t>Self-Defense Course</t>
  </si>
  <si>
    <t>Vanessa T. Marcotte Foundation / Self Defense - Six Self Defense Courses provided throughout 2023</t>
  </si>
  <si>
    <t>6 yearly</t>
  </si>
  <si>
    <t>St. John's Food for the Poor  Senior Centers - Meals on Wheels St. John's Food for the Poor  Senior Centers - Meals on Wheels Programs  Organic Garden - Distribute over 30,000 pounds of fresh organic vegetables to those less fortunate in our community during 2023 growing season</t>
  </si>
  <si>
    <t>Homeless &amp; Seniors Meals on Wheels Program</t>
  </si>
  <si>
    <t>Sheriff's Presentations - Presented at various senior centers and agencies throughout Worcester County</t>
  </si>
  <si>
    <t>20 yearly</t>
  </si>
  <si>
    <t>Seniors &amp; Caregivers</t>
  </si>
  <si>
    <t>Files for Life</t>
  </si>
  <si>
    <t>Distribution of 1st Responder cards containing emergency information</t>
  </si>
  <si>
    <t>House Numbers for Seniors</t>
  </si>
  <si>
    <t>Specially designed reflective, over-sized house numbers for when minutes can make the difference in an emergency.</t>
  </si>
  <si>
    <t>Provides designated house numbers for first responders to save critical time to respond to 911 emergencies</t>
  </si>
  <si>
    <t>Veterans Cell Phone Program</t>
  </si>
  <si>
    <t>Provide 911 Cell phones to Seniors</t>
  </si>
  <si>
    <t>4X yearly</t>
  </si>
  <si>
    <t>Provides 10,000 lbs of fresh vegetables to community food pantries</t>
  </si>
  <si>
    <t>Graffiti Removal</t>
  </si>
  <si>
    <t>Annual Coat Drive</t>
  </si>
  <si>
    <t>Sheriff's Annual Coat Drive- Provides brand new winter coats to those less fortunate in Worcester County</t>
  </si>
  <si>
    <t>Provide Coats to the Community at large Veterans, Seniors, Homeless and those with Mental Illness</t>
  </si>
  <si>
    <t>Holiday Food Drive</t>
  </si>
  <si>
    <t>Sheriff's Office Holiday Food Drive - Provides food and non perishable items to those less fortunate in Worcester County during the holidays</t>
  </si>
  <si>
    <t>Provides food and holiday non perishables to the less fortunate in our community</t>
  </si>
  <si>
    <t>WSCO Employee contributions</t>
  </si>
  <si>
    <t>Placing 5,000 US Flags on Veteran's Graves at largest Veteran Cemetary in Central Massachusetts yearly</t>
  </si>
  <si>
    <t>Toy Drive</t>
  </si>
  <si>
    <t>Toys for Three Programs in Worcester County for underserved children $10,000</t>
  </si>
  <si>
    <t>WCSO Employee contributions</t>
  </si>
  <si>
    <t>Boys &amp; Girls Toy Drive</t>
  </si>
  <si>
    <t>Boys &amp; Girls Club Toy Drive  (Co-Sponser) and WCSO</t>
  </si>
  <si>
    <t>Toys for Boys and Girls Club Children in the Community $20,000 worth of Toys</t>
  </si>
  <si>
    <t>unkown</t>
  </si>
  <si>
    <t>WCSO CEMLEC</t>
  </si>
  <si>
    <t>The Central Massachusetts Law Enforcement Council (CEMLEC) is a consortium of police and sheriffs departments in Worcester County. Member agencies operate by sharing personnel and resouces to provide its member agencies with the ability to provide supplemental services to the communities they serve.</t>
  </si>
  <si>
    <t>Provide personel to assist with any operation that is needed. This consists of operators including the MCU, SWAT team, Hostage Negotiators and Drone Team</t>
  </si>
  <si>
    <t>Certifications</t>
  </si>
  <si>
    <t>Worcester County Law Enforcement</t>
  </si>
  <si>
    <t>CEMLEC Drone</t>
  </si>
  <si>
    <t>To assist Local PDs and communities with any major incident. The MCU is utilized to help with any major event (Fireworks, parade, large concert or gathering, Pan Mass Challenge) to help alleviate the radio traffic of their dispatch. MCU is also utilized for CEMLEC and any call out they have.</t>
  </si>
  <si>
    <t xml:space="preserve">To assist the requesting community with whatever need they have. This can be dispatch, radios, radio communication, searches, and also CEMLEC callouts. </t>
  </si>
  <si>
    <t>Training</t>
  </si>
  <si>
    <t>Community Law Enforcement</t>
  </si>
  <si>
    <t>WCSO SOG</t>
  </si>
  <si>
    <t>WCSO Cell Extraction Teams (Move teams); Corrections Officers who help remove people from cells in Local Pds or Courts</t>
  </si>
  <si>
    <t>WCSO &amp; Community</t>
  </si>
  <si>
    <t>0, 1, 2, 3, 4,</t>
  </si>
  <si>
    <t>SOG Training</t>
  </si>
  <si>
    <t>WCSO Gang Unit</t>
  </si>
  <si>
    <t>Community &amp; Facility</t>
  </si>
  <si>
    <t xml:space="preserve">To assist the requesting community with whatever need they have. This includes all local, state, and federal. To assist in any investigation when needed. To pass on any pertinent information that is obtained at the WCSO. </t>
  </si>
  <si>
    <t>WCSO, Community State Federal</t>
  </si>
  <si>
    <t xml:space="preserve">Regional Lockups / Safekeeps </t>
  </si>
  <si>
    <t>WCSO will hold in safekeep, any prisoner taken into custody by the cities/towns in Worcester County. WCSO reserves the right to reject any prisoner whom it believes, in its sole discretion, may be a hazard to the personnel or property in the Sheriff's Department.</t>
  </si>
  <si>
    <t>All reasonable efforts will be made by the arresting PD to arrange for a timely release of prisoners, including but not limited to arranging bail through the Clerk of Courts with jurisdiction over their communities.</t>
  </si>
  <si>
    <t>Serve and enforce all civil process throughout the cities and towns of Worcester County.</t>
  </si>
  <si>
    <t>The Civil Process Division employs uniformed and non-uniformed deputies, as well as administrative staff to help attorneys and self representing litigants get their important legal documents served quickly and correctly.</t>
  </si>
  <si>
    <t>WCSO Task Force</t>
  </si>
  <si>
    <t xml:space="preserve">WCSO Task Force Officer assigned to the DEA-Worcester HIDTA Central Mass Initiative. One experienced Detective Lieutenant is assigned to this Task Force. </t>
  </si>
  <si>
    <t xml:space="preserve">To assist with any narcotics investigations and prosecution of crimes against the United States.. Also gather intelligence that may be pertinent for the WCSO. </t>
  </si>
  <si>
    <t>Highly-trained K9s are used by regional police agencies and other secure settings for drug detection.</t>
  </si>
  <si>
    <t>0, 1, 2, 3, 4</t>
  </si>
  <si>
    <t>Certification</t>
  </si>
  <si>
    <t>Office Hour Follow Up</t>
  </si>
  <si>
    <t>Research and provide religious and spiritual resources requested during office hours including information about religious belief and practice, holy books, and religious objects like prayer beads and send by in-house mail</t>
  </si>
  <si>
    <t>To support the spiritual journeys and education of inmates and meet their spiritual needs</t>
  </si>
  <si>
    <t>11 hours/week</t>
  </si>
  <si>
    <t>Ordination, 
MA in Theology</t>
  </si>
  <si>
    <t>To provide spiritual care that compliments mental health, educational, and case management care provided by other staff; to accompany returning citizens as they work to make changes in their life</t>
  </si>
  <si>
    <t>1 hour/week</t>
  </si>
  <si>
    <t>1 or 2 hours</t>
  </si>
  <si>
    <t>Re-entry Programs and Community Justice Center</t>
  </si>
  <si>
    <t>Bible study, lecture, and discussion led by volunteer chaplains</t>
  </si>
  <si>
    <t>To provide for the religious and spiritual needs of Protestants, Christians in general, and others and to offer an opportunity for growth and transformation</t>
  </si>
  <si>
    <t>7 hours/week</t>
  </si>
  <si>
    <t>Volunteers 
from multiple local churches</t>
  </si>
  <si>
    <t>Staff Chaplain
provides administrative support</t>
  </si>
  <si>
    <t>Study, prayer, and discussion in the Islamic Tradition.  Two outside volunteer teams lead 7 groups on a biweekly basis and the in-house chaplain facilitates a weekly group.</t>
  </si>
  <si>
    <t>To provide for the religious and spiritual needs of Muslims and to offer an opportunity for growth and transformation</t>
  </si>
  <si>
    <t>9 hours/
biweekly</t>
  </si>
  <si>
    <t>Volunteers 
from multiple local mosques</t>
  </si>
  <si>
    <t>Cost of Adornments
for the chapel to make it a welcoming space for Muslims</t>
  </si>
  <si>
    <t>Some services 
offered previously, expanded significantly in 2023 in response to need</t>
  </si>
  <si>
    <t>To provide for the religious and spiritual needs of Catholics, Christians in general, and others and to offer an opportunity for growth and transformation</t>
  </si>
  <si>
    <t>Staff Chaplain
provides direct service and administrative support</t>
  </si>
  <si>
    <t>8 hours/year</t>
  </si>
  <si>
    <t>Roman Catholic 
Bishop of Worcester, College of the Holy Cross</t>
  </si>
  <si>
    <t>Pentacostal Service</t>
  </si>
  <si>
    <t>Local Pentacostal Pastor provides a sermon and leads worship in Spanish multiple times per week</t>
  </si>
  <si>
    <t>To provide for the religious and spiritual needs of Christians whose primary language in Spanish and to offer an opportunity for growth and transformation</t>
  </si>
  <si>
    <t>Volunteer from
a local church</t>
  </si>
  <si>
    <t>Volunteers
from a local Kingdom Hall</t>
  </si>
  <si>
    <t>Baptisms</t>
  </si>
  <si>
    <t>By request, inmates can be baptized according to the Protestant or Catholic tradition and by pouring or a adapted form of immersion by the in-house chaplain or one of the volunteer chaplains.</t>
  </si>
  <si>
    <t>To provide the Christian rite of initiation for those who wish to receive it and to enact symbolically a transformation of life</t>
  </si>
  <si>
    <t>A religious retreat provided by the religious volunteers</t>
  </si>
  <si>
    <t>State/Commissary</t>
  </si>
  <si>
    <t>Cost of sheets, water, and ultimately a mobile font</t>
  </si>
  <si>
    <t>FAA Certificate of Authorization (COA), Pilot License</t>
  </si>
  <si>
    <t>% Mixed / Suburban</t>
  </si>
  <si>
    <t>% Urban</t>
  </si>
  <si>
    <r>
      <t xml:space="preserve">% Rural </t>
    </r>
    <r>
      <rPr>
        <i/>
        <sz val="8"/>
        <color indexed="8"/>
        <rFont val="Arial"/>
        <family val="2"/>
      </rPr>
      <t>(under 50K)</t>
    </r>
  </si>
  <si>
    <t>Average Length of Stay: Pre-Trial</t>
  </si>
  <si>
    <t>Average Length of Stay: Sentenced</t>
  </si>
  <si>
    <r>
      <t>% Male</t>
    </r>
    <r>
      <rPr>
        <i/>
        <sz val="8"/>
        <color indexed="8"/>
        <rFont val="Arial"/>
        <family val="2"/>
      </rPr>
      <t xml:space="preserve"> (those in Male housing - includes Transgender identifying as Menx)</t>
    </r>
  </si>
  <si>
    <r>
      <t>% Female</t>
    </r>
    <r>
      <rPr>
        <i/>
        <sz val="8"/>
        <color indexed="8"/>
        <rFont val="Arial"/>
        <family val="2"/>
      </rPr>
      <t xml:space="preserve"> (those in Female housing - includes Transgender identifying as Womenx)</t>
    </r>
  </si>
  <si>
    <t>N\A</t>
  </si>
  <si>
    <t>Intensive 90-day program which meets daily</t>
  </si>
  <si>
    <t>1 &amp; 3</t>
  </si>
  <si>
    <t>1 &amp; 7</t>
  </si>
  <si>
    <t>1 &amp; 2</t>
  </si>
  <si>
    <r>
      <t>Name 
of Program, Service, or Intervention</t>
    </r>
    <r>
      <rPr>
        <sz val="10"/>
        <color indexed="30"/>
        <rFont val="Arial"/>
        <family val="2"/>
      </rPr>
      <t xml:space="preserve"> (Agency's Program Name; See Comment)</t>
    </r>
  </si>
  <si>
    <r>
      <t xml:space="preserve">Purpose Type(s) 
</t>
    </r>
    <r>
      <rPr>
        <sz val="10"/>
        <color indexed="30"/>
        <rFont val="Arial"/>
        <family val="2"/>
      </rPr>
      <t>1 = Statutorily required
2 = Criminogenic Risk Reduction
3 = SU &amp;/or MH 
4 = Climate
5 = Victim services
6 = Community support otherwise absent
7 = Law Enforcement function otherwise absent</t>
    </r>
  </si>
  <si>
    <r>
      <t>Annual Seat Capacity</t>
    </r>
    <r>
      <rPr>
        <sz val="10"/>
        <color indexed="30"/>
        <rFont val="Arial"/>
        <family val="2"/>
      </rPr>
      <t xml:space="preserve"> 
(See Comment)</t>
    </r>
  </si>
  <si>
    <r>
      <t xml:space="preserve"># Persons on Wait List?
</t>
    </r>
    <r>
      <rPr>
        <sz val="10"/>
        <color indexed="30"/>
        <rFont val="Arial"/>
        <family val="2"/>
      </rPr>
      <t>(See Comment)</t>
    </r>
  </si>
  <si>
    <r>
      <t xml:space="preserve">Intended Outcomes 
</t>
    </r>
    <r>
      <rPr>
        <sz val="10"/>
        <color indexed="30"/>
        <rFont val="Arial"/>
        <family val="2"/>
      </rPr>
      <t>(See Comment; 45-word max</t>
    </r>
    <r>
      <rPr>
        <b/>
        <sz val="10"/>
        <color indexed="30"/>
        <rFont val="Arial"/>
        <family val="2"/>
      </rPr>
      <t>)</t>
    </r>
  </si>
  <si>
    <r>
      <t xml:space="preserve">Primary Participant Population </t>
    </r>
    <r>
      <rPr>
        <sz val="10"/>
        <color indexed="30"/>
        <rFont val="Arial"/>
        <family val="2"/>
      </rPr>
      <t>(See Comment)</t>
    </r>
  </si>
  <si>
    <r>
      <t xml:space="preserve">Data Collected </t>
    </r>
    <r>
      <rPr>
        <sz val="10"/>
        <color indexed="30"/>
        <rFont val="Arial"/>
        <family val="2"/>
      </rPr>
      <t>(Choose only ONE number)</t>
    </r>
    <r>
      <rPr>
        <b/>
        <sz val="10"/>
        <color indexed="30"/>
        <rFont val="Arial"/>
        <family val="2"/>
      </rPr>
      <t xml:space="preserve">
</t>
    </r>
    <r>
      <rPr>
        <sz val="10"/>
        <color indexed="30"/>
        <rFont val="Arial"/>
        <family val="2"/>
      </rPr>
      <t>0 = None
1 = Attendance
2 = Attendance, Good Time
3 = #2 + Prog.Statuses 
4 = #3 + Outcomes
5 = #4 including Pre-Post Tests</t>
    </r>
  </si>
  <si>
    <r>
      <t xml:space="preserve">Facility Setting
</t>
    </r>
    <r>
      <rPr>
        <sz val="10"/>
        <color indexed="30"/>
        <rFont val="Arial"/>
        <family val="2"/>
      </rPr>
      <t>0 = Community
1 = Day Reporting
2 = MIN/Pre-Release
3 = Medium/Gen Pop
4 = Specialty Unit</t>
    </r>
  </si>
  <si>
    <r>
      <t xml:space="preserve">Evidence-Based Program?
</t>
    </r>
    <r>
      <rPr>
        <sz val="10"/>
        <color indexed="30"/>
        <rFont val="Arial"/>
        <family val="2"/>
      </rPr>
      <t>(choose only ONE number)</t>
    </r>
    <r>
      <rPr>
        <b/>
        <sz val="10"/>
        <color indexed="30"/>
        <rFont val="Arial"/>
        <family val="2"/>
      </rPr>
      <t xml:space="preserve">
</t>
    </r>
    <r>
      <rPr>
        <sz val="10"/>
        <color indexed="30"/>
        <rFont val="Arial"/>
        <family val="2"/>
      </rPr>
      <t xml:space="preserve">0 = No published empirical evidence
1 = Model as published, substantial fidelity
2 = Empirically studied risk reduction for JIA
3 = Both 1&amp;2 </t>
    </r>
  </si>
  <si>
    <r>
      <t>Professional Standards Program Follows</t>
    </r>
    <r>
      <rPr>
        <sz val="10"/>
        <color indexed="30"/>
        <rFont val="Arial"/>
        <family val="2"/>
      </rPr>
      <t xml:space="preserve">
(Beyond P&amp;P)</t>
    </r>
  </si>
  <si>
    <r>
      <t xml:space="preserve">Oversight Authority
</t>
    </r>
    <r>
      <rPr>
        <sz val="10"/>
        <color indexed="30"/>
        <rFont val="Arial"/>
        <family val="2"/>
      </rPr>
      <t>1 = Sheriff
2 = Sup't
3 = DPH
4 = DESE
5 = OCC
6 = DOC
7 = Other</t>
    </r>
  </si>
  <si>
    <r>
      <t xml:space="preserve">What license or certification do your staff hold to deliver this PSI?
</t>
    </r>
    <r>
      <rPr>
        <sz val="10"/>
        <color indexed="30"/>
        <rFont val="Arial"/>
        <family val="2"/>
      </rPr>
      <t>(If any)</t>
    </r>
  </si>
  <si>
    <r>
      <t xml:space="preserve">Name of Strategic Partner
</t>
    </r>
    <r>
      <rPr>
        <sz val="10"/>
        <color indexed="30"/>
        <rFont val="Arial"/>
        <family val="2"/>
      </rPr>
      <t>(List the name of the program service provider (e.g. an organization, county employee role) responsible for program delivery)</t>
    </r>
  </si>
  <si>
    <r>
      <t xml:space="preserve">Have awards / recognition been received for this program?
</t>
    </r>
    <r>
      <rPr>
        <sz val="10"/>
        <color indexed="30"/>
        <rFont val="Arial"/>
        <family val="2"/>
      </rPr>
      <t>(If so, note most recent date, and by whom)</t>
    </r>
  </si>
  <si>
    <r>
      <t xml:space="preserve">Funding Source 
</t>
    </r>
    <r>
      <rPr>
        <sz val="10"/>
        <color indexed="30"/>
        <rFont val="Arial"/>
        <family val="2"/>
      </rPr>
      <t>(Choose all that apply)</t>
    </r>
    <r>
      <rPr>
        <b/>
        <sz val="10"/>
        <color indexed="30"/>
        <rFont val="Arial"/>
        <family val="2"/>
      </rPr>
      <t xml:space="preserve">
</t>
    </r>
    <r>
      <rPr>
        <sz val="10"/>
        <color indexed="30"/>
        <rFont val="Arial"/>
        <family val="2"/>
      </rPr>
      <t>1 = Sheriff's Office Line Item Appropriation
2 = State Grant
3 = Federal Grant
4 = DOC
5 = OCC
6 = City or Municipality
7 = Other</t>
    </r>
  </si>
  <si>
    <r>
      <t>Start Year</t>
    </r>
    <r>
      <rPr>
        <sz val="10"/>
        <color indexed="30"/>
        <rFont val="Arial"/>
        <family val="2"/>
      </rPr>
      <t xml:space="preserve"> 
(YYYY; See Comment)</t>
    </r>
  </si>
  <si>
    <r>
      <t xml:space="preserve">Type of Provider
</t>
    </r>
    <r>
      <rPr>
        <sz val="10"/>
        <color indexed="30"/>
        <rFont val="Arial"/>
        <family val="2"/>
      </rPr>
      <t>1 = In-house provider
2 = Outsourced provider
3 = Combination (both)</t>
    </r>
  </si>
  <si>
    <t>AA/NA/12 STEPS</t>
  </si>
  <si>
    <t xml:space="preserve">Mutual aid fellowships with the stated purpose of enabling its members to "stay sober and help other alcoholics/addicts achieve sobriety/recovery."  Their program of recovery is set forth in the Twelve Steps.  </t>
  </si>
  <si>
    <t>12 per session</t>
  </si>
  <si>
    <t>ACA;DOC</t>
  </si>
  <si>
    <t>Several local home groups from the AA and NA community.</t>
  </si>
  <si>
    <t xml:space="preserve">Houses of Healing Women's Group		</t>
  </si>
  <si>
    <t>A Prisoner’s Guide to Inner Power and Freedom is an emotional literacy program designed for prisoner healing and (re)habilitation. Houses of Healing “deals directly with root causes of crime, violence, and addiction and offers a practical approach to emotional growth that speaks specifically to the challenges facing incarcerated men and women.”</t>
  </si>
  <si>
    <t>13 per session</t>
  </si>
  <si>
    <t>Recovery from mental health and addiction through personal growth and emotional habilitation. Focuses on grieving, managing anger, facing the impact of crime, and taking ultimate responsibility for oneself and one's actions. Offers guidance in stress management techniques and healthy, practical coping strategies.</t>
  </si>
  <si>
    <t>Offered weekly</t>
  </si>
  <si>
    <t>Pre-trial and sentenced women</t>
  </si>
  <si>
    <t>Independence House, Hyannis</t>
  </si>
  <si>
    <t xml:space="preserve">Houses of Healing Men's Group		</t>
  </si>
  <si>
    <t xml:space="preserve">A Prisoner’s Guide to Inner Power and Freedom is an emotional literacy program designed for prisoner healing and (re)habilitation. Houses of Healing “deals directly with root causes of crime, violence, and addiction and offers a practical approach to emotional growth that speaks specifically to the challenges facing incarcerated men and women.” </t>
  </si>
  <si>
    <t xml:space="preserve">Recovery from mental health and addiction through personal growth and emotional habilitation. It focuses on grieving, managing anger, facing the impact of crime, and taking ultimate responsibility for oneself and one's actions. The program offers guidance in stress management techniques and healthy, practical coping strategies. </t>
  </si>
  <si>
    <t>It is offered twice weekly morning sessions and twice weekly afternoon sessions.</t>
  </si>
  <si>
    <t>Medium to High-risk male offenders with substance abuse or dual diagnosis issues</t>
  </si>
  <si>
    <t xml:space="preserve">E-MAT </t>
  </si>
  <si>
    <t>Decrease alcohol and opioid relapse and overdoses. Improved CBT-based skills. Development of relapse prevention and aftercare plans. Increased participation in community-based medical, MAT, substance use, and mental health treatment.</t>
  </si>
  <si>
    <t>Weekly counseling and case management services 2-3 months prior to release date. Vivitrol injection provided evening prior/morning of release; follow-up with community-based MAT provider scheduled within 30 days; recovery coach for 6 months post-release.</t>
  </si>
  <si>
    <t>6-8 months</t>
  </si>
  <si>
    <t>Pre-trial and sentenced men and women with histories of alcohol and/or opioid use disorder and with or without mental health issues.</t>
  </si>
  <si>
    <t>Yes- Substance use history.  GPRA. LSI:R-SV.</t>
  </si>
  <si>
    <t>Any unit (pre-trial or sentenced) within BCCF</t>
  </si>
  <si>
    <t xml:space="preserve">BCSO staff is the health service provider </t>
  </si>
  <si>
    <t>Prescribing and nursing medical staff.</t>
  </si>
  <si>
    <t>Duffy Health Center, Community Health Center of Cape Cod, and Outer Cape Health for ongoing MAT, behavioral health, primary care, and other treatment.</t>
  </si>
  <si>
    <t>1,3,7</t>
  </si>
  <si>
    <t>Reentry Programming</t>
  </si>
  <si>
    <t>Sustained recovery and positive re-entry into the community.</t>
  </si>
  <si>
    <t>Health Awareness</t>
  </si>
  <si>
    <t>Covers nutrition, disease prevention and HIV awareness.</t>
  </si>
  <si>
    <t>Promote healthy lifestyles and the prevention of illness/disease associated with substance abuse.</t>
  </si>
  <si>
    <t>4 sessions</t>
  </si>
  <si>
    <t>Sentenced male and female inmates</t>
  </si>
  <si>
    <t>Education</t>
  </si>
  <si>
    <t>Weekdays</t>
  </si>
  <si>
    <t>Various religious services offered Sunday - Friday.</t>
  </si>
  <si>
    <t>Increased spirituality and support</t>
  </si>
  <si>
    <t>Youth Academy</t>
  </si>
  <si>
    <t>Promote personal, social, emotional, and intellectual skill development and healthy choices.</t>
  </si>
  <si>
    <t>Barnstable County youth ages 12 - 16</t>
  </si>
  <si>
    <t>Task Force Officers - DEA/Local PD</t>
  </si>
  <si>
    <t>Unmanned Aircraft System Search and Rescue (Drones)</t>
  </si>
  <si>
    <t>Mountain Bike Patrols</t>
  </si>
  <si>
    <t>Cape Cod Regional Search &amp; Rescue Team</t>
  </si>
  <si>
    <t>ATV Patrols</t>
  </si>
  <si>
    <t>K-9 Unit</t>
  </si>
  <si>
    <t>BCI (Bureau of Criminal Investigations)</t>
  </si>
  <si>
    <t>Radio Technical Division</t>
  </si>
  <si>
    <t>30 days</t>
  </si>
  <si>
    <t>43 days</t>
  </si>
  <si>
    <t xml:space="preserve">To equip women nearing the end of their sentences with ongoing treatment, career readiness, and reentry support. </t>
  </si>
  <si>
    <t>Groups daily 5 days a week</t>
  </si>
  <si>
    <t>Female inmates</t>
  </si>
  <si>
    <t>CMRS</t>
  </si>
  <si>
    <t>DOC</t>
  </si>
  <si>
    <t>MSO Staff and Contractors</t>
  </si>
  <si>
    <t>Defines co-dependency and how it fosters dysfunctional and unhealthy relationships.  Patterns from childhood and unhealthy role models are also examined.</t>
  </si>
  <si>
    <t>Data Not Available</t>
  </si>
  <si>
    <t>12 per group</t>
  </si>
  <si>
    <t>To identify what it means to be co-dependent; to recognize the people, places, and things that make one's lives unmanageable; to reflect upon the negative consequences of co-dependency; to learn healthy coping skills; to learn about self-care; to attain skills in order to help navigate pressures and unsafe situations.</t>
  </si>
  <si>
    <t>1 per week</t>
  </si>
  <si>
    <t>8 week group</t>
  </si>
  <si>
    <t>Men &amp; Women</t>
  </si>
  <si>
    <t>Co-Dependency No More Book</t>
  </si>
  <si>
    <t>EDI</t>
  </si>
  <si>
    <t>Expressive Digital Imagery programs promote healing, connection, and self-expression</t>
  </si>
  <si>
    <t xml:space="preserve">To use expressive imagery communicate feelings  </t>
  </si>
  <si>
    <t>Inmates and detainees</t>
  </si>
  <si>
    <t>Training Standards</t>
  </si>
  <si>
    <t>EDI Institute</t>
  </si>
  <si>
    <t>Offered as needed through the EDI Institute</t>
  </si>
  <si>
    <t>Art Enrichment</t>
  </si>
  <si>
    <t>This course looks to develop improved communication and self-expression skills, while learning new ways to apply artistic techniques. There will be an encouraged social and intellectual interexchange of thoughts and ideas. This class will allow for artistic freedom and expression while following group rules and expectations.</t>
  </si>
  <si>
    <t xml:space="preserve"> To develop improved communication and self-expression skills.</t>
  </si>
  <si>
    <t>16 weeks</t>
  </si>
  <si>
    <t>Inmates and detainees in the Mental Health Unit</t>
  </si>
  <si>
    <t>Art Supplies</t>
  </si>
  <si>
    <t>Tobacco Cessation</t>
  </si>
  <si>
    <t>The purpose of this program is to help participants discover a new understanding about their relationship with tobacco and identify barriers to quitting. We will be exploring the dangers behind tobacco use for individual users as well as secondhand and thirdhand exposure risks. The goal is to identify triggers and assess participants readiness for change, in doing this we will be able to also detect different methods one can implement in order to prepare for change and introduce new thinking and insight. We will discuss different methods to sustain abstinence post incarceration with community supports and coping skills.</t>
  </si>
  <si>
    <t>The purpose of this program is to help participants discover a new understanding about their relationship with tobacco and identify barriers to quitting.</t>
  </si>
  <si>
    <t>Sentenced Inmates</t>
  </si>
  <si>
    <t>Tobacco Cessation Specialist Certification</t>
  </si>
  <si>
    <t>MSO Staff</t>
  </si>
  <si>
    <t>Life Skills</t>
  </si>
  <si>
    <t>Identifying and learning new skill that help with everyday tasks and responsibilities</t>
  </si>
  <si>
    <t>To strengthen one's ability to meet the needs and demands of everyday living.</t>
  </si>
  <si>
    <t>Penny University</t>
  </si>
  <si>
    <t>A coffee house environment in which individuals with serious mental illness (SMI) engage and interact with one another over current affairs.  Participants are given access to newspapers including USA Today, the New York Times, and the Washington Post.</t>
  </si>
  <si>
    <t>To ensure that individuals with SMI feel connected to others and to the world</t>
  </si>
  <si>
    <t>On Going</t>
  </si>
  <si>
    <t>Inmates and detainees from our Mental Health Unit</t>
  </si>
  <si>
    <t>Responsible Fatherhood</t>
  </si>
  <si>
    <t>A psychoeducational educational / skills-based learning parenting program</t>
  </si>
  <si>
    <t>To increase fathers' awareness of children's needs at different ages; to give fathers skills to become better parents, and to help father become more responsible co-parents.</t>
  </si>
  <si>
    <t>Fathers</t>
  </si>
  <si>
    <t>Emerge</t>
  </si>
  <si>
    <t>Emerge provides technical assistance and consultation, as needed.</t>
  </si>
  <si>
    <t>Evaluation and Stabilization Unit (ESU)</t>
  </si>
  <si>
    <t xml:space="preserve">In patient mental health unit located within the Health Service Unit at the Middlesex Jail and House of Correction.  This program is regional in nature and accepts detainees/inmates from eastern Massachusetts including: Counties: Dukes, Barnstable, Bristol, Plymouth, Norfolk, Suffolk, Essex and Middlesex. </t>
  </si>
  <si>
    <t xml:space="preserve">There a number of goals/outcomes that are expected when a patient completes their inpatient stay within the Evaluation and Stabilization Unit. These include: (1) Preventing current risk of self-harm, suicide.  (2) assessing, diagnosing mental illness and intellectual disabilities, (3) evaluation for psychotropic medications, (4) Identifying risk factors that may place patient at risk in population, (5) assisting the patient acclimate to jail culture/structure. (6) Ensure that the patient is able to demonstrate control around other inmates/detainees. (7) Transfer to Bridgewater State Hospital if clinically indicated.  </t>
  </si>
  <si>
    <t xml:space="preserve">Patients housed within the ESU are evaluated by a Mental Health Clinician daily.  They meet with Mental Health Workers each shift and are evaluated by the psychiatric provider as clinically indicated.  The patients are eligible to participant in treatment groups on the unit as well as outside recreation.  Treatment plans are developed based on the individual need of each patient. </t>
  </si>
  <si>
    <t>Approximately 14 days</t>
  </si>
  <si>
    <t xml:space="preserve">The primary participant population are county inmates- majority from Middlesex County who are in need of mental health treatment and stabilization.  The majority of our patients are admitted for depressive symptoms and medication adjustments.  We often have patients who report symptoms of psychosis (hallucinations, delusions) and some who report feeling suicidal. </t>
  </si>
  <si>
    <t xml:space="preserve">The ESU is audited annually by the Massachusetts Department of Mental Health 
                                                                                </t>
  </si>
  <si>
    <t xml:space="preserve">Yes, there is another ESU located within Hampden County Jail and House of Correction and we work collaboratively throughout the year to offer assistance/advice and share any new programming ideas.  Both the MSO and HSO collaborated around the Lindsay Hayes visits and recommendations made. </t>
  </si>
  <si>
    <t>Housing Unit for Military Veterans (HUMV)</t>
  </si>
  <si>
    <t xml:space="preserve">HUMV is a unique housing and treatment unit comprised of former military servicemen. Many will have experienced substance use as self-medication, mental health issues, and problems within their important relationships. The goal of HUMV is for veterans to regain their sense of purpose and community through camaraderie, self-discovery, and achievement. HUMV offers a comprehensive and whole-person approach to recovery and growth. The foundation of HUMV is its strong ties with community partners, including the Veteran Affairs (VA), Vet Centers, Department of Veteran Services, and other veteran support organizations. These partnerships are important in establishing a bridge for community reintegration – whether it is through continued treatment, transitional sober living, or connecting to resources to meet individual needs. Individualized re-entry plans are developed with our partners the moment veterans are identified. HUMV programming is delivered by individuals and organizations that specialize in working with the veteran population. HUMV offers evidence-based treatments to address issues such as post-traumatic stress disorder and substance use disorders. Skill-based programming may focus on issues such as anger management, financial health, employment, and parenting. Additionally, HUMV views complementary and integrative health as an important piece to recovery and wellness.  </t>
  </si>
  <si>
    <t xml:space="preserve">Provide treatment, a sense of community, and resources to incarcerated veterans. Helping them connect with community resources and VA benefits to successfully reintegrate into society.  </t>
  </si>
  <si>
    <t>On-going</t>
  </si>
  <si>
    <t>military veterans - pre-trial, sentenced, all discharge statuses, combat/noncombat, VA eligible, non-VA eligible, active, reserves, national guard</t>
  </si>
  <si>
    <t>Department of Mental Health (DMH)</t>
  </si>
  <si>
    <t xml:space="preserve">Yes, mental health clinicians/counselors/therapists										
										</t>
  </si>
  <si>
    <t xml:space="preserve">VA Medical Center - Bedford, MA; Lowell Vet Center; Operation Delta Dog; Home-based; Montachusett Veterans Outreach Center (MVOC - Gardner); Vets Inc.; New England Center and Home for Veterans </t>
  </si>
  <si>
    <t xml:space="preserve">The MSO recently hosted the Sheriff and other leaders from Penal County, Arizona. Penal County replicated this unit and Middlesex Sheriff Peter Koutoujian has been invited to a number of jurisdictions across the country to tout the success and challenges associated with this program. Community members that provide mental health, substance use, and co-occurring treatment to military veterans have visited the unit learned from the services provided.  By providing specialized programing, leadership, and housing arrangements, the program continues to provide an excellent opportunity for incarcerated veterans. Correctional Facilities from across the country, including bipartisan representation, have sought to replicate or duplicate the work of this particular unit. </t>
  </si>
  <si>
    <t>1 7</t>
  </si>
  <si>
    <t>Life Values</t>
  </si>
  <si>
    <t>Inmates focus on readings and shared personal life experiences with an emphasis on new and old values. Culturally based values are explored and discussed.</t>
  </si>
  <si>
    <t>For individuals to explore values and recognize others values, while create new healthy ways to handle situations in the future.</t>
  </si>
  <si>
    <t>Frederick Douglas Project</t>
  </si>
  <si>
    <t>The Douglass Project offers a multi-state Prison Visitation Program that enables community members around the country to visit local correctional facilities and engage in open, face-to-face conversations with incarcerated people.</t>
  </si>
  <si>
    <t>We believe that these unique encounters will spur understanding and empathy–for both visitors and prisoners–that will, in turn, drive meaningful personal and systemic change.</t>
  </si>
  <si>
    <t>2 x per month</t>
  </si>
  <si>
    <t>3 hours</t>
  </si>
  <si>
    <t>The Frederick Douglass Project for Justice</t>
  </si>
  <si>
    <t>Abuser Intervention Treatment: Victim Impact</t>
  </si>
  <si>
    <t>Abuser Intervention: Victim Impact explores the inmate’s relationship with violence and ways to break the cycle of violence. The Impact of Crime on Victims is designed to increase participants’ knowledge of the effects of crime, violence, and victimization.</t>
  </si>
  <si>
    <t>For individuals to recognize impact of crimes and victims.</t>
  </si>
  <si>
    <t>3x a week</t>
  </si>
  <si>
    <t>Inmates</t>
  </si>
  <si>
    <t>Changing Offender Behavior, I: Recognizing Responsible Behavior</t>
  </si>
  <si>
    <t>Changing Offender Behavior I, Volume 1, Recognizing Responsible Behavior, introduces the key skills of recognizing, avoiding and managing situations, thoughts, feelings and behaviors that may place an offender at high risk for criminal activity</t>
  </si>
  <si>
    <t>Create a mind shift to allow individuals to recognize the difference between responsible and criminal behavior.</t>
  </si>
  <si>
    <t>Changing Offender Behavior, II: Recognizing Responsible Behavior</t>
  </si>
  <si>
    <t>Changing Offender Behavior II, Volume 2, Practicing Responsibility, Volume 2, provides an opportunity to apply new knowledge and skills to personal circumstances and to avoid high risk behaviors.</t>
  </si>
  <si>
    <t>Pro-Social Thinking &amp; Moral Dilemmas</t>
  </si>
  <si>
    <t>Pro-Social Thinking and Moral Dilemma teaches offenders pro-social ways of thinking and promotes pro-social moral reasoning skills and change. The Pro-Social Thinking/Moral Dilemmas Process Group reinforces the principle of “Right Living” and encourages socio-moral development</t>
  </si>
  <si>
    <t>Recognition of prosocial situations and reinforcement of those behaviors.</t>
  </si>
  <si>
    <t>2x a week</t>
  </si>
  <si>
    <t>Family Dynamics</t>
  </si>
  <si>
    <t>1x a week</t>
  </si>
  <si>
    <t>Personal Portfolio</t>
  </si>
  <si>
    <t>The purpose of this curriculum is to help participants in their process for reentry. Participants will have the opportunity to fill out a needs-based survey and will receive resources for re-entry based off those needs. Participants will learn the importance of resumes, interviews and organizational skills to increase chances of success upon release. This group is intended to promote thoughtful, genuine recovery from impulsive, self-defeating, and self-destructive behaviors and to promote continued right living</t>
  </si>
  <si>
    <t>The purpose of this curriculum is to help participants in their process for reentry.</t>
  </si>
  <si>
    <t>Life Skills Vocational Success</t>
  </si>
  <si>
    <t>Life Skills Vocational Success developed by The Change Companies® is used to help offenders develop key skills to make responsible choices to avoid future incarceration. Sample topic areas include social skills, decision-making skills, employability, money management, transportation, health, family responsibilities, basic understanding of the law and telephone skills. The Change Companies’ Transition Journal focuses on helping offenders evaluate whether their expectations about their future is realistic by addressing key transition issues such as working with authority figures, handling social pressures, and related topics</t>
  </si>
  <si>
    <t>Helping offenders evaluate whether their expectations about their future is realistic by addressing key transition issues such as working with authority figures, handling social pressures, and related topics</t>
  </si>
  <si>
    <t>Time Out! For Men</t>
  </si>
  <si>
    <t>Time Out! For Men: A Communication Skills and Sexuality Workshop for Men was developed by the TCU/DATAR project to assist counselors in substance abuse treatment programs who want to lead men’s groups on sexuality and relationship issues. The focus is on communication skills such as listening, assertiveness, I-Statements, sharing feelings, and conflict resolution. In addition, sexual and reproductive health information for both men and women is covered, including anatomy and physiology, self_x0002_examinations for cancer, symptoms of sexually transmitted diseases, and options for safer sex. Human sexual response and sexual functioning are discussed, and men are provided a forum for discussing and dispelling sexual myths and stereotypes.</t>
  </si>
  <si>
    <t>The focus is on communication skills such as listening, assertiveness, I-Statements, sharing feelings, and conflict resolution.</t>
  </si>
  <si>
    <t>Anxiety</t>
  </si>
  <si>
    <t>This curriculum is intended to help the participants develop a better understanding of anxiety and how to better cope in their daily lives. Throughout this curriculum participants will be able to define their own anxieties and develop a better sense of self-awareness to their triggers. Participants will learn about medications and anxiety, managing anxiety, cognitive errors, positive self-talk, and lifestyle and anxiety management.</t>
  </si>
  <si>
    <t>Participants will learn about medications and anxiety, managing anxiety, cognitive errors, positive self-talk, and lifestyle and anxiety management.</t>
  </si>
  <si>
    <t>Relapse Prevention analyzes factors that may lead to relapse and offers practical techniques for maintaining treatment gains. Examples of topic areas include understanding the relapse process, handling urges and cravings, identifying high-risk situations, coping with high-risk situations, developing a balanced lifestyle, preventing and handling lapses, and relapse prevention planning.</t>
  </si>
  <si>
    <t xml:space="preserve"> Preventing and handling lapses, and relapse prevention planning.</t>
  </si>
  <si>
    <t>Healthy Relationships utilizes the Family and Other Relationships Journal from the Change Companies. This group explores key aspects of relationships with a focus on families. Participants consider the differences between unhealthy and healthy relationships; the effect of substance use on relationships and the importance of effective communication in relationships.</t>
  </si>
  <si>
    <t>Participants consider the differences between unhealthy and healthy relationships; the effect of substance use on relationships and the importance of effective communication in relationships.</t>
  </si>
  <si>
    <t>Health &amp; Wellness</t>
  </si>
  <si>
    <t>Health &amp; Wellness addresses health issues particularly relevant to substance abusing offenders. Examples of topic areas include HIV education, infectious disease, sexually transmitted diseases and behavior, fetal alcohol spectrum disorders, nicotine addiction/cessation and overdose prevention.</t>
  </si>
  <si>
    <t>Educated about their health and maintaining it.</t>
  </si>
  <si>
    <t>Interactive Skills Training (Core Skills)</t>
  </si>
  <si>
    <t>Interactive Skill Training Programing curriculum is intended to help participants learn and develop skills to help combat everyday challenges. Throughout this curriculum participants will learn the importance of self-affirmation and assertive behavior, as well as learning how to look at challenges from different perspectives. Participants will be challenged with brainstorming exercises, prioritizing, active listening, and view switching, just to name a few. Participants learn fourteen core skills including affirming, negotiating, handling conflicts, how to meet new people, recognizing dangerous situations, and seeing a situation from another perspective (view-switching) while learning how to apply these skills to their everyday activities through role-playing</t>
  </si>
  <si>
    <t>Participants learn fourteen core skills including affirming, negotiating, handling conflicts, how to meet new people, recognizing dangerous situations, and seeing a situation from another perspective (view-switching) while learning how to apply these skills to their everyday activities through role-playing</t>
  </si>
  <si>
    <t>Principles of Recovery</t>
  </si>
  <si>
    <t>This group is intended to provide inmates with a set of concepts for pro-social behavior. The Principle of Recovery groups consist of fourteen simple tenets for daily living and are grounded upon current theories of addiction and recovery. As a mode of cognitive treatment, the principles serve as counters to the mental blueprints of anti-social and anti-recovery thinking.</t>
  </si>
  <si>
    <t xml:space="preserve"> As a mode of cognitive treatment, the principles serve as counters to the mental blueprints of anti-social and anti-recovery thinking.</t>
  </si>
  <si>
    <t>Helping Men Recover programming focuses on the psychologically and culturally relevant factors that facilitate fundamental and lasting recovery. Program materials offer a course of treatment for chronic addiction and aggression resulting from untreated trauma, by transforming recovery to relational recovery.</t>
  </si>
  <si>
    <t xml:space="preserve"> Program materials offer a course of treatment for chronic addiction and aggression resulting from untreated trauma, by transforming recovery to relational recovery.</t>
  </si>
  <si>
    <t>Substance Use Education</t>
  </si>
  <si>
    <t>This group provides inmates with a basic understanding of the physical, psychological, and sociological effects of alcohol and other drug use, including related concepts and terminology. In addition, inmates are immersed in treatment education that catered towards the association between substance use, personal health, and family dysfunctionality.</t>
  </si>
  <si>
    <t>Help develop coping skills to prevent future substance use.</t>
  </si>
  <si>
    <t>Criminal Addictive Thinking</t>
  </si>
  <si>
    <t>Criminal Addictive Thinking is a set of psycho-educational materials that address how the offender thinks and how this thinking influences their feelings and behaviors. Spectrum’s Criminal Addictive Thinking (cognitive restructuring) group targets specific cognitive deficits and teaches cognitive skills that foster the development of pro-social thinking patterns. Information, exercises, and activities help offenders see that criminality and addiction are thinking problems before they become behavior problems</t>
  </si>
  <si>
    <t>Motivational Enhancement Therapy</t>
  </si>
  <si>
    <t>This group educates offenders about motivation and how it governs decisions to change behavior. Treatment mapping exercises and related cognitive strategies are used to engage participants in discussions of motivation. Information is explored from a strength-based perspective that encourages offenders to consider goals they are willing to pursue.</t>
  </si>
  <si>
    <t>Increase motivation for treatment</t>
  </si>
  <si>
    <t>Medication Assisted Treatment and Directed Opioid Recovery (MATADOR) Program</t>
  </si>
  <si>
    <t xml:space="preserve">The MATADOR (Medication Assisted Treatment and Directed Opioid Recover) Program was implemented for the MSO to provide for the capacity to possess, dispense and administer all drugs approved by the federal Food and Drug Administration for use in medication-assisted treatment for our patients suffering from opioid use disorder.
Program participants will have access to the MATADOR Qualified Addiction Specialist and MATADOR nursing for ongoing and follow-up medication care questions, issues, and/or medication adjustments or change requests. 
Program participants will be required to participate in behavioral health individual and group counseling sessions consistent with current therapeutic standards for these therapies in a community setting and have access to behavioral health clinical staff as needed. 
Program participants will be allowed to participate in non-MAT related facility education, treatment, work, and minimum security programming. Program participants will also be provided with re-entry services, post-release planning, as well as post-release navigation and aftercare referrals and resources as a means of achieving the ultimate goal of the individual successfully maintaining a healthy lifestyle and rejoining society in a positive way. </t>
  </si>
  <si>
    <t xml:space="preserve">Intended outcomes are harm reduction, overdose prevention, and continued medication and behavioral health treatment for those who suffer with OUD. </t>
  </si>
  <si>
    <t>Program consists of daily dosing of medication along with multiple counseling sessions throughout the week to address substance use.</t>
  </si>
  <si>
    <t xml:space="preserve">Male and female offenders detained or serving sentences at the Billerica Jail and House of Correction. </t>
  </si>
  <si>
    <t>1 3 7</t>
  </si>
  <si>
    <t>Yes, our methadone providers need to have OTP license through the DPH/BSAS. Our buprenorphine prescriber must be a licensed Qualified Addiction Specialist. Also, the Middlesex Sheriff's Office is licensed to provide MAT for OUD pursuant to Chapter 208 of the Acts of 2018 ("Care Act").</t>
  </si>
  <si>
    <t xml:space="preserve">Yes, our MAT vendor is CPS for overall care. They subcontract with Spectrum Health Systems who provide OTP services and licensing with BSAS. </t>
  </si>
  <si>
    <t xml:space="preserve">The MATADOR Program is nationally recognized for best practices by the NCCHC. </t>
  </si>
  <si>
    <t>The Middlesex Sheriff's Office has been a leader in providing MAT/MOUD in a correctional setting. The training and technical assistance provided by Sheriff Koutoujian and his staff have been ongoing since 2016 and includes (but is not limited to) the following engagements: 1) Worked with UMass Medical in an implementation science publication and presentation at an NCCHC conference; 2) Presented at the White House's Office of National Drug Control Policy (ONDCP) on multiple occasions to show the effectives of the MATADOR program and how other correctional agencies can implement their own programs; 3) Currently working with the National Institute on Drug Abuse (NIDA) as part of a nationwide Justice Community Opioid Innovation Network (JCOIN) project to evaluate the efficacy of using all three forms of MOUD in a correctional setting; 4) Working with Brandeis University to publish public health and public safety outcome measures using four years of collected data; 5) Presented to approximately 60 Sheriffs at the annual meeting of the Indiana Sheriff's Association on how to implement and finance MOUD in a correctional setting; 6) During the COVID-19 pandemic, presenting to countless stakeholders and interested community members about the multi-layered approach to dealing with elevated rates of mental illness and substance use disorders caused by the pandemic and finding ways to mitigate the effects as best as possible; 7) Presented to sheriffs and other law enforcement leaders at meeting hosted by the  North Carolina  Department of Public Safety  on how to implement and finance MOUD in a correctional setting; 8) Presented at the 2022 PAARI Summit on the MATADOR Program Model.</t>
  </si>
  <si>
    <t>2 3</t>
  </si>
  <si>
    <t>1 2</t>
  </si>
  <si>
    <t xml:space="preserve">The primary goal of the Middlesex Sheriff's Office's Medication Assisted Treatment program is to saves lives through overdose prevention and harm reduction. In a joint publication by the National Sheriffs’ Association (NSA) and the National Commission on Correctional Health Care (NCCHC), the MSO's Medication Assisted Treatment and Directed Opioid Recovery (MATADOR) Program was highlighted as one of only five national best practices for providing medication assisted treatment (MAT) in jails. Three years after the MATADOR program’s launch, 95% of its 412 program participants -- regardless of their success or failure in the program -- had not succumbed to a fatal overdose after being released. MATADOR participants also have been classified at a 90% risk of reoffending -- as determined by a risk assessment tool -- demonstrating that the 23% recidivism rate among participants is clear evidence it is saving lives and reducing crime. There are multiple components of the MAT program that have driven the successes; however, one area that particularly stands out is the use of post-release MAT navigators that provide individual patient care and community follow-up that has drastically increased program retention following release from the Jail/House of Correction. </t>
  </si>
  <si>
    <t>PACT</t>
  </si>
  <si>
    <t>An initiative serving inmates ages 18-24.  A wide variety of needs are met including educational, vocational, substance abuse and life skills.  Uniformed officers and program services staff work collaboratively to help this population make positive and meaningful life changes.  The mission of the P.A.C.T. Unit is to improve the quality of life of young offenders by providing a healthier living environment while incarcerated. This mission is accomplished by empowering young offenders to participate in various group activities, outside agency classes, various educational and vocational opportunities. They are also encouraged to engage in positive and healthy relationships with those who can help them succeed once they are released.  By helping young offenders transform their lives, the P.A.C.T. Unit strives to end the cycle of incarceration for these young individuals.</t>
  </si>
  <si>
    <t xml:space="preserve">Provide a safe and healthy institutional housing unit for young adults that provides support through staff, services, programming and inmate mentors. The P.A.C.T. Unit empowers young adults to focus on positive life choices and assists with successful re-entry into communities to end the cycle of incarceration. </t>
  </si>
  <si>
    <t xml:space="preserve">Young Adults ages ranging from 18-24 Years old / Mentors over the age of 30                                                                                
                                                                                </t>
  </si>
  <si>
    <t xml:space="preserve">DPH, BSAS, ACA, CMR's, DEA. </t>
  </si>
  <si>
    <t xml:space="preserve">ROCA, UTEC, The Phoenix National Active Sober Community, Mclean Hospital, Middlesex Community College, and Merrimac College 	</t>
  </si>
  <si>
    <t xml:space="preserve">The MSO's PACT has been visited by numerous leaders from jails, houses of correction, and Departments of Corrections from across the state and country. The use of restorative justice model has become increasingly popular among corrections professionals, and it was an eye-opening experience for many to see a new and innovative model that has now been replicated multiple times, including the use of brain science and data analytics to improve outcomes for this unique offender population. The model has also been used as a starting point for "Raise-the-Age" legislation in Massachusetts and other states. </t>
  </si>
  <si>
    <t>Securus Tablets</t>
  </si>
  <si>
    <t>Utilizes secure tablet technology to deliver free access to educational programming and increases opportunities for rehabilitation through intensive, therapeutic and academic coursework.</t>
  </si>
  <si>
    <t>To provide self-paced educational and programming opportunities; to build knowledge and attain skills; to reduce idle time and foster a  positive institutional climate.</t>
  </si>
  <si>
    <t>2 3 4</t>
  </si>
  <si>
    <t>The Education Division’s Adult Basic Education (ABE) grant program provides a comprehensive education program to a select number of incarcerated adults each year. The ABE program is partially funded through a grant from the Massachusetts Department of Education utilizing Federal Adult Basic Education monies. The ABE grant program focuses its instruction on basic transferable skills and offers literacy development, pre-HSE, and HSE preparation.</t>
  </si>
  <si>
    <t>To increase its students’ functional literacy level, provide them with the capability to make a smooth re-entry into their community upon release and thereby reduce recidivism.</t>
  </si>
  <si>
    <t>10 per week</t>
  </si>
  <si>
    <t>Rolling</t>
  </si>
  <si>
    <t>Inmate and Detainees</t>
  </si>
  <si>
    <t>Massachusetts Department of Education</t>
  </si>
  <si>
    <t>Partially funded through a grant from the Massachusetts Department of Education</t>
  </si>
  <si>
    <t xml:space="preserve">1 2 </t>
  </si>
  <si>
    <t>Art of Healing through Storytelling</t>
  </si>
  <si>
    <t xml:space="preserve">A program where students learn to draw comics that will depict their life stories as a way of healing.  Students have the option to draw other aspects of their life, including hopes for the future, if they are uncomfortable with the life story. </t>
  </si>
  <si>
    <t xml:space="preserve">To develop personal stories using comics as a way of self-expression and communication. </t>
  </si>
  <si>
    <t>2 per week</t>
  </si>
  <si>
    <t>Contracted</t>
  </si>
  <si>
    <t>Artist's Way</t>
  </si>
  <si>
    <t>The basic assumption of these workshops is that creativity in all forms is basic to one's true nature.  When one is supported in this creative process in a safe, structured, and confidential
environment, many personal changes can occur. This workshop will be a condensed, 4-week adaptation of this workshop format, whereby participants meet for weekly two-hour sessions to discuss topics and exercises from the book. On their own time, participants will engage in daily journaling and sketching.</t>
  </si>
  <si>
    <t>To use art as therapeutic tool to address trauma.</t>
  </si>
  <si>
    <t>Certified Life Coach</t>
  </si>
  <si>
    <t>Private Businesses</t>
  </si>
  <si>
    <t xml:space="preserve">CAP - Career Accessibility Program </t>
  </si>
  <si>
    <t>Course focusing on employment readiness, including help with resume building, cover letter, job applications, mock interviews and how to maintain employment</t>
  </si>
  <si>
    <t>To prepare individuals for eventual employment upon reentry.</t>
  </si>
  <si>
    <t>Inmates and detainees.</t>
  </si>
  <si>
    <t>Computer Literacy/Typing</t>
  </si>
  <si>
    <t>Familiarizes students with computer technology and how it can be utilized to accomplish various tasks</t>
  </si>
  <si>
    <t>To equip students with basic computer and typing  skills in order to be proficient and confident in the use of computers.</t>
  </si>
  <si>
    <t>6 Weeks</t>
  </si>
  <si>
    <t>Inmates and Detainees</t>
  </si>
  <si>
    <t>Course</t>
  </si>
  <si>
    <t>Received technical assistance from Course</t>
  </si>
  <si>
    <t>A remote course in which participants receive a packet through which to work over a month; work is collected at the end of the month and feedback provided.</t>
  </si>
  <si>
    <t>To foster creativity and improve writing skills.</t>
  </si>
  <si>
    <t>4 Weeks</t>
  </si>
  <si>
    <t>Builds a desire and foundation for a food service career. Students will receive a certificate from Shawsheen Valley Technical High School and twelve credits in Culinary Arts from Middlesex Community College</t>
  </si>
  <si>
    <t>To gain  culinary skills including but not limited to kitchen equipment, knife handling, food preparation, basic bake shop, and sanitation; to prepare students for employment in a culinary field through education and practical experience; to achieve a vocational certificate and college credits upon completion.</t>
  </si>
  <si>
    <t>5 per week</t>
  </si>
  <si>
    <t>3 Months</t>
  </si>
  <si>
    <t>SERV Safe National Restaurant Association</t>
  </si>
  <si>
    <t>Shawsheen Technical High School</t>
  </si>
  <si>
    <t>Daddy Read to Me</t>
  </si>
  <si>
    <t xml:space="preserve">A program that teaches individuals how to be active readers of age-appropriate books for their children.  Individuals are recorded reading a book that they select; a recording of the reading is then provided to the child along with a copy of the book. </t>
  </si>
  <si>
    <t>To foster pro-social bonding between fathers and their children</t>
  </si>
  <si>
    <t>Concord Prison Outreach</t>
  </si>
  <si>
    <t>DSE</t>
  </si>
  <si>
    <t>Collegiate Requirements</t>
  </si>
  <si>
    <t>Merrimack College</t>
  </si>
  <si>
    <t xml:space="preserve">A meditation program to increase self-awareness, improve emotional well-being, stress management, immunity, foster greater empathy for others, lower blood pressure, reduce anxiety, reduce sleep disorders, high blood pressure, decrease pain, ease symptoms of depression, and improve sleep patterns. Gentle and regular practice eventually becomes sustaining, supportive, and enjoyable. </t>
  </si>
  <si>
    <t>To learn the philosophy, mechanics, and daily practice of mediation in a hands-on way.</t>
  </si>
  <si>
    <t>Certified Yoga Instructor</t>
  </si>
  <si>
    <t>Students are instructed on-site by a professor from the college. Inmates enrolled in these classes earn college credits that can be transferred to other colleges upon release</t>
  </si>
  <si>
    <t>To gain knowledge and earn college credits</t>
  </si>
  <si>
    <t>Received from Merrimack College</t>
  </si>
  <si>
    <t>Northeastern University</t>
  </si>
  <si>
    <t>OSHA10</t>
  </si>
  <si>
    <t>This program covers the various aspects of construction safety, PPEs (Personal Protection Equipment), scaffolding and ladders, use of power tools, materials handling, excavation and various other safety topics. OSHA cards are required on all construction sites receiving State or Federal funds and are required by Massachusetts State law for anyone working on a prevailing wage job site. Most private General Contractors also require an OSHA card be on file for all employees on site, including all sub-contracted employees. An OSHA Construction Safety Card will be issued to each student who successfully completes the exam.</t>
  </si>
  <si>
    <t>To gain knowledge in the field of construction and to obtain an OSHA card.</t>
  </si>
  <si>
    <t>10 hours per week</t>
  </si>
  <si>
    <t>60 Hours</t>
  </si>
  <si>
    <t>OSHA</t>
  </si>
  <si>
    <t>Received from OSHA</t>
  </si>
  <si>
    <t>Community Work to Release Program (CWP)</t>
  </si>
  <si>
    <t>Program designed to begin process of reintegrating inmates back into community in a supervisory, limited manner; crews provide manual labor and cleanup efforts on public property and private buildings</t>
  </si>
  <si>
    <t>36 Beds</t>
  </si>
  <si>
    <t>To provide individuals with practical work experience and earn income prior to reentry.</t>
  </si>
  <si>
    <t>Minimum security inmates  supervised by correctional officer</t>
  </si>
  <si>
    <t>Work Release Program</t>
  </si>
  <si>
    <t>Program that connects pre-release  inmates to jobs in the community.</t>
  </si>
  <si>
    <t>35 Beds</t>
  </si>
  <si>
    <t>Pre-Release inmates on GPS bracelet</t>
  </si>
  <si>
    <t>Reach One, Teach One</t>
  </si>
  <si>
    <t xml:space="preserve">Health education program on infectious disease </t>
  </si>
  <si>
    <t>To prevent the transmission of STDs and other infectious disease(s) through education and harm reduction measures.</t>
  </si>
  <si>
    <t>Cambridge Health Alliance</t>
  </si>
  <si>
    <t>Cooking up Connection</t>
  </si>
  <si>
    <t>A culinary course teaching basic cooking skills with a multi-cultural focus. The course is complemented by reflective group sessions that promote the benefits of family mealtime and that offer strategies to foster healthy family dialogue and connection during meals.</t>
  </si>
  <si>
    <t xml:space="preserve">To promote family bonding through the scheduling of dedicated family mealtime.  To provide participants with the culinary and interpersonal skills to prepare and facilitate family meals. </t>
  </si>
  <si>
    <t>1 per month</t>
  </si>
  <si>
    <t>Inmates who are mothers</t>
  </si>
  <si>
    <t>Serve Safe Certification</t>
  </si>
  <si>
    <t>English for Speakers of Other Languages (ESOL)</t>
  </si>
  <si>
    <t>Equips students for whom English is not their primary language with English proficiency skills.  Students learn the basics of speaking, reading, and writing English in order to progress into other academic classes. Students also learn basic mathematics.</t>
  </si>
  <si>
    <t xml:space="preserve">To prepare students for success in school and in society through the development of English language proficiency. non-English speakers </t>
  </si>
  <si>
    <t>3 per week</t>
  </si>
  <si>
    <t>Non-native speakers</t>
  </si>
  <si>
    <t>Mindful Living - Mindfulness Meditation</t>
  </si>
  <si>
    <t>This group is geared towards providing the participants with tools to heal in the present moment.</t>
  </si>
  <si>
    <t>The practice increases the capacity for general awareness and self-knowing.  Meditation is widely used with incarcerated populations to decrease reactivity, anxiety and depression and to increase self-mastery.</t>
  </si>
  <si>
    <t>Interpersonal Effectiveness and Mindfulness</t>
  </si>
  <si>
    <t>Pros and cons of choice, making a choice to learn, practice and receive reinforcement from others about the skills.  The mindfulness of experiential therapies provide practice of self-management skills helpful in the recognition of anxiety, depression, and post-traumatic stress disorder triggers.  Art therapy, visualization is used in small groups and by assignment.</t>
  </si>
  <si>
    <t>Increase the capacity for recovery and the skills of self-management of SUD related issues.  Identify and support motivation for improvements through practice of specific skills.</t>
  </si>
  <si>
    <t>The Great Books Club</t>
  </si>
  <si>
    <t>This program focuses on reading and discussing books about female political activists, artists, monarchs, leaders, and survivors.  This book club focuses on inspirational women that show determination and resilience that will inspire women. </t>
  </si>
  <si>
    <t xml:space="preserve">It combines reading, writing, and discussion, with the women leading the discussions as much as possible.  </t>
  </si>
  <si>
    <t>Religious Studies</t>
  </si>
  <si>
    <t>Provides Evangelical Christian Prayer In Spanish, Individual Pastoral Counseling, Tibetan Buddhist Calm/Meditation, Catholic Mass, and Gideon Bible Study.</t>
  </si>
  <si>
    <t>Religious studies</t>
  </si>
  <si>
    <t>Sentenced</t>
  </si>
  <si>
    <t>Religious Volunteers</t>
  </si>
  <si>
    <t>Religious/Spiritual Worship (Catholic, Protestant, Muslim, Jewish)</t>
  </si>
  <si>
    <t>Weekly worship services in Catholic, Protestant, Muslim and Jewish religions.  Some of these services are offered in Spanish.</t>
  </si>
  <si>
    <t>Pretrial and sentenced</t>
  </si>
  <si>
    <t>Religious Vendor &amp; Volunteers</t>
  </si>
  <si>
    <t>Pastoral Counseling - Individual (Buddhist, Chaplain, Rabbi, Imam or Priest)</t>
  </si>
  <si>
    <t xml:space="preserve">Essex County Sheriff Department provides opportunities for formal worship, study, faith formation and spiritual development, ritual practices such as Rosary and Tefillin, and instruction and education in Christian, Jewish, Muslim, and Buddhist traditions, as well as individual Pastoral Counseling. We also seek to support those without overt religious affiliation including them when providing compassionate pastoral conversations and sincere sympathetic witness to their struggles and accomplishments. All inmates are welcome to attend all services that interest them, and engage in spiritual care, despite their personally held religious practices. </t>
  </si>
  <si>
    <t>To provide support to all inmates who are incarcerated within our facility</t>
  </si>
  <si>
    <t>2 &amp; 3</t>
  </si>
  <si>
    <t>Religious Vendors &amp; Volunteers</t>
  </si>
  <si>
    <t>Christian Sermon, Weekly Worship Services, Christian Principles of AA, Alpha Christian Faith, One to One Pastoral Counseling by Appointment</t>
  </si>
  <si>
    <t>Provide opportunities for formal worship, study, faith formation and spiritual development, ritual practices, instruction and education.  All inmates are welcome to attend all services that interest them, and engage in spiritual care despite their personally held religious practices.</t>
  </si>
  <si>
    <t>To provide a wide range of religious services to all who are incarcerated.</t>
  </si>
  <si>
    <t>WIT</t>
  </si>
  <si>
    <t>Worship time with music, occasional videos and film clips, followed by a dive into God's world.</t>
  </si>
  <si>
    <t>Time to share spiritual journeys and learn about God's resources for encouragement.</t>
  </si>
  <si>
    <t>Alcoholics Anonymous and Narcotics Anonymous</t>
  </si>
  <si>
    <t>To achieve and maintain abstinence from substances.</t>
  </si>
  <si>
    <t>Individuals suffering from substance use disorder</t>
  </si>
  <si>
    <t>12-Step Model</t>
  </si>
  <si>
    <t>Community Meeting</t>
  </si>
  <si>
    <t xml:space="preserve">A daily opportunity to discuss feelings and emotions and to address housing unit issues in a positive way. </t>
  </si>
  <si>
    <t>To provide peer support and resolve conflict in a constructive way.</t>
  </si>
  <si>
    <t>Daily Open Forum</t>
  </si>
  <si>
    <t xml:space="preserve">Daily open forum </t>
  </si>
  <si>
    <t>Restorative circle model adapted from the Vera Institute of Justice / Restoring Promise initiative</t>
  </si>
  <si>
    <t>Youth Public Safety Academy</t>
  </si>
  <si>
    <t>Each summer, the Middlesex Sheriff's Office (MSO) hosts the Youth Public Safety Academy (YPSA) for 8-12 year-olds from communities across the county. YPSA is a week-long summer program designed to expose our youngest citizens to role models in public safety – namely Sheriff Deputies, and their local police, fire, and emergency medical services (EMS) personnel, as well as to teach them valuable life and safety lessons.</t>
  </si>
  <si>
    <t>8 hours</t>
  </si>
  <si>
    <t>9 weeks</t>
  </si>
  <si>
    <t>Children 8 - 12 years old. Families in financial need.</t>
  </si>
  <si>
    <t>MGL and Serve Safe Certification</t>
  </si>
  <si>
    <t>Local Police and Fire Departments, Mass. Dept. Fire Safety, MEMA, Mass. State Police, Boys and Girls Clubs, Social Service Agencies and Organizations, Local Park and Rec Departments,</t>
  </si>
  <si>
    <t xml:space="preserve">MSO Staff </t>
  </si>
  <si>
    <t>1 2 3</t>
  </si>
  <si>
    <t>A large proportion of the target children are from cities and towns with high crime rates and historically negative images of law enforcement, courts, schools, and/or government agencies. There are also many children at the YPSA with mental and physical challenges who are welcomed each summer and most importantly, all are encouraged to participate as a team during the week. By including staff that are specifically trained to work with children with special needs, the YPSA program provides an all-inclusive summer experience that may not be available otherwise.</t>
  </si>
  <si>
    <t>Special Citizens Academy</t>
  </si>
  <si>
    <t>The program is designed for residents ages 18, and above, with developmental disabilities who have an interest in public safety and learning more about the Middlesex Sheriff’s Office.</t>
  </si>
  <si>
    <t>Rape Aggression Defense and Kids RAD</t>
  </si>
  <si>
    <t xml:space="preserve">To build awareness to avoid confrontations and basic skills to defend an assault. </t>
  </si>
  <si>
    <t>Per request</t>
  </si>
  <si>
    <t>12 Hours</t>
  </si>
  <si>
    <t>Females 16 years of age and up and all school age children.</t>
  </si>
  <si>
    <t>All MSO Staff that participate must take the 24 hour Rape Aggression Defense Instructor course.</t>
  </si>
  <si>
    <t>Local Police Departments and schools throughout the County.</t>
  </si>
  <si>
    <t>Technical Assistance is provided by RAD.</t>
  </si>
  <si>
    <t>Rape Aggression Defense is a basic self defense and awareness program for women and children.</t>
  </si>
  <si>
    <t>SafetyNet</t>
  </si>
  <si>
    <t xml:space="preserve">SafetyNet formed in 2010 to help public safety agencies bring individuals with cognitive disabilities who wander home safely. </t>
  </si>
  <si>
    <t>The MSO will receive approximately two call-outs a year.</t>
  </si>
  <si>
    <t>24/7</t>
  </si>
  <si>
    <t>SafetyNet guidelines and protocols.</t>
  </si>
  <si>
    <t>2 7</t>
  </si>
  <si>
    <t>All MSO Staff that participate must take the 4 hour SafetyNet course.</t>
  </si>
  <si>
    <t>Police and Fire Departments throughout the County.</t>
  </si>
  <si>
    <t>Technical assistance is offered from SafetyNet</t>
  </si>
  <si>
    <t>The service utilizes proven Radio Frequency technology and works directly with law enforcement and other public safety agencies to help rescue individuals with autism, Alzheimer’s, dementia and other similar cognitive conditions who have wandered and become lost.</t>
  </si>
  <si>
    <t>L.E.A.R.N. Programs</t>
  </si>
  <si>
    <t xml:space="preserve">Law Enforcement and Resident Networking. </t>
  </si>
  <si>
    <t>Share information on Scams, Identity Theft, Cyber Safety, Fire Safety, Public Safety Awareness and assist with Scouting Badges</t>
  </si>
  <si>
    <t xml:space="preserve">These free informational programs are popular in the communities and scheduled as requested by the organizations.  </t>
  </si>
  <si>
    <t>Councils on Aging, Mass. Dept. Fire Services, Scouting Organizations, National Park Service</t>
  </si>
  <si>
    <t>Lowell Community Counseling Center</t>
  </si>
  <si>
    <t>Serves as a place in the community for anyone looking for a variety of services. The LCCC is available to anyone looking for help, and resources include:
The Phoenix-The Phoenix aims to support sobriety through a peer-based physical fitness model. There is a complete gym at the LCCC, which provides free physical fitness to anyone with 48 hours of continuous sobriety.
The CO-OP-The Lowell Community Opioid Outreach Program (CO-OP) is a program made up of first responders and clinicians that brings together public and nonprofit organizations to address the opioid crisis. The CO-OP follows-up with overdose victims and their families within 24-48 hours of an opioid overdose, and facilitates access to treatment and harm reduction services for the overdose survivor and supportive services for their families. This team is based in the LCCC.
HISET/Employment- The MSO has an instructor on site that helps with HI-SET preparation, resume building, and job search.</t>
  </si>
  <si>
    <t>Connecting to a sober community; finding work or otherwise find support reentering the community</t>
  </si>
  <si>
    <t xml:space="preserve">Fitness classes offered daily, Other programs and services available by appointment </t>
  </si>
  <si>
    <t xml:space="preserve">Multiple services that operate on a drop-in basis </t>
  </si>
  <si>
    <t>Citizens reentering the community and those who support them</t>
  </si>
  <si>
    <t>The Phoenix; Lowell Police Department; Lowell Fire Department; Trinity EMS; Lowell General Hospital</t>
  </si>
  <si>
    <t>Warrant Apprehension Unit</t>
  </si>
  <si>
    <t>The primary function of the Warrant Apprehension Unit (W.A.U.) is to locate and apprehend fugitives wanted on outstanding felony warrants issued within Middlesex County. The unit also regularly receives requests for assistance from local, state and federal law enforcement agencies.</t>
  </si>
  <si>
    <t>483 arrests / 1,000 felony charges / 700+ misdemeanor charges / 19 renditions</t>
  </si>
  <si>
    <t>Reduce number of wanted individuals in Middlesex County.</t>
  </si>
  <si>
    <t>Annual in-service training</t>
  </si>
  <si>
    <t>MSO SWAT assigned to North East Massachusetts Law Enforcement Council (NEMLEC)</t>
  </si>
  <si>
    <t>MSO SWAT assigned to North East Massachusetts Law Enforcement Council (NEMLEC); assist Local PDs with High Risk Warrant service, Missing persons, barricaded subjects and high risk activity</t>
  </si>
  <si>
    <t>Support other Law Enforcement in MA</t>
  </si>
  <si>
    <t>On Call as needed</t>
  </si>
  <si>
    <t>NEMLEC Training Standards</t>
  </si>
  <si>
    <t>SWAT Training and Recertifications</t>
  </si>
  <si>
    <t xml:space="preserve">MSO Negotiators assigned to NEMLEC </t>
  </si>
  <si>
    <t>Negotiator training</t>
  </si>
  <si>
    <t>MSO Command Center</t>
  </si>
  <si>
    <t>MSO Command Center, allows local PDs to have a command center in case of a large scale incident or loss of communications</t>
  </si>
  <si>
    <t>CDL DL for some</t>
  </si>
  <si>
    <t>MSO Motorcycle Unit</t>
  </si>
  <si>
    <t>MSO Motorcycle Unit to help Local PDs with events such as the Boston Marathon, escorts and Crowd Control</t>
  </si>
  <si>
    <t>MC License</t>
  </si>
  <si>
    <t>MSO K9 Unit</t>
  </si>
  <si>
    <t>MSO K9 Unit assist Federal, State, and Local PDs with missing people, drug searches, or explosive searches.</t>
  </si>
  <si>
    <t>Drug and Explosives continual Training</t>
  </si>
  <si>
    <t>MSO Mountain Bike Unit; crowds</t>
  </si>
  <si>
    <t>MSO Mountain Bike Unit; assist Local PDs with large crowds</t>
  </si>
  <si>
    <t>COBWEB Training</t>
  </si>
  <si>
    <t>MSO Gun Buy</t>
  </si>
  <si>
    <t>MSO Gun Buy Backs with Local PDs to take unwanted firearms off the streets</t>
  </si>
  <si>
    <t>As Requested</t>
  </si>
  <si>
    <t>Firearms Instructors</t>
  </si>
  <si>
    <t>Local Pds and local citizens</t>
  </si>
  <si>
    <t>MSO Mobile Training</t>
  </si>
  <si>
    <t>MSO Mobile Training Center (Gun Truck); assist Local PDs with firearms training with the trailer, located at the PDs area so Officers do not have to travel off site</t>
  </si>
  <si>
    <t>Full time</t>
  </si>
  <si>
    <t>Local Law Enforcement Officers</t>
  </si>
  <si>
    <t>Firearms Instructors and Part Time Driver is Class A DL</t>
  </si>
  <si>
    <t>Safekeep Program</t>
  </si>
  <si>
    <t>Regional Re-Arraignment Safekeep Holding Facility (MSORS)</t>
  </si>
  <si>
    <t xml:space="preserve">Arrestees/pre-arraignment individuals at local Police Departments </t>
  </si>
  <si>
    <t>Corrections Officer Training</t>
  </si>
  <si>
    <t>Honor Guard</t>
  </si>
  <si>
    <t>The Honor Guard serves as the ceremonial unit for the Department. They march in parades, participate in funerals for officers and their family members, or other functions as directed by the Sheriff.</t>
  </si>
  <si>
    <t>Farm Donations</t>
  </si>
  <si>
    <t>Each summer, under the guidance of a professional farmer, inmate volunteers plant, maintain and harvest 6 acres of crops, which provides fresh produce to the department and donations to local food pantries and meal centers.  Average annual donations are in excess of 30,000 pounds of produce.</t>
  </si>
  <si>
    <t>Community Service allows participants to gain self-confidence by giving back to society and learning skills they can use post-release, all while saving taxpayers money.</t>
  </si>
  <si>
    <t>1 per day</t>
  </si>
  <si>
    <t>CMRs, DOC, PREA</t>
  </si>
  <si>
    <t>Contracted Vendor</t>
  </si>
  <si>
    <t>Anti- Graffiti Unit</t>
  </si>
  <si>
    <t>The Anti-Graffiti Unit works year round providing graffiti removal services to all Essex County municipalities and nonprofits.</t>
  </si>
  <si>
    <t>The unit is based at the Essex County Pre-release and Re-entry Center in Lawrence.  It is operated by two low level offenders and supervised by a correctional officer.  This community service allows participants to gain self-confidence by giving back to society and learning skills they can use post-release, all while saving taxpayers money.</t>
  </si>
  <si>
    <t>North Shore Gang Task Force</t>
  </si>
  <si>
    <t>The NSGTF is a partnership with the Federal Bureau of Investigations and the Essex County Sheriff's Department.  One experienced officer/investigator is assigned to this regional task force.</t>
  </si>
  <si>
    <t>The NSGTF provides for detection, investigation and prosecution of crimes against the United States.</t>
  </si>
  <si>
    <t>FBI</t>
  </si>
  <si>
    <t>HIDTA/DEA Task Force</t>
  </si>
  <si>
    <t>The HIDTA/DEA Task Force is a joint Memorandum of Agreement between the United States Department of Justice, Drug Enforcement Administration and the Essex County Sheriff's Department.  One experienced investigator is assigned to this detail for a period of two years.</t>
  </si>
  <si>
    <t>HIDTA, DEA, DOJ</t>
  </si>
  <si>
    <t>Family Services Program</t>
  </si>
  <si>
    <t>A dedicated unit to address the needs and concerns of family members impacted by incarceration through a multipronged, family-centered approach.</t>
  </si>
  <si>
    <t xml:space="preserve">Provides a standard avenue for communicating with family members of inmates; offers support and resources to families impacted by incarceration; strengthens families and promotes pro-social bonding;
develops family-focused reentry plans that support families impacted by incarceration. </t>
  </si>
  <si>
    <t>Inmates, detainees and their families</t>
  </si>
  <si>
    <t>Electronic Monitoring Program</t>
  </si>
  <si>
    <t>Reintegration program allowing inmates to demonstrate the ability to live independently while being monitored under strict conditions of accountability, including GPS tracking.</t>
  </si>
  <si>
    <t>To promote reintegration and test readiness for release by maximizing time in the community prior to parole or discharge.</t>
  </si>
  <si>
    <t>Eligibility and suitability standard</t>
  </si>
  <si>
    <t>Parenting Helping Parents</t>
  </si>
  <si>
    <t>Support group to help individuals learn and understand common stressors faced by parents and to discuss ways to stay connected, nurture, and love their children while incarcerated.</t>
  </si>
  <si>
    <t>To help parents reduce the common factors that cause stress and anxiety and to support and improve parenting skills at the time of incarceration.</t>
  </si>
  <si>
    <t>Inmates with children</t>
  </si>
  <si>
    <r>
      <rPr>
        <b/>
        <sz val="18"/>
        <color indexed="60"/>
        <rFont val="Arial"/>
        <family val="2"/>
      </rPr>
      <t>Middlesex County</t>
    </r>
    <r>
      <rPr>
        <b/>
        <sz val="20"/>
        <color indexed="60"/>
        <rFont val="Arial"/>
        <family val="2"/>
      </rPr>
      <t xml:space="preserve"> </t>
    </r>
    <r>
      <rPr>
        <b/>
        <sz val="12"/>
        <color indexed="60"/>
        <rFont val="Arial"/>
        <family val="2"/>
      </rPr>
      <t xml:space="preserve">
</t>
    </r>
    <r>
      <rPr>
        <sz val="12"/>
        <color indexed="16"/>
        <rFont val="Arial"/>
        <family val="2"/>
      </rPr>
      <t>Contact: Shawn MacMaster
(978) 932-3220
SMacMaster@sdm.state.ma.us</t>
    </r>
  </si>
  <si>
    <r>
      <rPr>
        <b/>
        <sz val="18"/>
        <color indexed="60"/>
        <rFont val="Arial"/>
        <family val="2"/>
      </rPr>
      <t>Bristol County</t>
    </r>
    <r>
      <rPr>
        <b/>
        <sz val="12"/>
        <color indexed="60"/>
        <rFont val="Arial"/>
        <family val="2"/>
      </rPr>
      <t xml:space="preserve">
</t>
    </r>
    <r>
      <rPr>
        <sz val="11"/>
        <color indexed="60"/>
        <rFont val="Arial"/>
        <family val="2"/>
      </rPr>
      <t>Contact: Rui Lima
(508) 995-6400 x2328
ruilima@bcso-ma.org</t>
    </r>
  </si>
  <si>
    <t>12 Step Recovery Group</t>
  </si>
  <si>
    <t xml:space="preserve">A Twelve-Step Program is a substance use program. The program is a set of guiding principles outlining a course of action for recovery from addiction, compulsion, or other behavioral problems base on AA principles. </t>
  </si>
  <si>
    <t>12 Step programs at the BCSO typically begin with the group leader explaining the history, beliefs, and rules for membership in 12 Step groups. Group participants are typically asked to share their experiences and personal struggle.</t>
  </si>
  <si>
    <t>2 X per  week</t>
  </si>
  <si>
    <t>All Inmates sentenced and pre-trial : Men, Women &amp; Transgender</t>
  </si>
  <si>
    <t>The Anger Management program is both substance use and mental health services. Participants learn strategies to identify the roots of their uncontrollable anger, and learn self-control, decision making, problem solving, healthy communication skills, conflict resolution, self-reflection and awareness of the consequences and impact of anger.</t>
  </si>
  <si>
    <t>Participants learn: problem-solving skills, including 1) identifying the problem, 2) generating alternative solutions, 3) considering the consequences of each solution, 4) selecting an effective response, and 5) evaluating outcomes of that response.</t>
  </si>
  <si>
    <t>5 x a week offered to units with sentenced and pre-trial inmates</t>
  </si>
  <si>
    <t>The primary participant population are sentenced females and males.</t>
  </si>
  <si>
    <t xml:space="preserve">LADC, LICSW </t>
  </si>
  <si>
    <t>AdCare, seven Hills Behavioral Health,  Assistant Director of Inmate Services for Recidivism- Reducing Programs</t>
  </si>
  <si>
    <t>Basic Life Skills</t>
  </si>
  <si>
    <t xml:space="preserve">The program is a substance abuse and mental health program. It is a comprehensive behaviour change approach concentrating on development self-empowerment skills, healthy communication, decision–making, emotions regulation, assertiveness, self–esteem building, understanding peer pressure, and healthy relationship skills.  </t>
  </si>
  <si>
    <t>The Basic Life Skills program addresses the development of the whole individual—so that a person will have the skills to make use of all types of information.</t>
  </si>
  <si>
    <t xml:space="preserve">5 x Per Week </t>
  </si>
  <si>
    <t>LICSW, LADC</t>
  </si>
  <si>
    <t>AdCare</t>
  </si>
  <si>
    <t xml:space="preserve">No  </t>
  </si>
  <si>
    <t xml:space="preserve"> 4 FTE Security staff and 1 FTE Civilian</t>
  </si>
  <si>
    <t>Compulsive Behavior / Behavior Modification</t>
  </si>
  <si>
    <t>The Compulsive Behaviour Modification program is a mental health program. Participants learn Cognitive Behavioural Therapy (CBT) component for compulsive behaviours and identify obsessive and catastrophic thoughts, and the exaggerated sense of responsibility one feels causing compulsive behaviours.</t>
  </si>
  <si>
    <t xml:space="preserve"> Cognitive therapy for compulsive behaviors by teaching healthy and effective ways of responding to obsessive thoughts without resorting to compulsive behavior.   </t>
  </si>
  <si>
    <t>2 x week</t>
  </si>
  <si>
    <t xml:space="preserve">Inmates sentenced and pre-trial  </t>
  </si>
  <si>
    <t xml:space="preserve">LICSW , LCSW, LMHC </t>
  </si>
  <si>
    <t xml:space="preserve"> Counseling Psychotherapy Center  </t>
  </si>
  <si>
    <t xml:space="preserve">No                       </t>
  </si>
  <si>
    <t xml:space="preserve">The program is a substance use and mental health program. Participants learn about their experiences and the impact of abuse and violence, including criminal, sexual, stalking, emotional, financial, discriminatory and other types of abuse. Participants learn coping skills to break the cycle of domestic violence. </t>
  </si>
  <si>
    <t xml:space="preserve">Participants learn about their experiences and the impact of abuse and violence, including criminal, sexual, stalking, emotional, financial, discriminatory and other types of abuse. Participants learn coping skills to break the cycle of domestic violence. </t>
  </si>
  <si>
    <t>4 x week</t>
  </si>
  <si>
    <t xml:space="preserve"> LADC, Certificates </t>
  </si>
  <si>
    <t>AdCare, Seven hills Behavioral Health and The Women's Center</t>
  </si>
  <si>
    <t>Substance use and mental health service. The program is an evidence-based program that helps inmate participants think about the many aspects of motivation, how it influences decision-making, and behavior.</t>
  </si>
  <si>
    <t>The information is explored from a strength-based perspective that encourages goal-setting</t>
  </si>
  <si>
    <t>AdCare, Seven Hills Behavioral Health</t>
  </si>
  <si>
    <t>Grief and Loss</t>
  </si>
  <si>
    <t xml:space="preserve">The Grief and Loss program is a mental health and substance abuse program that explains and defines grief as a natural response to loss. It explores the emotional suffering due to substance abuse and other causes, and explains the dynamics of the 5 stages of grief and loss. </t>
  </si>
  <si>
    <t xml:space="preserve">The program teaches the five stages of grief: denial, bargaining, anger, depression, and acceptance. It also teaches the grief and loss cognitive tool for processing healing of all losses, including substance abuse recovery. This cycle is often referred to as the Forgiveness Cycle. Participants are encouraged to share their views and feelings during the group. </t>
  </si>
  <si>
    <t>5 x per week</t>
  </si>
  <si>
    <t>LICSW and/or LADAC</t>
  </si>
  <si>
    <t xml:space="preserve"> 4 FTE Security staff and 1 FTE Civilian,</t>
  </si>
  <si>
    <t>Medicated Assisted Treatment (including Vivitrol)</t>
  </si>
  <si>
    <t xml:space="preserve"> BCSO Introduced the first phase of the MAT services program in 2017 ( male and female inmates). Services include education, medical screening, and pre and post injection monitoring, counseling, and re-entry services. In FY 19 &amp; 20 the MAT program operated in collaboration with Correctional Psychiatric Services (mental health and medical provider) and AdCare Criminal Justice Services.  </t>
  </si>
  <si>
    <t xml:space="preserve">MAT provides a significant opportunity to help individuals with substance use disorder, especially those who participate in a opioid treatment program (OTP), receive effective treatment. The BCSO MAT program is for  individuals diagnosed with an opioid-use disorder. Eff active treatment for substance use disorder, including long-term MAT, has been shown to reduce drug use, overdose, and mortality. </t>
  </si>
  <si>
    <t>7 x Per Week</t>
  </si>
  <si>
    <t>160-200 hours</t>
  </si>
  <si>
    <t xml:space="preserve">Male, female, transgender inmates  </t>
  </si>
  <si>
    <t>SAMSA,DEA, DPH</t>
  </si>
  <si>
    <t>Contractual CPS have LICSW , LMH, and  LADC. Also  the BCSO in collaboration obtained licensure in FY 21.</t>
  </si>
  <si>
    <t>Correctional Psychiatric Services, AdCare, Steppingstone (Project ROAR), and SSTAR .</t>
  </si>
  <si>
    <t>Narcan Training</t>
  </si>
  <si>
    <t>The Narcan Training program is a substance use program. The course provide inmates with the information, knowledge and skills needed to prevent overdose and respond to an overdose, providing rescue breaking and using Narcan to reverse overdose.</t>
  </si>
  <si>
    <t>The outcome of this program is to prevent overdoses.</t>
  </si>
  <si>
    <t>2 X Per Week</t>
  </si>
  <si>
    <t xml:space="preserve">Male, Female, Transgender inmates  </t>
  </si>
  <si>
    <t xml:space="preserve"> LICSW and/or LADAC</t>
  </si>
  <si>
    <t>Seven Hills Behavioral Health</t>
  </si>
  <si>
    <t>The BCSO supervises this program with Civilian and Security staff. 2 FTE</t>
  </si>
  <si>
    <t>1 X Per Week</t>
  </si>
  <si>
    <t>Psychological Education Program (PEP)</t>
  </si>
  <si>
    <t>The PEP is a mental health services program. This is a group programming in the Special Housing Unit (SHU) for male inmates who have been diagnosed with a major mental illness and / or present with significant functional impairment.</t>
  </si>
  <si>
    <t>Through participation in medication compliance, as well as adjustment related and sleep hygiene groups, many symptoms of anxiety and sleep disturbance can be diminished through the sharing of similar experiences and learning from others.</t>
  </si>
  <si>
    <t>LICSW</t>
  </si>
  <si>
    <t>Correctional Psychiatric Services</t>
  </si>
  <si>
    <t>The PEP Program is facilitated by LICSW and supervised by BCSO Civilian and Security staff, 2 FTE</t>
  </si>
  <si>
    <t xml:space="preserve">The Relapse Prevention is a substance use and mental health program. The curriculum is designed to as a road map tor bring lasting change in behavior. Participants in identify beliefs and thinking patterns that support unhealty behaviors leading to relapse and learn preventive methods. </t>
  </si>
  <si>
    <t xml:space="preserve">To assist participants in identifying the beliefs and thinking patterns that support the behavior  </t>
  </si>
  <si>
    <t>5 x week</t>
  </si>
  <si>
    <t xml:space="preserve">Male, Female, Transgender Pre-trial and Sentenced inmates  </t>
  </si>
  <si>
    <t xml:space="preserve"> LICSW,  LADAC , certifications</t>
  </si>
  <si>
    <t>Residential Substance Abuse Treatment (RSAT) Therapeutic Community (TC)</t>
  </si>
  <si>
    <t>The RSAT / TC program is a substance use program that consists of either a three or six month curriculum designed and delivered by contractual vendor, AdCare and Seven Hills Behavioral Health. The use of CBT, MI, behavioral strategies leads inmates into the right path and ultimately reducing recidivism.</t>
  </si>
  <si>
    <t xml:space="preserve">The RSAT program providesCBT, MI, SB,  therapy approaches. An individualized treatment plan approach based upon  the results of the needs assessment and completion of initial intake. The goal is to decrease recidivism by offerring inmates insight of the impact of their substance use/abuse and learn healthy coping skills, including relapse prevention. </t>
  </si>
  <si>
    <t>6 x week</t>
  </si>
  <si>
    <t>3 month and 6 month programs</t>
  </si>
  <si>
    <t xml:space="preserve">The primary participant population are sentenced females and males that are high to medium risk inmates are directed towards the RSAT Program. </t>
  </si>
  <si>
    <t>2, 4, 5</t>
  </si>
  <si>
    <t>LICSW, LADC, Certificates, Trainings</t>
  </si>
  <si>
    <t xml:space="preserve">AdCare provides 1.5 FTEs and the Bristol County Sheriff's Office provides security staff on three shifts, treatment and case management services, education and programming staff. </t>
  </si>
  <si>
    <t>In-House / Outsourced</t>
  </si>
  <si>
    <t>1 X Per Month</t>
  </si>
  <si>
    <t>Sentenced  Men, Women &amp; Transgender</t>
  </si>
  <si>
    <t xml:space="preserve">Yes- Data is collected on various platform. The BCSO collects demographic data, Steppingstone collects programmatic data, and reports to the relevant federal agencies. </t>
  </si>
  <si>
    <t>Steppingstone</t>
  </si>
  <si>
    <t>0. The BCSO supervises this program with Civilian and Security staff.</t>
  </si>
  <si>
    <t>Substance Abuse and Addiction Education</t>
  </si>
  <si>
    <t xml:space="preserve">Substance Abuse and Addiction Education is a substance use program. This program provides description of substance tolerance, abuse, dependence, and addiction. In addition, it covers the various drugs of abuse and their effects, as well as insights into the scope of the substance abuse problem among individuals, families and society. </t>
  </si>
  <si>
    <t xml:space="preserve">The program explores the implications for each of the most commonly abused drugs, and recent information on national trends regarding specific alcohol, tobacco, and other drug use among adults, children and adolescents. The program also explores the consequences of illicit substance abuse pertaining to health problems, productivity losses, psychological problems, crime, and other social problems. </t>
  </si>
  <si>
    <t>5 x Per Week</t>
  </si>
  <si>
    <t>Trauma Informed Group</t>
  </si>
  <si>
    <t xml:space="preserve">The Trauma Informed Group is both a substance use and mental health services program. Inmatesl have the opportunity to under­stand the impact of trauma in their lives, heal, and learn to thrive despite past wounds. </t>
  </si>
  <si>
    <t xml:space="preserve">The goal of the Trauma Informed Group is to introduce specific trauma interventions, information and education tools, and healthy coping skills to the female population. </t>
  </si>
  <si>
    <t>2 x Per Week</t>
  </si>
  <si>
    <t>LICSW, Trauma Informed Certificates, Trainings</t>
  </si>
  <si>
    <t>2 FTE Security and 1 FTE Civilian</t>
  </si>
  <si>
    <t>Getting Ahead While Getting Out</t>
  </si>
  <si>
    <t xml:space="preserve">The St. Vincent de Paul Reentry program of Greater Attleboro is a faith-based volunteer organization. The organization provides tangible assistance to incarcerated people and their families. </t>
  </si>
  <si>
    <t>The Purpose of the Getting Ahead while Getting Out Reentry Model is to provide citizens returning from incarceration and their families a comprehensive, community- and relationship-based approach to reentry that begins in pre-release and follows through with long-term support.</t>
  </si>
  <si>
    <t>1 x Per Wee</t>
  </si>
  <si>
    <t xml:space="preserve">Male, Female, Transgender Sentenced inmates  </t>
  </si>
  <si>
    <t xml:space="preserve">Volunteer </t>
  </si>
  <si>
    <t xml:space="preserve">1 FTE Civilian staff </t>
  </si>
  <si>
    <t>Inside Out</t>
  </si>
  <si>
    <t>The Inside-Out program brings college students (UMASS Dartmouth) together with incarcerated men and women to study as peers in a seminar behind prison walls.</t>
  </si>
  <si>
    <t>Encourage inmates to pursue educational needs and reduce recidivism.</t>
  </si>
  <si>
    <t>1 x a week</t>
  </si>
  <si>
    <t>One Semester Fall or Spring</t>
  </si>
  <si>
    <t xml:space="preserve">Male, Female, Transgender Sentenced inmates with a high school diploma or equivalency </t>
  </si>
  <si>
    <t>UMASS Dartmouth</t>
  </si>
  <si>
    <t>1 FTE Security and 1 FTE Civilian</t>
  </si>
  <si>
    <t>Not Available</t>
  </si>
  <si>
    <t>Inmates learn skills to become a better parent.</t>
  </si>
  <si>
    <t>1 x week</t>
  </si>
  <si>
    <t>The curriculum is an evidence-based parenting skills training program developed for criminal justice involved parents.</t>
  </si>
  <si>
    <t>4 x Weekly</t>
  </si>
  <si>
    <t>8 weeks program</t>
  </si>
  <si>
    <t>2 x Weekly</t>
  </si>
  <si>
    <t>R.U.L.E Program/Sex Offender Program</t>
  </si>
  <si>
    <t>Program is designed for inmates who have engaged in sexually abusive or inappropriate behaviors. The program uses CBT to address behaviors and reduce chances of reoffending. Program is offered by CPC licensed clinician.</t>
  </si>
  <si>
    <t>Sentenced and pre-trial : Men and Transgender</t>
  </si>
  <si>
    <t>LICSW, LMHC</t>
  </si>
  <si>
    <t>Counseling and Psychotherapy Center</t>
  </si>
  <si>
    <t>ABE / Pre ASE / ASE</t>
  </si>
  <si>
    <t>The Educational Programs for Incarcerated Individuals offers adult basic education services for male and female sentenced individuals and those awaiting trial enhance equivalency test or their ability to read, write, and speak English and to compute and solve mathematical problems.</t>
  </si>
  <si>
    <t>75 seats with rolling admission about 450 seat capacity annually</t>
  </si>
  <si>
    <t>The Educational Programs for Incarcerated Individuals offers adult basic education services for male and female sentenced individuals and those awaiting trial enhance equivalency test .</t>
  </si>
  <si>
    <t>5 x a week</t>
  </si>
  <si>
    <t>offers up 15 hours of core instruction with additonal 10 hours of supplemental instruction</t>
  </si>
  <si>
    <t>5, 2, 3</t>
  </si>
  <si>
    <t>MA Certified Teacher &amp;  Guidance Counselors</t>
  </si>
  <si>
    <t xml:space="preserve"> $180,000: Administrative costs includes supervision and benefit costs.</t>
  </si>
  <si>
    <t>ABE Lit</t>
  </si>
  <si>
    <t>Adult Based Education Lterature</t>
  </si>
  <si>
    <t>DOE</t>
  </si>
  <si>
    <t>1 FTE Security and Necessary Equipment</t>
  </si>
  <si>
    <t>6 FTE and 5 PTE</t>
  </si>
  <si>
    <t>Automotive</t>
  </si>
  <si>
    <t>The Automotive Repair ten (10) week program is designed to teach the basic operation of the automotive engine. This vocational program also teaches the major systems of the automobile, along with basic services.</t>
  </si>
  <si>
    <t>American All Tech</t>
  </si>
  <si>
    <t>Bio-Hazard Training Class</t>
  </si>
  <si>
    <t>The bio-hazard training course teachs how to properly clean and dispose of bio-hazard spills. The Life Safety Supervisor along with the Medical Director of Nursing teach the importance of universal precautions.</t>
  </si>
  <si>
    <t>To teach inmates the proper way to clean and dispose of a bio-hazard spill</t>
  </si>
  <si>
    <t>Sentenced and pre-trial : Men, Women &amp; Transgender</t>
  </si>
  <si>
    <t>College and Career Readiness</t>
  </si>
  <si>
    <t>Students meet with an advisor who provides instruction and counseling to prepare for post secondary education or employment</t>
  </si>
  <si>
    <t>2, 5</t>
  </si>
  <si>
    <t>Welding</t>
  </si>
  <si>
    <t>This program offers a Hot Work and D-1.1 Welding certificate.  Students learn the fundamentals of blueprint reading and practice various types of welding.</t>
  </si>
  <si>
    <t>The goal is to give inmates training in an in-demand vocation to increase their employability and reduce their risk of recidivism.</t>
  </si>
  <si>
    <t xml:space="preserve"> 1 x week</t>
  </si>
  <si>
    <t>180 minutes</t>
  </si>
  <si>
    <t>Sentenced  Men &amp; Transgender</t>
  </si>
  <si>
    <t>DESE Vocational Instructor Certification &amp; HotWork Training Certification</t>
  </si>
  <si>
    <t>contracted instructor</t>
  </si>
  <si>
    <t>Welding stock,safety gear &amp; tools 1200</t>
  </si>
  <si>
    <t xml:space="preserve"> Road to Reentry/Commerical Driver's  License Preperation Program</t>
  </si>
  <si>
    <t xml:space="preserve">IN FY 23 BCSO’ s Road to Reentry CDL program provided services  focused on preparing students for a commercial learner's permit and introducing students to transportation careers, learning the math and vocabulary associasted with transportation careers.  For FY 24 the program will expand services with as a  MassSTEP (Skills, Training, and Education Programming). </t>
  </si>
  <si>
    <t>The goal is to get inmates to be able to pass the Commerical Learner's Permit and the commerical Driver's License tests.</t>
  </si>
  <si>
    <t>5 x a week for  16 weeks</t>
  </si>
  <si>
    <t>Sntenced Men, Women &amp; Transgender</t>
  </si>
  <si>
    <t xml:space="preserve">MA Certified Teacher &amp; MA Commercial Driver's License training instructor </t>
  </si>
  <si>
    <t>Amaral Auto &amp; Truck Driving School</t>
  </si>
  <si>
    <t>in-kind services include time and effort provided by the college and career readiness advisor, supplies, and instructor and secureity time for hours spent on the CDL simulator.</t>
  </si>
  <si>
    <t>Health Education</t>
  </si>
  <si>
    <t>Inmates are educated on the basics of HIV, Hepatitis, STDs and modes of prevention. HIV Testing is offered to all inmates attending. Facilitators educate and discuss modes of transmission and prevention of the various communicable diseases.</t>
  </si>
  <si>
    <t>3x week</t>
  </si>
  <si>
    <t>Key train</t>
  </si>
  <si>
    <t>Stand-alone, self-paced instruction using an interactive training system.</t>
  </si>
  <si>
    <t>To help students enhance their cognitive skills and reach foundational career readiness.</t>
  </si>
  <si>
    <t>Ended 9/2022</t>
  </si>
  <si>
    <t>Math</t>
  </si>
  <si>
    <t>Teaching Adult Basic Education Math Class that allows for both group and individualized instruction for students who want to improve their Math skills and prepare for a high school equivalency test.</t>
  </si>
  <si>
    <t xml:space="preserve">Rolling Admission with 12 seat capacity  </t>
  </si>
  <si>
    <t>Supplemental Math Class and tutoring for Adult Basic Education Students. Using the CALM: Curriculum For Adults Learning Math, teachers deliver a coherent continuum that helps students developmentally progress through math topics by making connections among different math content. And, CALM addresses all three aspects of rigor: conceptual understanding, application, and procedural skill and fluency.</t>
  </si>
  <si>
    <t>4 sessions per week</t>
  </si>
  <si>
    <t>5, 2</t>
  </si>
  <si>
    <t>MA DESE Certified Teacher/ Licensure</t>
  </si>
  <si>
    <t>$2,472 (administrative cost, benefits/payroll tax)</t>
  </si>
  <si>
    <t>.5 FTE</t>
  </si>
  <si>
    <t>Peer Tutoring</t>
  </si>
  <si>
    <t>An all levels class where students serve as academic tutors and tutees.</t>
  </si>
  <si>
    <t>OSHA Safety Program</t>
  </si>
  <si>
    <t>The ten (10) week OSHA safety program is designed to teach basic work safety skills for all working environments.</t>
  </si>
  <si>
    <t>All students who complete the 10 week course will receive a certificate of completion.</t>
  </si>
  <si>
    <t>Sentenced Men, Women &amp; Transgender</t>
  </si>
  <si>
    <t>Small Engine Repair</t>
  </si>
  <si>
    <t>The ten (10) week Small Engine program is designed to teach the basic 4 cycle engine theory and operation, as well as basic service.</t>
  </si>
  <si>
    <t>All inmates who complete the 10 week course will receive a certificate of completion.</t>
  </si>
  <si>
    <t>Technological Literacy I &amp; II</t>
  </si>
  <si>
    <t>Teachs terms and uses of technology in the 21st Century. Participants learn computer terms, practive using computer hardware and become familiar with basic software programs including Microsoft Word, Excel, and Power Point.</t>
  </si>
  <si>
    <t>Sentenced Men</t>
  </si>
  <si>
    <t>Bible Study/Religious Education classes are offered by BCSO credentialed pastos, priests and volunteers from our community.</t>
  </si>
  <si>
    <t>Access to Religious Leaders of all faiths.</t>
  </si>
  <si>
    <t>3 x week</t>
  </si>
  <si>
    <t>Community Partners</t>
  </si>
  <si>
    <t>Catholic Mass</t>
  </si>
  <si>
    <t xml:space="preserve">Catholic Mass is designed to give Catholics and non-Catholic inmates an opportunity to participate in a service consistent with the Liturgical calendar of the Catholic Church.  </t>
  </si>
  <si>
    <t>Islam / Muslim Study</t>
  </si>
  <si>
    <t>The Islam / Muslim classes refers to the Holy Quran during lesson plans, including the study and understanding of four major concepts at the center of Islam.</t>
  </si>
  <si>
    <t>Jehovah's Witness</t>
  </si>
  <si>
    <t xml:space="preserve">Jehovah's Witnesses are members of a Christian-based religious movement. Jehovah's Witnesses believe that Jesus is God's only direct creation. </t>
  </si>
  <si>
    <t>Judaism</t>
  </si>
  <si>
    <t xml:space="preserve">Judaism It is one of the oldest monotheistic religions, teaching the belief in one God. The bible study focus on the Hebrew Bible (Old Testament), which includes the Torah or "תורה." </t>
  </si>
  <si>
    <t>Residents Encountering Christ (R.E.C.)</t>
  </si>
  <si>
    <t>R.E.C. composed of volunteers and credentialed clergy. The program is primarily composed of Catholic volunteers, but REC does not restrict any denomination from attending and will not attempt to convert any inmate.</t>
  </si>
  <si>
    <t>Spirituality</t>
  </si>
  <si>
    <t xml:space="preserve">The Spirituality program helps participants examine personal views about spirituality and the effects of spirituality on addiction. The program develops and suggests the importance of the relationship of health and spirituality. </t>
  </si>
  <si>
    <t>Wiccan</t>
  </si>
  <si>
    <t xml:space="preserve">The Wiccan religion, "Wicca," "Benevolent Witchcraft," and "The Old Religion" is a diverse and decentralized religion that is part of contemporary Paganism/Nature Spirituality. </t>
  </si>
  <si>
    <t xml:space="preserve"> as requested</t>
  </si>
  <si>
    <t>BCSO Community Work Program (Pre Release)</t>
  </si>
  <si>
    <t xml:space="preserve">The Community Work Program provides labor services to all municipalities and nonprofit organizations throughout the communities of Bristol County. </t>
  </si>
  <si>
    <t>The Inmate work program not only provides savings to cities and towns it is also used as a program to rehabilitate and reintegrate inmates back into the community. The Sheriff's Inmate Work Program provides skill training, a work ethic, self-esteem and a chance for the inmates to give back to society.</t>
  </si>
  <si>
    <t>Sentenced Men, Women</t>
  </si>
  <si>
    <t>Local municipalities, and non-profits</t>
  </si>
  <si>
    <t>Vans and equipment utilized in jobs</t>
  </si>
  <si>
    <t>True Course Program</t>
  </si>
  <si>
    <t>YES - Pre/post survey</t>
  </si>
  <si>
    <t>True Course Curriculum / BCSO Yearly In-service Traininig</t>
  </si>
  <si>
    <t xml:space="preserve">Family resource centers
Juveniles Courts 
School departments 
</t>
  </si>
  <si>
    <t>Project Lifesaver</t>
  </si>
  <si>
    <t>K9 Patrol</t>
  </si>
  <si>
    <t xml:space="preserve">The K9 Division is responsible for law enforcement and perimeter security of all Bristol County Grounds. The K9 Division also is responsible for drug searches of all incoming mail and property that enters the correctional institution. </t>
  </si>
  <si>
    <t xml:space="preserve"> MPTC Reserve/Intermittent Police Academy, MTPC yearly in-service, a 16 week patrol academy, 16 week Firearms/Explosives Academy, 10 week narcotics academy, 10 week electronics academy all taught by a BCSO certified trainer</t>
  </si>
  <si>
    <t>MPTC Police academy certification, MPTC yearly in-service certification, and a BCSO K9 Academy completion certificate and a yearly certification.</t>
  </si>
  <si>
    <t>Other Local Municiplaities</t>
  </si>
  <si>
    <t>10 BCSO K9 Cruisers</t>
  </si>
  <si>
    <t>K9 Training</t>
  </si>
  <si>
    <t>The K9 Division is responsible for training all 9 Bristol County K9 teams as well as 10 K9 teams from police and fire agencies in Bristol County. The K9 Trainers wihin the Unit  train K9 teams in Patrol, Tracking, Narcotics, Firearms, Explosives, Electronics, Bio-chem, and Covid detection.</t>
  </si>
  <si>
    <t>successful completion of a K9 academy, K9 monthly in-service, and a yearly certification</t>
  </si>
  <si>
    <t>BCSO K9 Academy completion certificate and a yearly certification.</t>
  </si>
  <si>
    <t>K9 Community Events</t>
  </si>
  <si>
    <t xml:space="preserve">The K9 Division assists the BCSO Project Lifesaver division with community events and search and rescue for lost/endangered/missing persons. The K9 Division also assist various communities with parades, National Night Out,  and K9 demonstrations. </t>
  </si>
  <si>
    <t>active member of the BCSO K9 Unit in good standing.</t>
  </si>
  <si>
    <t>1 to 10 BCSO K9 Cruisers</t>
  </si>
  <si>
    <t>BCSO Deputy Sheriffs - Law Enforcement</t>
  </si>
  <si>
    <t>The BCSO Law Enforcement Deputies provide assistance to other municipalities by overseeing Inmate DPW Crews for DOT, assisting Police Departments with events such as Festivals, Parades and Local and State Traffic Details.</t>
  </si>
  <si>
    <t>Provide public safety assistance to the municipalities of Bristol County</t>
  </si>
  <si>
    <t>DOT / Other municipalities</t>
  </si>
  <si>
    <t>Transportation Vans and equipment utilized for services</t>
  </si>
  <si>
    <t>BCSO Deputy Sheriffs - Law Enforcement Task Force</t>
  </si>
  <si>
    <t xml:space="preserve">The BCSO assigns LE Deputy Sheriff/Security staff to assist in Task Forces with Local municipalities. These assignments include the Dartmouth PD, New Bedford PD Gang Unit, FBI and the DA's Office. </t>
  </si>
  <si>
    <t>Other Municipalities</t>
  </si>
  <si>
    <t>MPTC Yearly training / BCSO yearly in-service traininig</t>
  </si>
  <si>
    <t>LE Deputy Sheriff - yearly training</t>
  </si>
  <si>
    <t>Vehicles and necessary eqipment</t>
  </si>
  <si>
    <t>BCSO Warrant Apprehension Team</t>
  </si>
  <si>
    <t>The BCSO Warrant Apprehension team assists local, Federal and State LE Agencies with the apprehension of wanted individuals.</t>
  </si>
  <si>
    <t>MPTC Yearly training / BCSO yearly in-service traininig / NESPIN Training</t>
  </si>
  <si>
    <t>Alcoholics Anonymous</t>
  </si>
  <si>
    <t>twelve step self-help program</t>
  </si>
  <si>
    <t>unlimited</t>
  </si>
  <si>
    <t>Enables members to stay sober and help other alcoholics achieve sobriety. Provides inmates with the ability to link with community sponsors prior to release</t>
  </si>
  <si>
    <t>campus</t>
  </si>
  <si>
    <t xml:space="preserve">Martha's Vineyard Alcoholics Anonymous </t>
  </si>
  <si>
    <t>community volunteers</t>
  </si>
  <si>
    <t>State appropriation 8910-8400 (SDD)</t>
  </si>
  <si>
    <t>addtn'l op costs = allocated facility costs</t>
  </si>
  <si>
    <t>Al-Anon</t>
  </si>
  <si>
    <t>self help for those suffering from someone else's substance abuse</t>
  </si>
  <si>
    <t>unknown</t>
  </si>
  <si>
    <t>Provide skills to recover from the effects of a family member or friends alcoholism</t>
  </si>
  <si>
    <t>Al-Anon of Martha's Vineyard</t>
  </si>
  <si>
    <t>health ed, STI testing, linkage to care</t>
  </si>
  <si>
    <t xml:space="preserve">Provides community safety through STI education and treatment options </t>
  </si>
  <si>
    <t>Every 6-8 weeks, on going</t>
  </si>
  <si>
    <t>Dukes County Sheriff's Office Education and Programing division</t>
  </si>
  <si>
    <t>health imperatives</t>
  </si>
  <si>
    <t>4 since fy19</t>
  </si>
  <si>
    <t>Individual Mental Health Visits</t>
  </si>
  <si>
    <t>Individual mental health appointments with social workers and medical providers to address substance use and mental health concerns.</t>
  </si>
  <si>
    <t xml:space="preserve">To address and manage any substance use or mental health concerns. </t>
  </si>
  <si>
    <t xml:space="preserve">Individuals not on psych medication will have an initial evaluation with a social worker. Visits will continue as needed per providers recommendations or as the individual needs. Individuals on medications will have an initial evaluation with the social worker and NP then continue visits monthly with the social worker and every 3 months with the NP. </t>
  </si>
  <si>
    <t>on going as needed</t>
  </si>
  <si>
    <t>Mental health Detox, substance use</t>
  </si>
  <si>
    <t xml:space="preserve">Private, individual telehealth appointments. </t>
  </si>
  <si>
    <t>CPS Correctional Psychiatric Services</t>
  </si>
  <si>
    <t>Yes, CPS Correctional Psychiatric Services</t>
  </si>
  <si>
    <t>10 since fy19</t>
  </si>
  <si>
    <t>State appropriation 8910-8400 (SDD) and 4512-9069 (ISA with DPH)</t>
  </si>
  <si>
    <t>addtn'l op costs = vendor fees and allocated facility costs</t>
  </si>
  <si>
    <t xml:space="preserve">Education on forms of MAT. Providing Vivitrol upon re-entry to the community for qualifying offenders. Currently working on securing licensing and certification as an OTP to be able to provide all 3 forms of MAT. </t>
  </si>
  <si>
    <t>Provides community safety by education and community referrals when medication assisted recovery is necessary</t>
  </si>
  <si>
    <t>2 hour session initially, continues as needed. For patients who will start Vivitrol, an appointment is required with the medical director and 2 appointments are required with the MH SW prior to stating Vivitrol treatment</t>
  </si>
  <si>
    <t xml:space="preserve">
substance use history</t>
  </si>
  <si>
    <t>Yes nurses to take medication orders, administer medications</t>
  </si>
  <si>
    <t>12 since fy19</t>
  </si>
  <si>
    <t>Mindfulness based emotional intelligence (MBEI) curriculum developed for at- risk populations</t>
  </si>
  <si>
    <t xml:space="preserve">To establish mindfulness based interventions (MBI's) as the evidence based norm in education, rehabilitation, drug and alcohol treatment, pre-release and post release programs for prisoners as well as in staff development and leadership training programs for corrections professionals </t>
  </si>
  <si>
    <t xml:space="preserve">Duke's County Sheriff's Office Education and Programming Division </t>
  </si>
  <si>
    <t xml:space="preserve">Community Volunteer </t>
  </si>
  <si>
    <t>Narcotics Anonymous</t>
  </si>
  <si>
    <t>Enables members to abstain from varied substance abuse issues. Provides inmates with the ability to link with community sponsors prior to release</t>
  </si>
  <si>
    <t>Island Health Care</t>
  </si>
  <si>
    <t>designed to teach parenting and nurturing skills to men</t>
  </si>
  <si>
    <t>to provide attendees with effective skills for healthy family relationships and child development</t>
  </si>
  <si>
    <t>13 weeks</t>
  </si>
  <si>
    <t>Martha's vineyard community services</t>
  </si>
  <si>
    <t>2 in FY'19, 2 in FY '20</t>
  </si>
  <si>
    <t>Opioid prevention</t>
  </si>
  <si>
    <t>education on use and access to Narcan</t>
  </si>
  <si>
    <t>Provides knowledge to at risk population on how to avoid overdose and provide lifesaving assistance to individuals who overdose</t>
  </si>
  <si>
    <t xml:space="preserve">Yes, Nurse who presents </t>
  </si>
  <si>
    <t>Medical Staff</t>
  </si>
  <si>
    <t>6 since fy19</t>
  </si>
  <si>
    <t xml:space="preserve">Strengths based support for people with addiction or in recovery from alcohol, other drugs, codependency or other addictive behaviors </t>
  </si>
  <si>
    <t xml:space="preserve">Provides individuals with linkage and the ability to build a rapport to recovery coach services in the community prior to release </t>
  </si>
  <si>
    <t>Duke's County Sheriff's Office Education and Programing Division</t>
  </si>
  <si>
    <t>A guide through the 12 Steps of Recovery</t>
  </si>
  <si>
    <t>The purpose of this course is to allow you to reflect on the ways alcohol or substance use has affected your life. It provides educational material on the 12 steps of AA/NA as well as interactive reflective exercises.</t>
  </si>
  <si>
    <t>Familiarity with the 12 steps of recovery</t>
  </si>
  <si>
    <t>Online</t>
  </si>
  <si>
    <t>Included in EDOVO</t>
  </si>
  <si>
    <t>Houses of Healing - A prisoner's guide to inner power and freedom</t>
  </si>
  <si>
    <t>Prisoners and prison staff around the country are praising the power of "Houses of Healing: A Prisoner’s Guide to Inner Power and Freedom", the groundbreaking book/curriculum for prisoner healing and rehabilitation by Robin Casarjian. This book is a guide that instructs, encourages, and speaks to prisoners, providing a path to behavioral change, dignity, and respect-for oneself and for others. We suggest you have a notebook and a pencil to help with the writing assignments. </t>
  </si>
  <si>
    <t>Reflections and Recovery</t>
  </si>
  <si>
    <t>This course contains a series of lessons that involve meditation, therapeutic and reflective exercises based on addiction and recovery.</t>
  </si>
  <si>
    <t>Seeking Substance Abuse Treatment</t>
  </si>
  <si>
    <t>The goal of drug abuse treatment is to stop drug use and allow people to lead active lives in the family, workplace, and community. One continual challenge, however, is keeping patients in treatment long enough for them to achieve this goal. That is why finding the right treatment for a person’s specific needs is critical. </t>
  </si>
  <si>
    <t>Stressful life events</t>
  </si>
  <si>
    <t>Posttraumatic Stress Disorder (PTSD) is mental health condition triggered by experiencing or witnessing a traumatic event such as physical assault, sexual abuse, domestic violence, gang involvement, childhood neglect, terrorist incidents, or life-threatening events. People with PTSD may experience flashbacks, difficulty sleeping, isolation, depression, substance abuse, anger, or aggression. This course provides information about PTSD and offers tools to help overcome it.</t>
  </si>
  <si>
    <t>PTSD for Veterans</t>
  </si>
  <si>
    <t>Posttraumatic Stress Disorder (PTSD) is mental health condition triggered by experiencing or witnessing a traumatic event such as military combat, terrorist incidents, or life-threatening events. People with PTSD may experience flashbacks, trouble sleeping, isolation, depression, substance abuse, anger, or aggression. This course provides informational videos and text, how to find help, followed by opportunities to apply your knowledge about PTSD.</t>
  </si>
  <si>
    <t>Opioid Overdose Information</t>
  </si>
  <si>
    <t>Learn the warning signs of opioid overdose and how naloxone and medication-assisted treatment (MAT) programs can help treat and prevent it. Information in this course is brought to you by SAMSHA, Medline Plus and the Centers for Disease Control and Prevention.</t>
  </si>
  <si>
    <t>Understanding Addiction (Available in Spanish)</t>
  </si>
  <si>
    <t>Many people don't understand why or how other people become addicted to drugs. They may mistakenly think that those who use drugs lack moral principles or willpower and that they could stop their drug use simply by choosing to. In reality, drug addiction is a complex disease, and quitting usually takes more than good intentions or a strong will. Drugs change the brain in ways that make quitting hard, even for those who want to. Fortunately, researchers know more than ever about how drugs affect the brain and have found treatments that can help people recover from drug addiction and lead productive lives.</t>
  </si>
  <si>
    <t>Learning How to be a Better Parent</t>
  </si>
  <si>
    <t>Children of Incarcerated Parents Library More than one in twenty-eight children in the United States has a parent in prison. The loss of a parent to incarceration means a crisis for that child. Concerned people in all settings are dealing with children of incarcerated parents and their caregivers daily, but in most cases without benefit of training or specific information. Children of Incarcerated Parents Library (CIPL) provides free information sheets designed for people serving children of prisoners and their caregivers.</t>
  </si>
  <si>
    <t>Re-Entry Services</t>
  </si>
  <si>
    <t>Comprehensive, phased delivery of a wide-range of interlocking discharge/re-entry services. Areas of re-entry service include housing, recovery treatment, halfway house residential placement, health insurance, identification documents, Parole and Probation liaising, veterans’ support, and other related re-entry areas of need. Re-entry services, information, resources and referrals are delivered through individual consultation and community-based-inmate linkage.</t>
  </si>
  <si>
    <t xml:space="preserve">Provides individuals with the tools and documents necessary to access housing, employment, and medical care </t>
  </si>
  <si>
    <t>as needed</t>
  </si>
  <si>
    <t>PMI - Path of Freedom</t>
  </si>
  <si>
    <t>Fleet Maull and the Prison Mindfulness Institute (PMI) have created this video-based course to help you practice mindfulness as a tool to improve your everyday life and work towards your long-term goals. PMI is dedicated to providing the most effective, evidence-based tools for rehabilitation, self-transformation, and personal and professional development. The focus of Path of Freedom is emotional intelligence. Fleet is an author, master teacher, trainer and leader who facilitates deep transformation.</t>
  </si>
  <si>
    <t>Emotional Intelligence</t>
  </si>
  <si>
    <t>Parenting while Incarcerated</t>
  </si>
  <si>
    <t>This course will teach you important tips to help you stay involved in your children's lives while in prison. You will hear from experts on how to best support your children during this difficult time. This course features Ann Analyst-Estrin, Director of the National Resource Center on Children and Families of the Incarcerated, and Carol Burton, Executive Director of Centerforce and Director of Alameda County Children of Incarcerated Parents.</t>
  </si>
  <si>
    <t>How to support children while incarcerated</t>
  </si>
  <si>
    <t>Thinking for the Future - CBT</t>
  </si>
  <si>
    <t>Join a group therapy session led by two experts in Cognitive Behavioral Therapy (CBT) -- Jennifer Luther and Dr. Paula Smith. CBT is a form of mental health treatment that focuses on the relationship between thoughts, feelings and behaviors. The participants are serving time at a work-release center in Indiana and have volunteered their time to share their experiences and work through the lessons with the instructors.</t>
  </si>
  <si>
    <t>Understanding of CBT</t>
  </si>
  <si>
    <t>Staying Healthy</t>
  </si>
  <si>
    <t>In this course you will learn basic information to help you stay healthy and effectively use the healthcare system. You will read “Staying Healthy”, a healthcare guide put together by the Florida Literacy Coalition. As you go through the course, think about any issues or questions you've had with your healthcare in the past.</t>
  </si>
  <si>
    <t>How to effectively use the healthcare system</t>
  </si>
  <si>
    <t>Health Insurance Basics</t>
  </si>
  <si>
    <t>In this course you will learn about health insurance and ways to get coverage for you and your family.</t>
  </si>
  <si>
    <t>Understanding health insurance</t>
  </si>
  <si>
    <t>This course will help you to learn to manage anger, stop violence or the threat of violence, develop self-control over thoughts and actions, and receive support and feedback from others.</t>
  </si>
  <si>
    <t>Headspace - Guided Meditation Sessions and Mindfulness Training</t>
  </si>
  <si>
    <t>This course will give you an introduction to Headspace, which is a meditation program designed for the modern world. The first lesson will introduce the topic, and the second lesson will take you through Take Ten, the ten day meditation program.</t>
  </si>
  <si>
    <t>Beyond Prison, Probation, and Parole</t>
  </si>
  <si>
    <t>Beyond Prison, Probation &amp; Parole is a motivational film series that features inspiring stories told by formerly incarcerated men and women who have overcome the hurdles, stigmas and challenges associated with returning to society from prison. Men and women not only share their recipes for success, they also tell how they refused to let their past dictate their future.</t>
  </si>
  <si>
    <t>How to overcome hurdles, stigma, and challenges</t>
  </si>
  <si>
    <t>Special Populations and Health: Finding Care that Meets Your Needs</t>
  </si>
  <si>
    <t>Different people need different kinds of healthcare. Depending on your age, medical history, gender and sexual identity, finding a healthcare plan that is right for you may seem difficult or confusing. This course will help you with the basics of finding health coverage and care that meets your particular sexual health and gender-specific needs. If you are unsure of what health insurance is, or how it can help you, refer to the Health Insurance Basics course to become more familiar with health care language and subjects.</t>
  </si>
  <si>
    <t xml:space="preserve">Understanding healthcare </t>
  </si>
  <si>
    <t>The Michael G. Santos Foundation: Mastermind</t>
  </si>
  <si>
    <t>The Mastermind is a video-based, reentry course designed to help you return to society with your dignity intact and with opportunities to thrive. The course is inspired by the personal life of Michael Santos, a former prisoner who served 26 years in prison. While in prison, he earned his Bachelor's degree and Master's degree, published 7 books, and married the love of his life. In this course, he speaks of his prison experience and hopes to transform your life just as he transformed his.</t>
  </si>
  <si>
    <t>Reentry preparation</t>
  </si>
  <si>
    <t>Prisoner Reentry Network: Part 1</t>
  </si>
  <si>
    <t>No one knows about reentry like someone who has left prison. The Prisoner Reentry Network provides information about the concerns voiced by incarcerated and formerly incarcerated people. In this course you will learn tips for release from prison, and hear stories from people who have transitioned home after prison. You’ll find information on adjusting to the outside, tax forms (W-4 and I-9), talking about your record during job interviews, and more. Prisoner Reentry Network is a non-profit dedicated to promoting successful transitions from incarceration to the community. </t>
  </si>
  <si>
    <t>This course focuses on the deep, real causes of domestic violence and not just the symptoms. The course was designed for both the perpetrator and the victim. For victims, because of their lack of cognition and propensity for re-victimization. For perpetrators, because of their self-defeating thoughts and behaviors. It is a course of self-discovery that helps individuals understand the negative forces that exist in domestic violence relationships.</t>
  </si>
  <si>
    <t>Understanding domestic violence</t>
  </si>
  <si>
    <t>Domestic Violence -Short</t>
  </si>
  <si>
    <t xml:space="preserve">Understanding domestic violence </t>
  </si>
  <si>
    <t>Offender Corrections</t>
  </si>
  <si>
    <t>This course is not about the past, but the future. Each new day is a new beginning and a chance to improve and start over. However, to take new directions in life requires that we become self-aware of the thinking errors or self-defeating thoughts and behaviors that have so far hindered or diverted our progress towards a productive successful life. The objective of this course is, therefore, to focus on time tested thinking skills that have proven to help people leave behind the past and change their future.</t>
  </si>
  <si>
    <t xml:space="preserve">Understanding offender corrections </t>
  </si>
  <si>
    <t>Offender Corrections - Short</t>
  </si>
  <si>
    <t>Understanding offender corrections - short relationship</t>
  </si>
  <si>
    <t>Cognitive Awareness - Short</t>
  </si>
  <si>
    <t>This course is for all people who may be experiencing problems in their lives associated with faulty thinking and self-defeating behaviors–– which describes almost all of us. This is a self-development course designed to teach cognitive skills and help people live happier, more productive lives.</t>
  </si>
  <si>
    <t xml:space="preserve">Understanding cognitive awareness - short </t>
  </si>
  <si>
    <t>ART - Aggression Replacement Therapy</t>
  </si>
  <si>
    <t>Aggression Replacement Training (ART) offers a comprehensive intervention program designed to teach adolescents to understand and replace aggression and antisocial behavior with positive alternatives.</t>
  </si>
  <si>
    <t xml:space="preserve">Understanding aggression replacement therapy </t>
  </si>
  <si>
    <t>The Reentry Times.com Educational Program</t>
  </si>
  <si>
    <t>This course will give you a summary of how imprisonment affects Veteran’s benefits and how imprisonment affects the incarcerated Veteran’s family. Participants will gain valuable information to assist in understanding which benefits you and your family can still utilize while incarcerated. This course was put together with information from ReentryTimes.com Newspaper and the Department of Veteran’s Affairs.</t>
  </si>
  <si>
    <t>Understanding relationships reentry times.com educational programs</t>
  </si>
  <si>
    <t>EDOVO tablets</t>
  </si>
  <si>
    <t>Utilizes secure tablet technology to deliver free access to educational programming and increases opportunities for rehabilitation through intensive, therapeutic and academic coursework</t>
  </si>
  <si>
    <t>Provides individuals with the ability to attend vocational and substance abuse and wellness programming, due to the geographical isolation of Martha's vineyard, would otherwise be inaccessible.</t>
  </si>
  <si>
    <t>State appropriation 8910-8400 (SDD) and 7035-0002 (ISA with DOE)</t>
  </si>
  <si>
    <t>classes on recovering from bad credit, how to budget, and opportunities for investment</t>
  </si>
  <si>
    <t>Provides individuals with classes on recovering from bad credit, how to budget, and opportunities for investment</t>
  </si>
  <si>
    <t xml:space="preserve">educational services including functional literacy classes, special interest classes, HI SET preparation and testing, and individual study opportunities </t>
  </si>
  <si>
    <t xml:space="preserve">Provides individuals with educational services including functional literacy classes, special interest classes, HI SET preparation and testing, and individual study opportunities </t>
  </si>
  <si>
    <t>Computer Skills and Literacy</t>
  </si>
  <si>
    <t>This course provides students with a comprehensive introduction to computers. You will explore a variety of topics in computing, such as the following: the components of a computer, common computer terminology, an introduction to the Internet, computer security and privacy, computer troubleshooting techniques, and steps to maintain the life of your computer. Through readings and videos, you will learn how to fully understand the basics of computer technology.</t>
  </si>
  <si>
    <t xml:space="preserve">Understanding computer skills and literacy </t>
  </si>
  <si>
    <t>Inmate Cleaner Training</t>
  </si>
  <si>
    <t>According to the Occupational Safety and Health Administration, (OSHA), "Blood borne pathogens are infectious microorganisms in human blood that can cause disease in humans. These pathogens include, but are not limited to, hepatitis B (HBV), hepatitis C (HCV), and human immunodeficiency virus (HIV)."</t>
  </si>
  <si>
    <t>Understanding inmate cleaner training</t>
  </si>
  <si>
    <t>Music Education by Play with Your Music</t>
  </si>
  <si>
    <t>Play With Your Music is an open, online music community started by individuals from NYU. They are committed to a community of discovery, growth, and openness around music. This covers some of the main concepts and structures in creating and evaluating music.</t>
  </si>
  <si>
    <t xml:space="preserve">Understanding music education by play with your music </t>
  </si>
  <si>
    <t>Drawing : The Fundamentals</t>
  </si>
  <si>
    <t>Drawing is a form of visual art in which a person uses various drawing instruments to mark paper or another two-dimensional medium. Instruments include graphite pencils, pen and ink, inked brushes, wax colored pencils, crayons, charcoal, chalk, pastels, various kinds of erasers, markers, styluses, various metals (such as silverpoint) and electronic drawing.</t>
  </si>
  <si>
    <t>Understanding drawing : the fundamentals</t>
  </si>
  <si>
    <t xml:space="preserve">Lost and Found </t>
  </si>
  <si>
    <t>This is a Listening Comprehension course. This course is designed to test the comprehension skills of the listener. This, the first book in the Bluford Series, centers on the life of Bluford sophomore Darcy Wills. Darcy contends with the return of her long-absent father, the troubling behavior of her younger sister Jamee, and the beginning of her first relationship. This audiobook was recorded by Audiobrite and features original music composed and performed by Kenyon Whittington</t>
  </si>
  <si>
    <t xml:space="preserve">Understanding lost and found </t>
  </si>
  <si>
    <t>Witting Prompts (Multiple classes)</t>
  </si>
  <si>
    <t>This course series contains lessons with fiction and personal narrative writing prompts.</t>
  </si>
  <si>
    <t>Understanding writing prompts (multiple classes) rtpationshgpi</t>
  </si>
  <si>
    <t>Giving Good Feedback</t>
  </si>
  <si>
    <t>This course is designed to help mentors learn to give helpful feedback on student work.</t>
  </si>
  <si>
    <t>Understanding diving good feedback riFationsh pn</t>
  </si>
  <si>
    <t>Elements of a Good Lesson</t>
  </si>
  <si>
    <t>This course is designed to help mentors learn how to plan a good lesson.</t>
  </si>
  <si>
    <t>Understanding elements of a good lesson.</t>
  </si>
  <si>
    <t>Political Science 232: American Government</t>
  </si>
  <si>
    <t>American Government belongs to the Saylor.org CLEP® PREP Program. In taking this version of Political Science 232, you will master the subject of American Government and Politics. This course is also designed to prepare you to take the CLEP exam in American Government. By the end of the course, you should be able to demonstrate your knowledge of American government and politics, typical patterns of political processes and behavior, and the principles used to explain various governmental structures and behaviors.</t>
  </si>
  <si>
    <t>Understanding dolitical science 232: american government riiationshcpt</t>
  </si>
  <si>
    <t>Eric the Car Guy</t>
  </si>
  <si>
    <t>Multiple courses to instruct on the detection and repair of motor vehicles. The following topics are discussed: Noises, Leaks, Breaks, Idle Issues, Vibrations, Performance and drivability, electrical, transmissions, HVAC, Engine Overheating</t>
  </si>
  <si>
    <t xml:space="preserve">Understanding dric the car guy rc ationshhp </t>
  </si>
  <si>
    <t>Business Law and Ethics</t>
  </si>
  <si>
    <t>Introductory course to the laws and ethical standards that managers must abide by while conducting business. Explores the legal framework designed to protect both consumers and businesses and outlines the legal and ethical environment in which businesses operate. Topics: - contracts - property and employment law - business organizations and regulations - ethical theories Earning college credit: </t>
  </si>
  <si>
    <t>Understanding dusiness law and ethics</t>
  </si>
  <si>
    <t>Ask Ramit - Career and Personal Finance Advice</t>
  </si>
  <si>
    <t>This course will take you through the career and finance advice of Ramit Sethi. His writing features ways to find your dream job, improve your finances, and succeed at every level.</t>
  </si>
  <si>
    <t>Provide career and personal finance advice</t>
  </si>
  <si>
    <t>Snag a Job</t>
  </si>
  <si>
    <t>This course will guide you through the entire process of finding a job. From searching for a position that suits you to nailing your interview, this course will give you tips to help you succeed! This course was put together with information from Snagajob.com and the Connecticut Department of Labor.</t>
  </si>
  <si>
    <t xml:space="preserve">Provide education on finding a job </t>
  </si>
  <si>
    <t>Introduction to Legal Studies</t>
  </si>
  <si>
    <t>This course presents the learner with a basic introduction to the world of legal studies. The lessons explore the definition of law and the role it plays in society, the nuanced differences between civil and criminal law and how various laws evolve over time. The course is ideal for those who wish to acquaint themselves with the fundamentals of legal systems.</t>
  </si>
  <si>
    <t xml:space="preserve">Provide an introduction to legal studies </t>
  </si>
  <si>
    <t>The Recruitment Guy - Interview and Career Advice</t>
  </si>
  <si>
    <t>This course will guide you through the entire process of finding a job. From searching for a position that suits you to nailing your interview, this course will give you tips to help you succeed! This course was created with information from TheRecruitmentGuy.com and the Connecticut Department of Labor.</t>
  </si>
  <si>
    <t>Provide advice on how to find a job</t>
  </si>
  <si>
    <t>Introduction to Electrical Studies</t>
  </si>
  <si>
    <t>Skilled electricians and engineers work behind the scenes to ensure that we receive a continuous supply of electric power. In order to do this, they need to have a thorough understanding of the basic concepts and practices of the electrical trade that enables them to install and maintain functional electrical systems. In this free online Diploma course the first section introduces the learner to the electrical trade. Topics on electrical safety, electrical circuits, and electrical theory are discussed in this section. This course was put together with information from USAID by ALISON</t>
  </si>
  <si>
    <t>Provide education on electrical studies</t>
  </si>
  <si>
    <t>Reading Practice - Level 1, 2, 3, 4</t>
  </si>
  <si>
    <t>Multiple courses that will test and improve reading and comprehension skills. </t>
  </si>
  <si>
    <t>Provide reading practice - level 1, 2, 3, 4 rdtationshgpi</t>
  </si>
  <si>
    <t>The Skid Row Reader (Multiple courses)</t>
  </si>
  <si>
    <t>The Skid Row Reader, written by Dan Johnson, is a book of essays and texts centered around the themes of history, perception and context. These short readings are centered around experiences that the arthur hopes his intended readers can better relate to.</t>
  </si>
  <si>
    <t>Provide education through short readings</t>
  </si>
  <si>
    <t>Speak Etc. - Workplace Language and Social Skills</t>
  </si>
  <si>
    <t>Body language is an important part of how you present yourself. This course will give you tips on how to improve your body language and help you make a good impression at work.</t>
  </si>
  <si>
    <t>Provide education on effective comunication through body language</t>
  </si>
  <si>
    <t>Introduction to Carpentry</t>
  </si>
  <si>
    <t>An age-old and highly skilled trade, carpentry has evolved to incorporate improved building materials and construction methods. Modern-day carpenters find themselves working on a variety of projects that span both the residential and commercial sectors. A sound knowledge of the tools, materials, and building methods is therefore an indispensable requirement of the job. </t>
  </si>
  <si>
    <t>Provide an introduction to carpentry</t>
  </si>
  <si>
    <t>Customer Service Basics</t>
  </si>
  <si>
    <t>This course covers the basics of customer service, skills that can be used in a variety of professions. It will be a useful starting point for any career that involves interacting with customers in any capacity. </t>
  </si>
  <si>
    <t>Understanding the basics of customer service</t>
  </si>
  <si>
    <t>Introduction to Plumbing</t>
  </si>
  <si>
    <t>Plumbers are responsible for installing safe and efficient plumbing systems, which reduces the spread of diseases and improves sanitation. In order to do this, a sound understanding of plumbing pipes, tools, and materials; knowledge of the trade and the current practices it promotes is an essential requirement. This course begins with an introduction to plumbing, where a brief history of plumbing from the ancient to the modern times is discussed. This is followed by topics such as safety practices, hazard communication, plumbing tools, and drawings.</t>
  </si>
  <si>
    <t>Provide an introdution to Plumbing</t>
  </si>
  <si>
    <t>My Money</t>
  </si>
  <si>
    <t>Making the most of your money starts with five building blocks for managing and growing your money -- The My Money Five. These principles are: Earn, Save and Invest, Protect, Spend, and Borrow. Keep these five principles in mind as you make day-to-day decisions and plan your financial goals. This course was put together with information from the Federal Financial Literacy and Education Commission. </t>
  </si>
  <si>
    <t>Provide education on how to achieve personal financial goals</t>
  </si>
  <si>
    <t>Michael G. Santos; Straight-A Guide</t>
  </si>
  <si>
    <t>The Straight-A Guide is a video-based course made to help students learn how to pursue a law-abiding life where they can contribute to their community. It has been designed and delivered by a former prisoner, Michael G. Santos, who received a 45-year prison sentence when he was 19. He ended up serving 26 years in prison, but earned his Bachelor's degree, Master's degree, and published books during his sentence.</t>
  </si>
  <si>
    <t>Offer insight on how to live a law abiding life</t>
  </si>
  <si>
    <t>Psychology 101</t>
  </si>
  <si>
    <t>A detailed introduction to the fundamental principles of psychology and to the major subjects of psychological inquiry. Topics: - history of psychology - methodology - emotion - development - memory - psychopathology Earning college credit:</t>
  </si>
  <si>
    <t>Introduction to Psychology</t>
  </si>
  <si>
    <t>Introduction to Western Political Thought</t>
  </si>
  <si>
    <t>Examination of the major texts and figures in the history of political thought, including Plato, Machiavelli, and Rousseau. Topics of analysis include: power, justice, rights, law, and other issues pertaining to governance. Topics: - history of political thought - Plato, Aristotle, Machiavelli, Hobbes, Locke, Rousseau, Tocqueville, and Marx - influence of various political theories on modern American politics Earning college credit: </t>
  </si>
  <si>
    <t>Provide a basic knowledge of western political thought</t>
  </si>
  <si>
    <t>Staying Healthy: Women's Health (Multiple Courses)</t>
  </si>
  <si>
    <t>This is a special addition to Staying Healthy: An English Learner’s Guide to Health Care and Healthy Living. It is part of a two course series called Staying Healthy: Women's Health. The courses give a broad overview of different women’s health topics. </t>
  </si>
  <si>
    <t>Provide knowledge of womens health</t>
  </si>
  <si>
    <t>Staying Healthy for Beginners</t>
  </si>
  <si>
    <t>In this course, you will learn basic information about health care, doctors, medicine, healthy food, and staying healthy. </t>
  </si>
  <si>
    <t>basic knowledge about health care, doctors, medicine, healthy food, and staying healthy</t>
  </si>
  <si>
    <t xml:space="preserve">Career Exploration: </t>
  </si>
  <si>
    <t>Multiple courses to learn about jobs in the following fields: -Manufacturing - Marketing, Sales, and Service - Construction Industry - Hospitality and Tourism - Business, Management, and Administration - Information Technology - Human Services - Health Science - The Transportation Industry</t>
  </si>
  <si>
    <t>Finding employment and career opportunities</t>
  </si>
  <si>
    <t>English Language Arts Foundations (Multiple course levels)</t>
  </si>
  <si>
    <t>Based on the Common Core State Standards, this course will help you grow as a reader and writer of both literary and informational text. You will read a number of complex, thematically related narratives, short stories, extended informational texts, and nonfiction articles. You will learn to analyze these varied texts, to identify key ideas and details, to compare and contrast major text elements, and to distinguish between those claims supported by evidence and those that are not. In your own life, these reading and writing skills will benefit you immensely no matter what path you choose to take in your future. The goal through all of this is to help you become a reader, writer, and communicator capable of critical thinking and analysis, so that as you continue on your learning journey, you have the tools and foundation you need to succeed. </t>
  </si>
  <si>
    <t>GED/HiSET preperation</t>
  </si>
  <si>
    <t>RLA - Reading Comprehension - (Multiple course levels)</t>
  </si>
  <si>
    <t>Reasoning through Language Arts education and exam practice. The material in these courses comes from DCS GED® Prep Online. DCS GED Prep Online is designed to help you continue your high school adult education by working at your own pace. For over 10 years, DCS GED® Prep Online has been helping people pass the GED®test.</t>
  </si>
  <si>
    <t>Social Studies - (Multiple courses)</t>
  </si>
  <si>
    <t>In these courses you will learn concepts that will help you succeed on the Social Studies portion of the GED exam. Lessons include U.S. History, Geography</t>
  </si>
  <si>
    <t>Math - (Multiple courses)</t>
  </si>
  <si>
    <t>The material in these courses comes from DCS GED® Prep Online. Lessons covered include addition, subtraction, multiplication,  division,  decimals and fractions, Interest, distance, total cost, ratio, proportions, measurements, percentages, exponents, number properties, word problems, geometry, algebra </t>
  </si>
  <si>
    <t>Science - (Multiple courses)</t>
  </si>
  <si>
    <t>In this courses you will learn about  Earth science, Physical Science, Life Science. The material in this course comes from DCS GED® Prep Online. DCS GED Prep Online is designed to help you continue your high school adult education by working at your own pace. For over 10 years, DCS GED® Prep Online has been helping people pass the GED®test.</t>
  </si>
  <si>
    <t>Food Safety Training - Safe Practices and Procedures</t>
  </si>
  <si>
    <t>Having a good sanitation and safety program is vital to any food service operation, big or small. This is a follow-on course from our basic level requirements course and will help you understand different aspects of food safety and sanitation. It will teach you different programs that can be brought into effect within your operation. From individual cleanliness guidelines that are applicable to everyone within the sanitation and safety operation, to the imperative role the manager plays in the operation, this free online course will quickly ensure that your food service operation will have a reputation for good cleanliness and sanitation. This course will teach you what to look out for when purchasing and receiving foods from an outside supplier, how to store food in the correct environment and how to prepare foods hygienically. Learn how to prevent and avoid accidents such as burns or cuts, and food borne illnesses by learning how they are caused. This online course will be of great interest not only to a person who wishes to start their own food service operation or who is already working in one, but to anyone who wants to know more about preparing food in a sanitary manner.</t>
  </si>
  <si>
    <t>Understanding food safety and sanitation</t>
  </si>
  <si>
    <t>Introduction to Plumbing Tools and Drawings</t>
  </si>
  <si>
    <t>In this course you will review the plumbing profession, with a focus on the tools and drawings that are most commonly used.</t>
  </si>
  <si>
    <t>Knowledge of basic plumbing skills</t>
  </si>
  <si>
    <t>Principals of Management</t>
  </si>
  <si>
    <t>This course will illustrate the ways in which the practice of management evolves as firms grow in size. It is based upon the idea that the essential purpose of a business is to produce products and services in order to meet the needs and wants of the marketplace. A manager marshals an organization’s resources (its people, finances, facilities, and equipment) toward this fundamental goal. In this course, you will explore the tasks that today’s managers perform and delve into the key knowledge areas that managers need to master in order to run successful and profitable businesses. </t>
  </si>
  <si>
    <t>Provide knowledge of basic marketing skills</t>
  </si>
  <si>
    <t>Understanding Drainage and Water Distribution Systems</t>
  </si>
  <si>
    <t>Understanding Drainage and Water Distribution Systems is a course by USAID, and is designed for anyone who wants to get a better understanding of the drain, waste, vent, and water distribution systems. This course will be of great interest to all professionals who want to understand how drainage and water distribution systems work or for a newcomer looking to gain a more thorough understanding of a modern-day plumber's job.</t>
  </si>
  <si>
    <t>Provide knowledge of basic plumbing skills</t>
  </si>
  <si>
    <t>Continuing Your Education: An Introduction to College Courses</t>
  </si>
  <si>
    <t>If you have received a high school diploma or have completed your GED, we recommend taking this course to explore your options for continuing your education.</t>
  </si>
  <si>
    <t>Knowledge of how to take the next steps and continue education</t>
  </si>
  <si>
    <t>Food Safety - Introduction to Personal Hygiene</t>
  </si>
  <si>
    <t>Welcome to Introduction to Personal Hygiene! This introductory course is part of the Food Safety Knowledge Network Basic Level Program and was developed through a partnership between the Global Food Safety Initiative and Michigan State University to enhance the technical knowledge of individuals responsible for food safety, especially those working for small or less-developed businesses.</t>
  </si>
  <si>
    <t>Illegal to Legal: Business Success for the (Formerly) Incarcerated</t>
  </si>
  <si>
    <t>"Illegal to Legal" is a guide by Bob Pelshaw to help ex-offenders become entrepreneurs (people who start their own businesses). There are many benefits to starting your own business, especially if you have a record. This course will take you through the "Illegal to Legal" guide and teach you what you need to know to become an entrepreneur. Once you have access, you can also visit the website illegaltolegal.org for more information</t>
  </si>
  <si>
    <t>Understanding how to become an entrepreneur</t>
  </si>
  <si>
    <t>Business Communications</t>
  </si>
  <si>
    <t>This course is designed to help you learn how to plan, produce, and perform acts of communication that satisfy the most demanding audience: your customers. Topics: - the communication process - understanding an audience - writing and speaking to customers </t>
  </si>
  <si>
    <t>Knowledge of business communications</t>
  </si>
  <si>
    <t>Sexual Wellness: Your Health, Your Body, Your Choice (Also in Spanish)</t>
  </si>
  <si>
    <t>This course focuses on information about how to prevent Sexually Transmitted Infections and unplanned pregnancy. You will also practice making decisions that are right for your sexual health and different ways to talk to your partners or doctors about your decisions.</t>
  </si>
  <si>
    <t>Understanding sexual health</t>
  </si>
  <si>
    <t>PREA: What you need to know (Also in Spanish)</t>
  </si>
  <si>
    <t>In this course you will watch an informational video on the PREA, the Prison Rape Elimination Act. You will learn about your rights and the protections your facility provides.</t>
  </si>
  <si>
    <t>Understanding PREA</t>
  </si>
  <si>
    <t>Computer Basics</t>
  </si>
  <si>
    <t>This course will teach you basic skills on how to use a computer, explore the Internet for networking or entertainment purposes, create an email account, and use several computer programs that will be helpful in the workplace.</t>
  </si>
  <si>
    <t>Knowledge of basic computer skills</t>
  </si>
  <si>
    <t>Economics 101: Principals of Microeconomics</t>
  </si>
  <si>
    <t>Introductory course that provides a basic understanding of microeconomic principles. Analyzes the economic factors influencing decisions made at the individual level, after evaluating resources, costs, and tradeoffs. Topics: - consumer and producer behavior - supply and demand - different kinds of markets and how they function - welfare outcomes of consumers and producers Earning college credit:</t>
  </si>
  <si>
    <t>Earn college credits</t>
  </si>
  <si>
    <t>ServSafe Food and Alcohol Safety Exams</t>
  </si>
  <si>
    <t>In this course you will learn about proper handling of food and alcohol and prepare for the ServSafe certification exams. This certification from the National Restaurant Association is accepted nation-wide. Passing a ServSafe exam is often necessary to get a job in the food or beverage industry. Certification in several areas can certainly expand your employment possibilities in the food service field. Once you acquire any ServSafe certification, it will be good for 5 years. </t>
  </si>
  <si>
    <t>English as a second language (multiple courses)</t>
  </si>
  <si>
    <t>Course topics include: Vocabulario, El Pasado y el Presente, Gramatica, Las Palabras Communes, Verbos y Preguntas, Practica de Leer - En el bosque, Como Aprender Ingles, Conociendo las consecuencia, El Proceso de accion penal: Lo basico, Comprension de lectura: A Reventar, En la sala de un juzgado, Las consecuencias duraderas</t>
  </si>
  <si>
    <t>Learn English as a second language</t>
  </si>
  <si>
    <t>Criminal Process: The Basics</t>
  </si>
  <si>
    <t>The legal process is very complicated and can be difficult to understand. In this course you will learn about the criminal process from arrest to sentencing. This course is not legal advice.</t>
  </si>
  <si>
    <t>Basic knowledge about the legal system</t>
  </si>
  <si>
    <t>Knowing the Consequences</t>
  </si>
  <si>
    <t>In this course you will learn about the legal system, particularly what kinds of small infractions can lead to incarceration. This course is not legal advice and in no way replaces the advice of a licensed legal professional.</t>
  </si>
  <si>
    <t>Lasting Consequences</t>
  </si>
  <si>
    <t>In this course you will continue to learn about the legal system and how small issues can eventually lead to big consequences. The topics covered are: unpaid child support; paying fees and fines; and driving on a suspended license.</t>
  </si>
  <si>
    <t>In the Courtroom</t>
  </si>
  <si>
    <t>In this course you will learn some basics about the courtroom part of the criminal process. The topics covered in this course are: courtroom etiquette; the role of a Public Defender, and how to represent yourself.</t>
  </si>
  <si>
    <t>Personal Finance</t>
  </si>
  <si>
    <t>This course aims to help you learn how to spend money mindfully, how to save money for the future, how to use money safely, and how to make money. Using material from Moneythink and Khan Academy/Better Money Habits, this course will empower you to make great financial decisions for yourself.</t>
  </si>
  <si>
    <t>Basic financial understanding</t>
  </si>
  <si>
    <t>Credit Reports and Credit Scores</t>
  </si>
  <si>
    <t>Your credit history is important to a lot of people: mortgage lenders, banks, utility companies, prospective employers, and more. So it's especially important that you understand your credit report, credit score, and the companies that compile that information, credit bureaus. This information, provided by the Federal Reserve Board, provides answers to some of the most common, and most important, questions about credit.</t>
  </si>
  <si>
    <t>SquareUp - Entrepreneurship</t>
  </si>
  <si>
    <t>SquareUp is a self-paced course that provides foundational knowledge for using entrepreneurial thinking to build a career, a business, or both. Assignments cover the concepts of personal development, life and career planning, and business idea development. Topics include, opportunity recognition, goal setting, and idea creation. SquareUp allows participants the opportunity to examine the basic concepts of Alexander Osterwalder’s Business Model Generation – the core components of building a Business Model Canvas.</t>
  </si>
  <si>
    <t xml:space="preserve">Knowledge for using entrepreneurial thinking to build a career, business, or both. </t>
  </si>
  <si>
    <t>Immune Disorders and Gluten</t>
  </si>
  <si>
    <t>In this course, you will learn about immune disorders related to gluten. This course is informational, and it is not meant to serve as medical advice for people with celiac disease.</t>
  </si>
  <si>
    <t>Understanding your health.</t>
  </si>
  <si>
    <t>Health Care for Veterans</t>
  </si>
  <si>
    <t>This course offers U.S. veterans information about how to access the health care benefits they may be eligible for through the Veterans Health Association (VHA). Each veteran is different, so each veteran may have different health care options. This course will help you start the process and connect with resources who can help you get VA health insurance. Disclaimer: This course is meant to introduce veterans to their health care options. The information in this course is not meant to take the place of professional medical advice</t>
  </si>
  <si>
    <t>Knowledge of healthcare options for veterans</t>
  </si>
  <si>
    <t>Make BIG Talk (Multiple courses)</t>
  </si>
  <si>
    <t>Make BIG TALK is a social experiment, research project and video series started by a university student named Kalina. In this course series, you will be asked to think about deep questions, and answer questions about your life, your goals, and more. In taking this course, you will also learn how to make "big talk" with other people. Courses include: Introduction, People &amp; Family, Values &amp; Lessons, Digging Deeper, What if?, Time</t>
  </si>
  <si>
    <t xml:space="preserve">Perspective into life, goals, and more. </t>
  </si>
  <si>
    <t>GED Checklist</t>
  </si>
  <si>
    <t>This course is designed to help make the GED process easier for you to understand and follow</t>
  </si>
  <si>
    <t>GED/HI SET preparation</t>
  </si>
  <si>
    <t>Introduction to Cisco Networking</t>
  </si>
  <si>
    <t>This course is a comprehensive introduction to routing and switching. It will teach the skills and knowledge to successfully install, operate, and troubleshoot a small branch office network.</t>
  </si>
  <si>
    <t>Skills and knowledge to successfully install, operate and troubleshoot a small branch office network</t>
  </si>
  <si>
    <t>First Degree Viewer Guide</t>
  </si>
  <si>
    <t>"First Degree" is a documentary that takes a look at the college prison system in the Sing  Correctional Facility.</t>
  </si>
  <si>
    <t>Applying for Health Insurance</t>
  </si>
  <si>
    <t>This course is an introduction to applying for health insurance. Here, you can learn the first steps you may take to enroll in health insurance. You will also learn basic information about Marketplace insurance, Medicaid, Social Security Disability Insurance, and Veterans Administration benefits.</t>
  </si>
  <si>
    <t>learn basic information about Marketplace insurance, Medicaid, Social Security Disability Insurance, and Veterans Administration benefits.</t>
  </si>
  <si>
    <t>Introduction to Peer Tutoring</t>
  </si>
  <si>
    <t>Learn how you can help other students learn while building your own skills.</t>
  </si>
  <si>
    <t>Letter writing (Multiple courses)</t>
  </si>
  <si>
    <t>This course series includes lessons in: The Outline of a Letter, Different Kinds of Letters, Letter Writing Practices, Writing Personal Letters, Writing Professional Letters, Writing Persuasive Letters</t>
  </si>
  <si>
    <t>Letter writing skills</t>
  </si>
  <si>
    <t>Different Kinds of Letters</t>
  </si>
  <si>
    <t>This course will teach you about the different kinds of letters: personal, persuasive, and professional. This course is meant for writers of all levels.</t>
  </si>
  <si>
    <t>Tutor Training (multiple courses)</t>
  </si>
  <si>
    <t xml:space="preserve">This course helps potential tutors learn more about how to teach students the following topics: Working with English as a Second Language Students, Working with Students with Disabilities, Culturally Responsive Teaching, What to Expect, </t>
  </si>
  <si>
    <t>Bottom Line Reasons to Hire the Formerly Incarcerated</t>
  </si>
  <si>
    <t>Getting a job is one of the hardest challenges a formerly incarcerated citizen faces. The author of this course Bob Pelshaw refused to hire people with a criminal history, until he served time in Federal prison. While doing his time, he wondered "What would someone have needed to do to convince me to hire them?" That was the birth of the bottom-line reasons. This course teaches the seven major bottom-line reasons for hiring the formerly incarcerated so that job applicants can use these reasons as ammunition to help obtain jobs.</t>
  </si>
  <si>
    <t xml:space="preserve">Job preparation skills </t>
  </si>
  <si>
    <t>Great Interview &amp; Great Jobs for the Formerly Incarcerated</t>
  </si>
  <si>
    <t>Getting a job is one of the hardest challenges facing most formerly incarcerated citizens. Hard, but not impossible. This course provides powerful, solid, practical, easy to implement tips you can use to help you in job interviews.</t>
  </si>
  <si>
    <t>Communication: What's the Point</t>
  </si>
  <si>
    <t>So much in life depends on communication skills. Learn effective communication tools and tips you can use to improve your life inside, and outside, the walls.</t>
  </si>
  <si>
    <t>In this course you will learn about health insurance and ways to get coverage for you and your family. This course was put together using information from Healthcare.gov, the Health Insurance Marketplace, and the Kaiser Family Foundation.</t>
  </si>
  <si>
    <t xml:space="preserve">Basic understanding of health insurance </t>
  </si>
  <si>
    <t>Women's Health</t>
  </si>
  <si>
    <t>This course is put together using materials from Womenshealth.gov as well as the Center for Disease Control with 4 lessons. In Lesson 1, you'll learn about different conditions ranging from Ovarian Cancer to Polycystic Ovary Syndrome that could impact your health. Take a look through these to understand who may be at risk and if there are ways to prevent or treat the different conditions. The next lesson will talk more about the different screenings and tests for these conditions. In lesson 3, you can learn more about the many different birth control options that exist. Lastly in lesson 4 we talk about menstruation, premenstrual syndrome and menopause.</t>
  </si>
  <si>
    <t>Basic understanding of women's health</t>
  </si>
  <si>
    <t>Seven Strategies for Getting a Job with a Criminal History</t>
  </si>
  <si>
    <t>Getting a job with a criminal history is difficult, but not impossible. Learning these strategies will help you be better prepared for job searches.</t>
  </si>
  <si>
    <t>Elevate Your Future with Elevator Pitches</t>
  </si>
  <si>
    <t>Most people in America believe in second chances. But for many formerly incarcerated citizens a criminal history is a life sentence when it comes to job applications, rental applications, sometimes even dating and re-connecting with friends or loved ones. This course shows how to communicate your criminal history, and your unique personal strengths and benefits, in a way that helps you put, and keep, your past in your past. This course teaches people with a criminal history how to use elevator pitches as a powerful persuasive tool to elevate their future in job interviews and other life situations. It teaches the fundamentals of making an elevator pitch, how to make a good one, and how to use it to better your post-release life, relationships, and to aid in getting jobs or new business.</t>
  </si>
  <si>
    <t>Brian Hamilton Foundation's Starter U</t>
  </si>
  <si>
    <t>The Brian Hamilton Foundation’s Starter U: How to Start and Grow a Business is a free, self-paced online course teaching everything you need to know to start, run, and grow a business. Whether you live in Portland, Oregon or Portland, Maine, work 3rd shift or 1st shift, this course is designed to give you, the entrepreneur, the flexibility to learn according to your schedule. Our course covers business ideation, marketing, selling, customer service, how to overcome the biggest obstacle stopping you from starting your business: you. Through roughly twelve hours of instruction, entrepreneur stories, quizzes, and discussion topics, we distill everything you absolutely need to know to start your business tomorrow. At the end of the course, you will receive a certification proving you have successfully completed the course. So, what are you waiting for? Start today!</t>
  </si>
  <si>
    <t>How to start, run and grow a business</t>
  </si>
  <si>
    <t>Returning Citizens Magazine</t>
  </si>
  <si>
    <t>Returning Citizens Magazine: 2nd Chance Jobs, Expungement, Legal, Reentry Only Job Fairs, and so much more.</t>
  </si>
  <si>
    <t>First Light: Learning Resources</t>
  </si>
  <si>
    <t>This course contains the learning resources for First Light. You must watch the film "First Light" before taking this course. This course contains questions and activities to deepen your understanding of the brutal and disturbing history of settler colonialism and its impact on Native peoples, government policies that aimed to force Native people to stop being who they are, and the process of healing that accompanies a truth and reconciliation commission.</t>
  </si>
  <si>
    <t>Understanding of the brutal and disturbing history of settler colonialism and its impact on Native peoples, government policies that aimed to force Native people to stop being who they are, and the process of healing that accompanies a truth and reconciliation commission.</t>
  </si>
  <si>
    <t>Dear Georgina : Learning Resources</t>
  </si>
  <si>
    <t>Dear Georgina focuses on a single example of the lifelong impact of Indigenous child removal. The companion viewer’s guide helps you understand how historical and intergenerational trauma influence the emotional lives of children and young people. It also links Georgina's story to the more recent separation of children from their families at international borders.</t>
  </si>
  <si>
    <t>understand how historical and intergenerational trauma influence the emotional lives of children and young people. It also links Georgina's story to the more recent separation of children from their families at international borders.</t>
  </si>
  <si>
    <t>Dawnland; Learning Resources</t>
  </si>
  <si>
    <t>The 20-page viewer’s guide is written for viewers who want to learn more about the issues behind the film, Dawnland. Community screening hosts, neighborhood groups, book clubs, faith organizations, librarians, and people who love documentary film will find helpful information and resources to enrich their viewing.</t>
  </si>
  <si>
    <t xml:space="preserve">Learn about the issues behind the film, Dawnland. </t>
  </si>
  <si>
    <t xml:space="preserve">Provides individuals with Catholic Mass is designed to give Catholics and non-Catholic inmates an opportunity to participate in a service consistent with the Liturgical calendar of the Catholic Church.  </t>
  </si>
  <si>
    <t>Introduction to Quakerism</t>
  </si>
  <si>
    <t>Learn who Quakers are, what Quakers believe and do, and where Quakers come from. Several materials for this course are used by permission of Friends General Conference (https://www.fgcquaker.org/), a national Quaker organization.</t>
  </si>
  <si>
    <t>Deeper understanding of religion</t>
  </si>
  <si>
    <t>Streetlights: Volume 1 Divine DNA (Covering Genesis 1-6 &amp; the Gospel f John)</t>
  </si>
  <si>
    <t>Streetlight's first thematic volume; exploring the truths of man's creation and fall as found in Genesis 1-6 and God's redemption plan for man in the life and death of his son Jesus, as found in the Gospel of John.</t>
  </si>
  <si>
    <t>Gospel of St. Matthew (Multiple courses)</t>
  </si>
  <si>
    <t>This Distance Learning with Independent study course will study the Gospel of St. Matthew using both ancient and modern insights regarding its structure and theology. Those who complete this course should be able to compare this Gospel with the other synoptic Gospels; explain how the structure reveals that Jesus is the new David and the New Moses; describe Jesus’ attitude toward Pharisaic legalism; appreciate Jesus’ use of parables, particularly the parable of the sower; define the way Jesus established the Church, giving special responsibilities to Peter; and address the realities of the Kingdom of God and the presence of both saints and sinners in the Church.</t>
  </si>
  <si>
    <t>Christen Prayer (multiple courses)</t>
  </si>
  <si>
    <t>Students who complete these five inspiring lessons will be given new understandings to help them adapt their own way of praying so that it transforms their relationship with God. They will be able to relate prayer to living the Christian life, to explain the revelation of prayer in the Old and New Testaments, to trace the development of prayer in the Christian tradition, to identify ways of overcoming obstacles to prayer, and finally to summarize the main truths that are contained in the Our Father.</t>
  </si>
  <si>
    <t>I am Series</t>
  </si>
  <si>
    <t>Of all the claims of Jesus found in the Gospels, none are more dense and divisive as the I AM statements found in the Gospel of John. Paired with 8 dynamic short films, Esteban Shedd of Streetlights Bible walks through Jesus’ 8 I AM statements in this one-of-a-kind multimedia devotional series. Interact, read, listen, watch and think through Jesus’ powerful words.</t>
  </si>
  <si>
    <t>Optional Reading (multiple courses)</t>
  </si>
  <si>
    <t>Courses include the following topics: Antiquities of the Jews - Book II, Constitution on Divine Revelation, Matthew and Mark, Matthew and Genesis, Matthew and John, Christian Prayer Part I, - V</t>
  </si>
  <si>
    <t>Foundations of Biblical Interpretation (BST 305.1)</t>
  </si>
  <si>
    <t>The purpose of this course is to help students develop an understanding of principles and techniques important to the study, interpretation, and application of the Scriptures.</t>
  </si>
  <si>
    <t>Concepts in Biblical interpretation Part I (BST 305.2) and II (BST 305.3)</t>
  </si>
  <si>
    <t>Basic Principles of Morality (multiple courses)</t>
  </si>
  <si>
    <t xml:space="preserve"> Introduction to Pillar III: Life in Christ Students who successfully complete this lesson should be able to explain the position of the section on morality in the Catechism of the Catholic Church, the difference between fundamental and special moral theology, the relationship between virtue and law as they are treated in pillar III, and the role of Sacred Scripture in the study of morality.</t>
  </si>
  <si>
    <t>Jewish Learning (Multiple Courses)</t>
  </si>
  <si>
    <t>Multiple courses in Judaism including: Women in the bible, FAQs about Judaism, Daily living, Chumash Themes</t>
  </si>
  <si>
    <t>Islamic Studies (Multiple Courses)</t>
  </si>
  <si>
    <t xml:space="preserve">Multiple courses in Islamic Studies including: Rules of Worship, The Rights of Parents - Birr al-Walidayn, The Prohibitions of the Tongue - Maharim al-Lisan, </t>
  </si>
  <si>
    <t>Ten Commandments (multiple courses)</t>
  </si>
  <si>
    <t>Using Pillar Three of the Catechism of the Catholic Church, Sacred Scripture, documents of the Church, and lectures of the late moral theologian, Monsignor William B. Smith, S.T.D. students who successfully complete this course should be able to describe in general the rights and duties of the first five commandments of the Decalogue as taught by the Catholic Church. It consists of four lessons and five DVD lectures that focus on the Scriptural foundations, obligations, sins, and virtues related to Commandments one through five.</t>
  </si>
  <si>
    <t>Celebration of the Christian Mystery (multiple courses)</t>
  </si>
  <si>
    <t> Christ instituted, for our justification, the seven Sacraments, which were foreshadowed in the Old Testament. This course based on Pillar Two of the Catechism of the Catholic Church, provides an overview of the Sacraments in light of their three categories: Sacraments of Initiation, Sacraments of Healing, and the Sacraments at the Service of Communion. Students who complete this course should be able to explain in detail the content of each Sacrament within the context of liturgy and Scripture, and to describe the emphasis that catechesis should place on teaching the communal dimension of the Sacraments.</t>
  </si>
  <si>
    <t>Life in Christ (multiple courses) (Spanish version available)</t>
  </si>
  <si>
    <t>This lesson will focus on the vocation of Christians to a "newness of life." Students should be able to explain the sources of all human actions, the principles of double effect, the work of the emotions and conscience, and the realities of virtue and sin. Students should be able to describe the responsibilities of man's social life being trinified, as well as to explain the moral teaching of the Church as a graced response to the creating, redeeming, and sanctifying activity of the Father, Son, and Holy Spirit. This lesson will examine the Ten Commandments within the context of the New Law of loving both God and neighbor with the Love with which God loves. Students should be able relate virtues, sins, and special moral considerations associated with each Commandment; explain the relationship between the Holy Spirit and living by the moral teaching of the Church; and describe the catechetical significance of the Church's moral teaching for the New Evangelization.</t>
  </si>
  <si>
    <t>Profession of Faith (multiple courses) (Also available in Spanish)</t>
  </si>
  <si>
    <t>This lesson will trace the origins of the creeds. Students who successfully complete this lesson should be able to describe the contributions of early Christian writers to the creed, explain the role of the creed for the catechumenate and baptismal liturgy, and be able to identify significant terms and phrases associated with the historical evolution of the creed.</t>
  </si>
  <si>
    <t>Our Daily Bread (Multiple courses)</t>
  </si>
  <si>
    <t>The Our Daily Bread devotional provides daily spiritual encouragement to people around the world. We currently distribute print copies of our devotional booklet to over 70,000 prisoners in the United States, as well as to thousands of jail/prison chaplains.</t>
  </si>
  <si>
    <t>Introduction to the Catechism of the Catholic Church (Multiple courses) (Spanish version available)</t>
  </si>
  <si>
    <t>Introduction to the Catechism of the Catholic Church (Multiple courses)</t>
  </si>
  <si>
    <t>Gospel of St. John (multiple courses) (Spanish version available)</t>
  </si>
  <si>
    <t>This online Distance Learning independent study course will provide a glimpse of the theological developments that the Fathers of the Church have discovered in St. John’s Gospel. This course will focus on using Catholic principles for Scriptural interpretation to unravel the reasons the Church Fathers considered this the “spiritual gospel” with significant differences from the synoptic writers. Students who complete this course should be able to explain John’s way of presenting the Trinity and the two natures of Jesus; describe John’s development of Jesus as the fulfillment of the Old Testament, and analyze the importance of the sacraments and the role of Mary in this gospel often referred to as the Catholic Gospel.</t>
  </si>
  <si>
    <t>CDU Catholic Learning Guidance Pen Pal Program</t>
  </si>
  <si>
    <t>The Catholic Distance University provides learning guidance through its Pen Pal Program. This is an area in which you can submit questions regarding materials contained in the CDU Courses. Correspondence with a knowledgeable member of the Catholic Church will be provided after the Request for Pen Pal Assistance has been completed and submitted.</t>
  </si>
  <si>
    <t>Bible Study (Multiple Courses)</t>
  </si>
  <si>
    <t>This Bible Correspondence Fellowship course you will go through the Introduction and the Understanding the Bible lessons, Foundations of Faith and the Romans, First and Second Corinthians, Galatians and Colossians, Thessalonians and Philemon.</t>
  </si>
  <si>
    <t>Intro to Scripture and the Gospel Message (Multiple Courses)</t>
  </si>
  <si>
    <t>This independent study course is a basic overview of Sacred Scripture for all adult Catholics and catechists. The content will focus on the Church’s principles for Biblical interpretation as explained in concrete examples drawn from the New Testament, as well as briefly address the benefits and shortcomings of both the ancient and modern approaches to the study of Sacred Scripture. Participants will reflect upon the Gospels and the Letters of St. Paul as they are the fulfillment of Israel’s story in Christ. In addition, the course will conclude with the implications of this course for Christian doctrine and discipleship. Those who complete this course should be able to appreciate more fully the Biblical narrative as alive for themselves as Catholics and, consequently, for all those that will benefit from their teaching.</t>
  </si>
  <si>
    <t>VAT II: The Constitution on the Church, Lumen Gentium (Multiple Courses)(Also available in Spanish)</t>
  </si>
  <si>
    <t>The Second Vatican Council (1962-1965) was the major event in the Church in the twentieth century. It is also perhaps the most misunderstood event as well. This course will examine Vatican II’s Constitution on the Church. The lessons explain how this Constitution deals with the way the Church works (People of God, hierarchy, laity, religious, and so on). Students who complete this course should be able to better understand one’s role in the Church and be able to exercise the mission given to all by reason of one’s Baptism. This lesson covers the final two chapters of The Constitution on the Church: namely, those referring to the Church as a Pilgrim Church and to Our Lady. These two chapters are connected because they start with the journey of the Church towards the glory of Heaven and the understanding of Mary, who is an example of the glorified life of the saints in Heaven, and as such, indicates the goal to which all of the Church tends.</t>
  </si>
  <si>
    <t>The Prophets and Morality (Multiple courses)</t>
  </si>
  <si>
    <t>This online independent study course examines the Old Testament prophets as the conscience of ancient Israel and as insightful guides to moral theology for the modern Christian. This course will additionally study the prophets’ perspective in regard to the causes of sin, the motives of temptation, and the remedies God applied for healing. Those who complete this course should be able to discuss the prophets both as powerful preachers against sins of idolatry and social injustice that continue into the present time, and as gifted leaders who understood human nature and the ultimate solution to sin—the Person of Jesus Christ.</t>
  </si>
  <si>
    <t>Introduction to the Acts (Multiple courses)</t>
  </si>
  <si>
    <t>This online independent study course is an introduction to the New Testament book: Acts of the Apostles, from which daily and Sunday Mass readings are chosen throughout the entire season of Easter each year. Students will explore introductory topics such as authorship of the book, dating, and literary qualities, and then examine the mission and challenges of the early Church in and outside of Jerusalem. Those who complete this course should be able to identify how Luke shows Jesus continuing to guide the Church from heaven in the actions of the apostles and explain how Luke has so structured Acts to make it justify baptizing Gentiles without the need for them to become Jews first.</t>
  </si>
  <si>
    <t>The Life of Paul (Multiple courses) (Spanish version available)</t>
  </si>
  <si>
    <t>This online independent study course will provide an overview of the life of St. Paul and the structure of his letters. Students will consider the missionary journeys of St. Paul as described in the Acts of the Apostles and situate his various letters within this context. They will also reflect upon the culture and issues of the Churches in Thessalonica, Galatian, Rome, and Corinth, and explore the main teachings that Paul conveyed through these letters.</t>
  </si>
  <si>
    <t>Gospel of St. Mark (Multiple courses)</t>
  </si>
  <si>
    <t>This online independent study course will be an excursion into the least known, least popular, yet, most underrated of the four Gospels--inspired by God and written by the man who was Peter's secretary. Mark affords us an indispensable look into Jesus Christ and the true meaning of Christian discipleship. The content will explore many puzzles of this Gospel, including the reasons why Mark has so often been neglected in the history of the Church, and why Mark, despite his relative neglect in the past, is essential in his witness to the truth of Jesus Christ and the historical memory of the Lord's life and ministry. Furthermore, participants who complete the seminar should be able to give reasons why Mark is an outstanding catechetical tool for explaining the mystery of Christian discipleship.</t>
  </si>
  <si>
    <t>Gospel of Luke (Multiple courses)</t>
  </si>
  <si>
    <t>This online independent study course will provide an introduction to the Gospel of Luke. The lessons will address introductory topics such as authorship, dating, sources, literary qualities, and Luke’s distinctive theology. Students will also study the ways that Luke emphasizes Jesus reaching out to the outcasts of society, shows Jesus at prayer and considers the Infancy Narrative, Twelve Apostles, Sermon on the Plain, and parables. The final lesson will treat Jesus’ journey to Jerusalem (beginning in 9:51), especially the distinctive teaching of Jesus that Luke includes in the final chapters of the Gospel. Participants who complete this course should be able to identify and explain Luke’s distinctive theology by making reference to particular passages of the Gospel.</t>
  </si>
  <si>
    <t>Mary's Role in the Mystery of Christ (Multiple courses)</t>
  </si>
  <si>
    <t>Using Chapter Eight of Lumen Gentium and John Paul II's encyclical, Mary Mother of the Redeemer, students who successfully complete this course should be able to explain the movement of the Church’s teachings about Mary from privilege-centered to sharing-oriented, interpret and describe the faith of Mary and her role as model and archetype of the Church, apply criteria described in these documents for an authentic devotion to Mary as Mother of our Savior and all the redeemed, and summarize the spiritual benefits of such a devotion. Course Objectives Students who complete this course should be able to summarize Church teaching about Mary as developed in Chapter Eight of Lumen Gentium and the encyclical Redemptoris Mater. (Additional objectives can be found at the beginning of each lesson.)</t>
  </si>
  <si>
    <t>The Catechetical Ministry (Multiple courses) (Spanish version available</t>
  </si>
  <si>
    <t>Basic Catechetics for Discipleship introduces students to the vocation of a catechist and the most pragmatic skills needed to develop a catechetical lesson or presentation. Students will briefly explore the history, tasks, and documents related to catechetics in order to appreciate the preparation required for a catechist. Students who successfully complete this course should be able to identify the preparation they need to be a catechist, and describe the elements and underlying principles needed to create an effective and faithful catechetical lesson or presentation. Students who complete this course should understand the role of a catechist and have a basic approach for preparing a catechetical lesson or presentation. (Additional objectives can be found at the beginning of each lesson.)</t>
  </si>
  <si>
    <t>The Peace Education Program consists of 10 classes that explore the meaning of personal peace, each helping participants discover their own inner resources to live more fulfilling lives. The sessions focus on 10 different themes: Peace, Appreciation, Inner Strength, Self-Awareness, Clarity, Understanding, Dignity, Choice, Hope, and Contentment. The core material for each theme is a selection of video excerpts from Prem Rawat’s international talks. Sessions also include facilitated reflection time, participant discussion, and workbook learning. The interactive, multimedia workshops are non-religious and non-sectarian, and have been proven to benefit diverse groups of people in over 80 countries.</t>
  </si>
  <si>
    <t>Conscience Formation (Multiple courses)</t>
  </si>
  <si>
    <t>This online independent study course will explore the essential way to peace that requires the development of a healthy conscience open to all that Jesus has taught us through Sacred Scripture and Tradition, Participants will then consider how to receive with devotion the sacrament of Penance where a personal experience of God's mercy invites us to live a more authentic discipleship of Christ by properly exercising our conscience. Those who complete this course should be able to describe the meaning of moral conscience: how it ought to be formed, the relationship between sin and conscience, and the connection of one's moral conscience to the call of Jesus for conversion through the Sacrament of Penance.</t>
  </si>
  <si>
    <t>Who is God? Bible Study</t>
  </si>
  <si>
    <t>God is Good! God is Mercy! God is Love! God is Sovereign! God is Holy!</t>
  </si>
  <si>
    <t>El Lobo y La Paloma (The Wold and The Dove)</t>
  </si>
  <si>
    <t>El Lobo y La Paloma tells a story about the loss of a loved one and the rebuilding of a spiritual relationship with those we have lost through the journey of exploring our grief.</t>
  </si>
  <si>
    <t>Follow the Seven Path Signs</t>
  </si>
  <si>
    <t>Follow this path to eternal life</t>
  </si>
  <si>
    <t>The Holy Rosary of the Blessed Virgin Mary</t>
  </si>
  <si>
    <t>History of the Rosary and instructions on how to pray the Rosary.</t>
  </si>
  <si>
    <t>Dealing with Anger (Spanish Version available)</t>
  </si>
  <si>
    <t>Handling anger is an important life skill. Christian counselors report that 50 percent of people who come in for counseling have problems dealing with anger. Anger can shatter communication and tear apart relationships, and it ruins both the joy and health of many. Sadly, people tend to justify their anger instead of accepting responsibility for it. Everyone struggles, to varying degrees, with anger. Thankfully, God’s Word contains principles regarding how to handle anger in a godly manner, and how to overcome sinful anger.</t>
  </si>
  <si>
    <t>How to have confidence that you will be with God in heaven (Spanish Version available)</t>
  </si>
  <si>
    <t>That if you confess with your mouth, "Jesus is Lord," and believe in your heart that God raised him from the dead, you will be saved. 10 For it is with your heart that you believe and are justified, and it is with your mouth that you confess and are saved. 11 As the Scripture says, "Anyone who trusts in him will never be put to shame." NIV Romans 10:9-10</t>
  </si>
  <si>
    <t>Handling Depression</t>
  </si>
  <si>
    <t>Depression is a widespread condition, affecting millions of people, Christians and non-Christians alike. Those suffering from depression can experience intense feelings of sadness, anger, hopelessness, fatigue, and a variety of other symptoms. They may begin to feel useless and even suicidal, losing interest in things and people that they once enjoyed. Depression is often triggered by life circumstances, such as a loss of job, death of a loved one, divorce, or psychological problems such as abuse or low self-esteem. Depression can also be caused by physical conditions such as chemical imbalances in the brain.</t>
  </si>
  <si>
    <t>Forgiveness (Spanish Version available)</t>
  </si>
  <si>
    <t>Never does the Bible talk about the idea of “forgiving yourself.” We are told to forgive others when they trespass against us and seek forgiveness. When we ask for God’s forgiveness based upon Christ having already paid for our sins and our having trusted in Him as Savior and Lord, He forgives us. It is as simple as that (1 John 1:9). However, even though we are released from the bondage to sin (as spoken of in Romans chapters 6-8), we can still choose to wallow in it and act as though we are not freed from it. Likewise, with guilty feelings we can accept the fact that we are forgiven in Christ, or we can believe the devil’s lie that we are still guilty and should therefore feel guilty.</t>
  </si>
  <si>
    <t>Loneliness  (Spanish Version available)</t>
  </si>
  <si>
    <t>Being alone and being lonely are two different things. One can be alone without being lonely, and one can be lonely in a crowded room. Loneliness is, therefore, a state of mind, an emotion brought on by feelings of separation from other human beings. The sense of isolation is very deeply felt by those who are lonely. The Hebrew word translated “desolate” or “lonely” in the Old Testament means “one alone, only; one who is solitary, forsaken, wretched.” There is no deeper sadness that ever comes over the mind than the idea that we are alone in the world, that we do not have a friend, that no one cares for us, that no one is concerned about anything that might happen to us, that no one would care if we were to die or shed a tear over our grave</t>
  </si>
  <si>
    <t>Lust (Spanish Version available)</t>
  </si>
  <si>
    <t>Most words in the Bible that are translated “lust” mean “a passionate desire.” Strong desire can be either good or bad, depending upon the object of that desire and the motive behind it. God created the human heart with the capacity for passionate desire so that we would long after Him and His righteousness (Psalm 42:1–2; 73:25). However, the concept of “lust” is now usually associated with a passionate desire for something God has forbidden, and the word is seen as synonymous with sexual or materialistic desire.</t>
  </si>
  <si>
    <t>Memorizing Scripture</t>
  </si>
  <si>
    <t>In our Christian Leadership Bible Study, you will be asked to memorize scripture. Memorizing scripture is a way of filling our minds with what it needs, so that we can be ready to use it at any moment of trial or temptation. We memorize because the Bible tells us to do so. Proverbs 7:1, 3 “keep my words and treasure my commandments within you...write them on the tablet of your heart." The only way to put God's Word on our heart is to have it committed to memory.</t>
  </si>
  <si>
    <t>Prayer  (Spanish Version available)</t>
  </si>
  <si>
    <t>The most basic definition of prayer is “talking to God.” Prayer is not meditation or passive reflection; it is direct address to God. It is the communication of the human soul with the Lord who created the soul. Prayer is the primary way for the believer in Jesus Christ to communicate his emotions and desires with God and to fellowship with God.</t>
  </si>
  <si>
    <t>Sin (Spanish Version available)</t>
  </si>
  <si>
    <t>The key to victory in our struggles with sin lies not in ourselves, but in God and His faithfulness to us: “The LORD is near to all who call on Him, to all who call on Him in truth (Psalm 145:18; see also Psalm 46:1).</t>
  </si>
  <si>
    <t>Steps to Communicating with God (Spanish Version available)</t>
  </si>
  <si>
    <t>Prepare to talk with and listen to God. Get your mind and heart in a neutral position. In other words, don’t have any preconceived notion of what you want God to say to you. Desire His will and His words to you.</t>
  </si>
  <si>
    <t>Suicide Awareness (Spanish Version available)</t>
  </si>
  <si>
    <t>In most cases, depression or depressive thought patterns reveal what we believe about the world and about God. In the darkest of moments, it is hard to believe, but the feelings are not true. So first, let us encourage you that though your thoughts are deceiving you, God has another way for you. He always has and always will.</t>
  </si>
  <si>
    <t>Taming the Tongue</t>
  </si>
  <si>
    <t>God desires for us to use our tongues to bring Him glory, to edify others and proclaim the gospel to everyone. The tongue can only be tamed by the power of God. We cannot purposefully choose to honor God with our words by using enough willpower. Taming the tongue only comes from the Lord. Through the enabling of the Holy Spirit, we learn to control our tongue by choosing not to talk with “unwholesome” words. Crass language, ugly humor and cuss words are not for the believer to use. It is through the Holy Spirit that we can bridle our tongue and guard the words we use. We also grow in sanctification this way by choosing to speak words that edify instead of words that reflect anger and sin.</t>
  </si>
  <si>
    <t>Gaudium et spes (Multiple courses)</t>
  </si>
  <si>
    <t>The Second Vatican Council (1962-1965) was the major event in the Church in the twentieth century. It is also perhaps the most misunderstood event as well. This course will examine Vatican II’s Constitution on the Church in the Modern World. This document deals with the way in which the Church carries the mission of Christ to the world. Students who complete this course should be able to better understand and exercise the mission given to them by reason of their Baptism.</t>
  </si>
  <si>
    <t>The Book of Genesis (Multiple courses)</t>
  </si>
  <si>
    <t>This online independent study course examines three main themes that are developed in the Book of Genesis. Furthermore, it will examine Catholic methods for reading the text of Genesis and the Old Testament narrative in general. Participants who complete this course should have acquired an appreciation of the revelation of God in Genesis and the Creation of Man; the account of the Fall and the Promise of Redemption; and the origins of the Chosen People of God and the meaning of Covenant.</t>
  </si>
  <si>
    <t>Transformed Discipleship</t>
  </si>
  <si>
    <t>Transformed Discipleship leads men to build the strongest foundation possible. Whether building a house or stronger muscles, the effort requires time, energy, and a plan. Transformed Discipleship provides a 7-step game plan that will help men win in life and build a strong legacy for generations to come. * Prayer strengthens your relationship with God. * Persona (who you really are) is discovered through relationship. * Purity maintains unbroken relationship with God as your leader. * Purpose is discovered under God’s leadership. * Priorities bring focus to live your purpose. * Perseverance pushes you to never give up. * Power is unleashed as you live out the first 6 pillars.</t>
  </si>
  <si>
    <t>Gods Beauty</t>
  </si>
  <si>
    <t>God's Beauty can be found in unusual places</t>
  </si>
  <si>
    <t>Book of Psalms (Multiple courses)</t>
  </si>
  <si>
    <t>This online independent study course will focus on the Book of Psalms as Religious Poetry and Prayer of both Jews and Christians. The Psalms will also be explored as models of communication with God using the whole range of human emotions. In addition, students will be introduced to critical methods for reading and studying the Psalter, and, interpreting and appropriating the story of the Psalter for contemporary prayer.</t>
  </si>
  <si>
    <t>Fr. Matthew Palkowski (Multiple courses)</t>
  </si>
  <si>
    <t>Over a period of four weeks, the length of the Advent Season, Fr. Matthew Palkowski, OFM Cap. will discuss the following topics: Week 1 - Who Am I; Week 2 - Who Am I to God; Week 3 - God is with Me and Week 4 - Come Lord Jesus. The course will start with the question, Who Am I? And continue with discussions that lead us to think about where we are in our relationship with God, Are we in tune with God? What can we do each day to grow closer to God? God so loved us that He gave His only Son for us......Enjoy this journey in preparing for the coming of Christ into our hearts and lives.</t>
  </si>
  <si>
    <t>Biblical History (Multiple courses)</t>
  </si>
  <si>
    <t>This course covers the period of biblical history from the crossing of the Jordan until the Exile. The scope of the course includes the period of the Judges, Samuel, and Kings. In particular, the course outlines the basic content of the Books of Judges, Samuel and Kings, explains the narrative thread which connects the history of Israel, describes the theology of the Deuteronomist and how it fits in to biblical theology and Catholic theology as a whole, lists and describes important figures from this biblical period (e.g.. Samson, David, Samuel, Elijah).</t>
  </si>
  <si>
    <t>CLI Chrismon Tree</t>
  </si>
  <si>
    <t>Learn the symbols of Christmas</t>
  </si>
  <si>
    <t xml:space="preserve"> Wisdom Literature of the Old Testament (Multiple courses)</t>
  </si>
  <si>
    <t>This online independent study course focuses on the Wisdom Literature of the Old Testament: Proverbs, Job, Qohelet, Sirach, and Wisdom of Solomon, with emphasis on the former three, which will be carefully read in their entirety. In addition to introducing each of these OT books, certain passages in each book will be closely examined, which will provide students with interpretive tools that will be of use in the prophetic aspect of their Christian ministry. Students who complete this course should be able to explain the Hebrew concept of Wisdom and how the wisdom books communicate inspired truth.</t>
  </si>
  <si>
    <t>The Fifth Gospel" (Multiple courses)</t>
  </si>
  <si>
    <t>This online independent study course focuses on what St. John Paul II called "The Fifth Gospel," the songs of the Suffering Servant in the Old Testament book of Isaiah. This course will address the meaning of servanthood and its relationship to reverence and holiness, will focus on the meaning of self-sacrifice and atonement as Israel under these; and will address how Isaiah’s servant was also the King Messiah. Students who successfully complete this course should be able to demonstrate how Isaiah’s Servant was embodied in Jesus, and to specify how these Scriptures contribute to the theology of His Passion and the vocation of all Christians.</t>
  </si>
  <si>
    <t>Loving Yourself Video</t>
  </si>
  <si>
    <t>God's Love and Loving Yourself</t>
  </si>
  <si>
    <t>Gods Faithfulness Video</t>
  </si>
  <si>
    <t>Just how faithful is our God?</t>
  </si>
  <si>
    <t>God is good, God is mercy, God is Love, God is Sovereign, God is Holy</t>
  </si>
  <si>
    <t>Health Relationships in the Lord Video</t>
  </si>
  <si>
    <t>Health Relationships</t>
  </si>
  <si>
    <t>Gods Favor Video (Multiple courses)</t>
  </si>
  <si>
    <t>Understanding God's Favor</t>
  </si>
  <si>
    <t>Pope Benedict (Multiple courses)</t>
  </si>
  <si>
    <t>This independent study course will work systematically through the exhortation that Pope Benedict has conveniently divided into three parts: (1) The Word of God; (2) The Word in the Church; (3) The Word in the World. Those who complete this course should clearly understand and be able to explain how the Scriptures fit into the Church community and allow God to speak to them; how lay people are to use Scripture based on the Church’s use of the Scriptures in various contexts; and how to integrate the Scriptures into daily life so that the fundamental values of the Bible will stimulate the transformation of culture.</t>
  </si>
  <si>
    <t>Prison Fellowship Virtual Easter Hope Event (Spanish version available)</t>
  </si>
  <si>
    <t>This has been a tough year. We know there has been loss, loneliness, and even fear. Now more than ever we need the hope that Easter brings. That Jesus came back to life after three days in a tomb reminds us there is life after death. There is spring after winter. Things that are broken can be restored. Prison Fellowship invites you to join us in celebrating Easter together through this special video event.</t>
  </si>
  <si>
    <t>Re-Entry Group Programming</t>
  </si>
  <si>
    <t xml:space="preserve">A 17 week group program followed by individual sessions to help identify the necessary needsfor  successful reentry into your community. </t>
  </si>
  <si>
    <t>Successful reentry into the community to decrease recidivism</t>
  </si>
  <si>
    <t>1 group/week - individual sessions are nedded</t>
  </si>
  <si>
    <t>intake and reeentry coordinator</t>
  </si>
  <si>
    <t>addtn'l op costs = non-personnel operational expenses, incl. allocated facility costs</t>
  </si>
  <si>
    <t>Tactical Response Team</t>
  </si>
  <si>
    <t>Commands the response to critical situations involving armed barricaded individuals, hostage situations, active shooter, high risk warrant service, venue and dignitary protection.</t>
  </si>
  <si>
    <t>Deters, mitigates, responds, de-escalates and recovers effectively from high risk incidents in collaboration with other Law enforcement agencies</t>
  </si>
  <si>
    <t>Training 200 hours per year, 4-6 active calls per year</t>
  </si>
  <si>
    <t>National Tactical Officers Association Standards</t>
  </si>
  <si>
    <t xml:space="preserve">yes, certifications through NTOA </t>
  </si>
  <si>
    <t>yes, 6 island police departments.</t>
  </si>
  <si>
    <t>addtn'l op costs = MV Law Enforcement Council TRT Assessment</t>
  </si>
  <si>
    <t>Regional Lockup</t>
  </si>
  <si>
    <t>Processes, holds, and maintains care and custody of all arrests, civil commitments, and protective custodies for every police department in our jurisdiction</t>
  </si>
  <si>
    <t>850+</t>
  </si>
  <si>
    <t>Provides infrastructure for care, custody, and control of pre-arraignment detainees to support law enforcement agencies.</t>
  </si>
  <si>
    <t>CALEA, DPH, MGL and CMR standards</t>
  </si>
  <si>
    <t>yes, DPH</t>
  </si>
  <si>
    <t>Drug Task Force</t>
  </si>
  <si>
    <t>Cooperates and coordinates drug enforcement efforts with state and local agencies</t>
  </si>
  <si>
    <t>Increases community safety by reducing drug related crime</t>
  </si>
  <si>
    <t>Meeting or training once per month, 3-6 operations per year</t>
  </si>
  <si>
    <t xml:space="preserve">Martha's Vineyard Law Enforcement Council's MOU and Policies. </t>
  </si>
  <si>
    <t>yes, 6 island police departments, MSP, DEA</t>
  </si>
  <si>
    <t xml:space="preserve">State appropriation 8910-8400 (SDD) </t>
  </si>
  <si>
    <t>Civil Process</t>
  </si>
  <si>
    <t xml:space="preserve">Serves all matters of civil process including capiases, subpoenas and summonses. Enforces trespass orders and evictions. </t>
  </si>
  <si>
    <t>865+</t>
  </si>
  <si>
    <t>Ensures service of important paperwork and legal civil process such as evictions.</t>
  </si>
  <si>
    <t>2 services per day</t>
  </si>
  <si>
    <t>MA Rules on Civil Procedure</t>
  </si>
  <si>
    <t>MA Office of Civil Process</t>
  </si>
  <si>
    <t>Office of the State Auditor</t>
  </si>
  <si>
    <t>State appropriation 8910-8400 (SDD) and retained service of process fees</t>
  </si>
  <si>
    <t>Regional Emergency Communication Center</t>
  </si>
  <si>
    <t>Acts as the enhanced 911 center and regional call taking, including direct 911 wireless, and dispatch for over 65 public safety and public service agencies on Martha's Vineyard and Elizabeth Islands.</t>
  </si>
  <si>
    <t>200,000+ Seasonal    20,000+ Year round</t>
  </si>
  <si>
    <t xml:space="preserve">Provide public safety in the form of 911 call taking, and dispatching of resources </t>
  </si>
  <si>
    <t>EOPSS / State 911 Policies</t>
  </si>
  <si>
    <t>yes, State 911</t>
  </si>
  <si>
    <t>Public Safety Tele communicator Certification</t>
  </si>
  <si>
    <t>yes, 65 public safety and service agencies</t>
  </si>
  <si>
    <t>State appropriation 8910-8400 (SDD) and 8000-0911 (ISA with EPS)</t>
  </si>
  <si>
    <t>addtn'l op costs = non-personnel operational expenses, incl. allocated facility costs (excludes Development Grant expenses)</t>
  </si>
  <si>
    <t>Provides emergency communications infrastructure to support disaster operations, high risk public safety operations such as firefighting, tactical law enforcement operations etc.</t>
  </si>
  <si>
    <t>Increase safety through interoperability and communications resource availability.</t>
  </si>
  <si>
    <t>semi-annual maintenance,~20 deployments per year</t>
  </si>
  <si>
    <t>NICS</t>
  </si>
  <si>
    <t>yes, Martha's Vineyard, Law Enforcement Council</t>
  </si>
  <si>
    <t>Since 2016</t>
  </si>
  <si>
    <t>addtn'l op costs = MV Law Enforcement Council MCU Assessment</t>
  </si>
  <si>
    <t>Emergency Operations Center</t>
  </si>
  <si>
    <t>Coordinates federal, state local and tribal resources to mitigate respond and recover from natural disasters, large scale incidents including mass casualty.</t>
  </si>
  <si>
    <t>Increase stability in response to mitigating and recovery efforts for State Local and Federal resources.</t>
  </si>
  <si>
    <t>1-2 uses per year</t>
  </si>
  <si>
    <t>yes, FEMA, MEMA</t>
  </si>
  <si>
    <t>L.E.A.D. (Law Enforcement Against Drugs</t>
  </si>
  <si>
    <t xml:space="preserve">Programs that puts Social and Emotional Learning to work through fun and interactive lessons, building the self-confidence young people need to make healthy choices and achieve success. </t>
  </si>
  <si>
    <t>Youth programs that promote positive, pro-social attitudes and behaviors, while fostering healthy relationships, resistance to substance abuse and conflict, and resistance to negative peer pressure and influence.</t>
  </si>
  <si>
    <t xml:space="preserve">Yes. Partnered with the Mendez Foundation "Too Good For Drugs" program that puts Social and Emotional Learning to work through fun and interactive lessons, building the self-confidence young people need to make healthy choices and achieve success. </t>
  </si>
  <si>
    <t>Dukes County Sheriff's Office Community Outreach Programs</t>
  </si>
  <si>
    <t>Yes. MA Office of Public Safety</t>
  </si>
  <si>
    <t>Martha's Vineyard Public Schools</t>
  </si>
  <si>
    <t>Massachusetts "Instructor of the Year" February 2020</t>
  </si>
  <si>
    <t>Adventure Based Counseling</t>
  </si>
  <si>
    <t xml:space="preserve">Youth focused program offered and implemented in island middle schools, which utilizes experiential learning with engaging group adventure activities. </t>
  </si>
  <si>
    <t>Help group participants develop pro-social behaviors, achieve personal growth and behavior change.</t>
  </si>
  <si>
    <t>Yes. Partnered with Project Adventure</t>
  </si>
  <si>
    <t xml:space="preserve">Providing caregivers with a program designed to protect, and when necessary, quickly locate individuals with diagnosed cognitive disorders who are prone to the life threatening behavior of wandering. </t>
  </si>
  <si>
    <t>Keeping loved ones safe.</t>
  </si>
  <si>
    <t>At-risk individuals in the community diagnosed with various forms of dementia.</t>
  </si>
  <si>
    <t>Local law enforcement agencies.</t>
  </si>
  <si>
    <t>Yes; Officers awarded the Project Lifesaver "Lifesaver Angel" Commendation</t>
  </si>
  <si>
    <t>Annual Time cost In-house, Operating costs outsourced</t>
  </si>
  <si>
    <t>We Have Your Number</t>
  </si>
  <si>
    <t>Red reflective address signs placed in front of difficult to locate homes throughout the island.</t>
  </si>
  <si>
    <t>400+ placed at various homes on Martha's Vineyard</t>
  </si>
  <si>
    <t>To assist first responders in case of an emergency.</t>
  </si>
  <si>
    <t>911 Education Class</t>
  </si>
  <si>
    <t>911 Tele communicators visit elementary classrooms to provide students with information about how, when, and why to call 911.</t>
  </si>
  <si>
    <t>40+ students</t>
  </si>
  <si>
    <t>Educate community youth about the use of 911</t>
  </si>
  <si>
    <t>Youth</t>
  </si>
  <si>
    <t>Anti-Bullying Campaign</t>
  </si>
  <si>
    <t>DCSO staff wears pink and share bullying resource information in support of the national Pink Shirt Day anti-bullying campaign in collaboration with local Domestic Violence program.</t>
  </si>
  <si>
    <t>Raise awareness of bullying and support community resources and victims of crime. Preventative programming.</t>
  </si>
  <si>
    <t>Annually</t>
  </si>
  <si>
    <t>Local Domestic Violence Center</t>
  </si>
  <si>
    <t>addtn'l op costs = promotional materials</t>
  </si>
  <si>
    <t>Autism Awareness Initiative</t>
  </si>
  <si>
    <t xml:space="preserve">Seat Belt Cover program alerting first responders that the wearer is on the Autism spectrum and may respond to aiding emergency responders with resistance. </t>
  </si>
  <si>
    <t>Support individuals with autism, provide tools for interactions with first responders, promote awareness and education around Autism</t>
  </si>
  <si>
    <t>Individuals with Autism</t>
  </si>
  <si>
    <t>Island Autism</t>
  </si>
  <si>
    <t>Breast Cancer Awareness Initiative</t>
  </si>
  <si>
    <t>Raise awareness of Domestic Violence and support community resources through participating in  pink ribbon campaign and illuminating the Jail/House of Correction.</t>
  </si>
  <si>
    <t xml:space="preserve">Raise awareness of breast cancer and support victims and regional resources. </t>
  </si>
  <si>
    <t>Veterans</t>
  </si>
  <si>
    <t>1 Weekly</t>
  </si>
  <si>
    <t>2x per week, continuous</t>
  </si>
  <si>
    <t>1x per week, continuous</t>
  </si>
  <si>
    <t>1.5 hours</t>
  </si>
  <si>
    <t xml:space="preserve"> once a week</t>
  </si>
  <si>
    <t>one session each quarter</t>
  </si>
  <si>
    <t>20-30 minutes</t>
  </si>
  <si>
    <t>40-50 minutes</t>
  </si>
  <si>
    <t>once a week for 6 - 8 Weeks per school</t>
  </si>
  <si>
    <t>Background Checks</t>
  </si>
  <si>
    <t>3-4 staff volunteers work In local schools to teach anti-bullying techniques????</t>
  </si>
  <si>
    <t>54 days</t>
  </si>
  <si>
    <t>Spectrum Treatment Groups</t>
  </si>
  <si>
    <t>x</t>
  </si>
  <si>
    <t xml:space="preserve">Spectrum utilizes evidenced based treatment curricula focused on substance.  Spectrum specializes in (1) the treatment of drug and alcohol addiction; (2) correctional and recidivism reduction services; (3) adolescent treatment and juvenile justice programming; (4) mental health care; 5) community, jail and prison based medication assisted treatment for opioid use disorders; and (6) gender specific women’s programming. </t>
  </si>
  <si>
    <t>Mutliple weekly</t>
  </si>
  <si>
    <t>60 min</t>
  </si>
  <si>
    <t>All populations - male/female</t>
  </si>
  <si>
    <t>2, 3 and 4</t>
  </si>
  <si>
    <t>evidence based treatment programming</t>
  </si>
  <si>
    <t xml:space="preserve">They do not require licensing, however all staff have extensive treatment experience.  </t>
  </si>
  <si>
    <t xml:space="preserve">Spectrum, Inc </t>
  </si>
  <si>
    <t>Yes. Security staff and non-uniform staff oversee and support this program.  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t>
  </si>
  <si>
    <t>Addiction and Substance Use Medical Services</t>
  </si>
  <si>
    <t xml:space="preserve">No limit </t>
  </si>
  <si>
    <t xml:space="preserve">Comprehensive medical services are an integral part of caring for the men and women in the custody of the SCSD.  The medical providers provide all necessary and required medical treatment to all in custody.  They work with the nursing team and other medical disciplines to ensure all the medical needs are being met.  The nursing team will report all nursing protocols and assessments to the providers in order to make adjustments to dosing and detoxification protocols.  Ensuring the men and women in SCSD custody have all their medical needs met with allow the individuals to focus on other important priorities they may have or need to take care of while in custody.  All necessary medical and mental health needs of every individual in custody are taken care of while housed with the SCSD. </t>
  </si>
  <si>
    <t xml:space="preserve">As needed or requested. </t>
  </si>
  <si>
    <t>Medical and prescribing Standards</t>
  </si>
  <si>
    <t>1, 3 &amp;7</t>
  </si>
  <si>
    <t xml:space="preserve">The medical and nursing staff are licenced/credentialed nurses, NP, PA or MD's. </t>
  </si>
  <si>
    <t>SCSD, BMC, MGH, BHCHP, HCRC, CPS</t>
  </si>
  <si>
    <t>Boston HealthCare for the Homeless Program</t>
  </si>
  <si>
    <t xml:space="preserve">The BHCHP team works closely with multiple SCSD divisions for MAT/MOUD, HID/ID and reentry discharge planning. Those working with BHCHP will also attend their weekly treatment groups facilitated by a BHCHP social worker and recovery coach.  </t>
  </si>
  <si>
    <t xml:space="preserve">The BHCHP primary focus is ensuring those that are chronically homeless and suffering from opioid use disorder have all the necessary tools and resources to make a smooth and safe transition back into the community.  By having staff meet their program partipcants in the lobby they can get them to their offices to meet with providers and get their prescriptions filled then assist them with transportation to a program or home. </t>
  </si>
  <si>
    <t>90 min</t>
  </si>
  <si>
    <t xml:space="preserve">Those that are physicians or clinical social workers are required to have licenses. </t>
  </si>
  <si>
    <t>BHCHP</t>
  </si>
  <si>
    <t>Vendor with SCSD staff support</t>
  </si>
  <si>
    <t xml:space="preserve">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 </t>
  </si>
  <si>
    <t>2 &amp; 7</t>
  </si>
  <si>
    <t>Boston Medical Center Office Based Addiction Treatment</t>
  </si>
  <si>
    <t xml:space="preserve">BMC offers in-person meetings and assessments with men and women suffering from substance use and opioid use disorder wanting medical, mental health and SUD/OUD treatment from BMC post-release.  BMC OBAT nurses and physicians will conduct assessments approximately 60 days prior to an individuals release in order to make all the necessary appointments with a primiary care physician, addiction specialist, behavioral health and prescription needs on the day of release. </t>
  </si>
  <si>
    <t>BMC's goal is to ensure anyone suffering from OUD/SUD wanting post release connection to BMC and their services has appointments on the day of release.  Providing day of release appointments and services enables BMC staff to implore upon the participants continued treatment and follow up.</t>
  </si>
  <si>
    <t xml:space="preserve">As needed/referred </t>
  </si>
  <si>
    <t xml:space="preserve">Men and women requesting post release services and treatment at BMC. </t>
  </si>
  <si>
    <t xml:space="preserve">Those that are physicians or nurses are required to have licenses. </t>
  </si>
  <si>
    <t>BMC.</t>
  </si>
  <si>
    <t>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t>
  </si>
  <si>
    <t>Crimson Care Collaborative</t>
  </si>
  <si>
    <t xml:space="preserve">The mission of The Crimson Care Collaborative is to provide an enriching clinical, research, and interprofessional educational environment for health professional students that exposes them to the practice of primary care in diverse communities around Boston.CCC has developed a partnership with one of the Suffolk County facilities near MGH, where we have established a weekly student-faculty collaborative jail-based clinic. </t>
  </si>
  <si>
    <t>This clinic focuses on providing compassionate, evidence-based healthcare to patients with a specific emphasis on facilitating the transition to community health care post-release. Our model provides co-located physical and mental care for patients, encouraging communication between teams and emphasizing the necessity of an integrated team-based approach. We begin each clinic session with a group huddle and didactic session before the teams disband, and the evening ends with a group debrief and discussion of relevant topics of interest.</t>
  </si>
  <si>
    <t>Medical, Behavioral health and Dental Standards</t>
  </si>
  <si>
    <t xml:space="preserve">DEA, Federal and State licensing boards. </t>
  </si>
  <si>
    <t xml:space="preserve">MGH /Harvard </t>
  </si>
  <si>
    <t>Discharge and Recovery Panel</t>
  </si>
  <si>
    <t>monthly</t>
  </si>
  <si>
    <t xml:space="preserve">We have community partners that provide an array of reentry services. Partners include: United States Defense Attaché Office, Addiction Treatment Center of New England, Arbour Hospital/ Arbour Counseling, Benjamin Franklin Institute of Technology, Boston ABCD, Boston Area Rape Crisis Center, Boston Health Care for the Homeless Program, Boston Justice Coalition, Boston Medical Center (BMC), Boston Medical Center (BMC) Office-Based Addiction Treatment (OBAT), Boston Office of Community Corrections, Boston Police Department, Boston Public Health Commission (BPHC), Boston Public Health Commission (BPHC) - PAATHS  Program, Bridgewell, Brockton Neighborhood Health, Casa Esperanza, CATALYST Clinic - Boston Medical Center, Charlestown Coalition, City of Revere- Substance Use Disorder Initiatives Office, College Bound, Community Resources for Justice (CRJ), Community Work Services, Department of Revenue, DOC at MassHire, Dorchester Bay, Dress for Success Boston, Express Employment, Family Nurturing Center, Gavin Foundation, Habit OPCO - Boston Comprehensive Treatment Center , Health Care Resource Centers, Healthy Baby Healthy Child Program - Boston Public Health Commission, Hope House Boston, Justice Resource Institute (JRI), K &amp; F Associates, Louis B Peace Institute, Mass General Hospital, Mass Hire Department of Career Services (Veterans),Massachusetts Organization for Addiction Recovery (MOAR), Massachusetts Rehabilitation Commission, MassHire Boston Career Center, Mayor's Office of Recovery Services/Boston Public Health Commission, Mayor's Office of Returning Citizens, New England Culinary Arts training (NECAT), NewMarket Business Association, North Suffolk Mental Health Association, Office of the Commissioner of Probation, Operation ABLE, PeopleReady, Plymouth County Sheriff's Department, Project Place, Respond Inc., Rosie's Place, Ruth’s Way For Women , Spectrum - Suffolk County Sheriff's Department, Spectrum Health Systems - Boston Pre-Release, The Phoenix, The Police Assisted Addiction and Recovery Initiative, Urban League of Massachusetts, Victory Programs, Volunteers of America , Whittier Street Health Center, Work Inc. Wyman Recovery Home - Boston Public Health Commission, Youth Options Unlimited YouthBuild Boston </t>
  </si>
  <si>
    <t>Massachusetts General Hosptial Bridge Clinic</t>
  </si>
  <si>
    <t xml:space="preserve">The Massachusetts General Hospital  has been partnering with the SCSD for many years.    The MGH team works closely with the MAT/MOUD and medical teams.  Referrals are made to MGH by SCSD staff as well as self-referrals by those in custody.  MGH hired a recovery coach specifically to work with those in SCSD custody.  Those individuals interested in MAT/MOUD  will have a phone screen with the recovery coach and an MGH addiction specialist for approriateness of MAT.  The Recovery Coach works inside the facility alongside the MAT/MOUD  team and social service staff to assist referred individuals prepare for their release.  Most of the participants are pretrial detainees, thus extremely transient.  The Recovery Coach facilites groups for those interested in MAT/MOUD as well as others that have substance use disorder interested in recovery and post-release support from MGH.  As participants are preparing for release, the recovery coach and MAT/MOUD  will work closely to complete the discharge plan.  This plan will include a prescription order and pick up at the MGH Bridge Clinic as well as meeting them in the lobby of the facility to bring them to a program or home. </t>
  </si>
  <si>
    <t xml:space="preserve">The goal of the MGH Bridge Clinic team is to ensure anyone suffering from OUD/SUD wanting post release connection to MGH and their services has appointments on the day of release.  Partipants are able to show up at the Bridge Clinic when released to be connected to a provider for MAT as well as any other support/service they need.  These patients will also be provided a prescription and follow up appointments at the MGH site in closest proximity to where they will be residing. </t>
  </si>
  <si>
    <t xml:space="preserve">MGH. </t>
  </si>
  <si>
    <t>Medical and Mental Health Discharge Planning</t>
  </si>
  <si>
    <t xml:space="preserve">Suffolk County contracts with CPS for all comprehensive medical and mental health services. Medical and Mental Health discharge planners (hereafter DCP) are charged with ensuring all men and women in SCSD custody have active insurance or MassHealth prior to their release from custody.  The DCP's must also meet with each individual to assist with their discharge plan in order to make any medical, mental health, MAT and other necessary medical/MH appointments with their community providers prior to their release.  They work with both SU and MH. </t>
  </si>
  <si>
    <t xml:space="preserve">DCP assist all SCSD incarcerated individuals with continuum of care post-release appointments as well as ensuring everyone has active insurance.  SCSD encourages all individuals to followup with all necessary appointments post release, by scheduling appointments pre-release, the inmates/detainees will know they have a plan.  </t>
  </si>
  <si>
    <t xml:space="preserve">As needed; Depending upon the individuals release dates and needs. </t>
  </si>
  <si>
    <t xml:space="preserve">CPS  </t>
  </si>
  <si>
    <t xml:space="preserve">The SCSD contracts with a medical vendor.  The staff are contracted, however the funds are paid with Department funds/state.                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 </t>
  </si>
  <si>
    <t>Medication Assistance Treatment (MAT)/Medication for Opioid Use Disorder (MOUD)</t>
  </si>
  <si>
    <t xml:space="preserve">Depending on the type of medication, patients are dosed either daily or monthly.  Participants are required to attend a minimum of 2 (two) treatment based or goal orienting groups per week.  </t>
  </si>
  <si>
    <t xml:space="preserve">1, 3 &amp;7  </t>
  </si>
  <si>
    <t xml:space="preserve">No. SCSD's medical and mental health staff are employed by a contracted medical vendor.  The Department does employ program staff that are licensed clinical social workers, recovery coaches, and certified LADC and CADC counselors. </t>
  </si>
  <si>
    <t>CPS &amp; HCRC</t>
  </si>
  <si>
    <t>Yes.  DPH/BSAS</t>
  </si>
  <si>
    <t xml:space="preserve">Security staff are included in the above boxes.  Non-uniform medical, nursing and MAT staff are calculated in other tabs in this report.  Also includes medication, supplies, contracts,  and indirect costs. </t>
  </si>
  <si>
    <t>Mental Health Services and Groups</t>
  </si>
  <si>
    <t>Suffolk County contracts with CPS for all comprehensive medical and mental health services.  The mental health team provides individual/1:1 treatment, groups, acute triage for compromised or declining patients, daily medical unit rounds on all MH patients, multidisciplinary meetings with all SCSD Divisions, as well as court ordered hospitalizations and any other legally required assistance.  They work with both MH and SU. Mental Health Clinicians (hereafter MHC) meet with all individuals who are screened at intake that present with a diagnosis, MH history or prescribed psychiatric medications. Psychiatrists/psychiatric nurse practitioners meet with all individuals prescribed medication, requesting medical and/or referred to them.</t>
  </si>
  <si>
    <t xml:space="preserve">The SCSD prides itself and prioritizes those suffering from MH diagnosis.  Providing intensive and comprehensive mental health/behavioral health services to all the men and women in custody.  Many of the men and women in custody suffer from and/or diagnosed with MH disorders, with a majority of those diagnosed with co-occurring disorders.  Stabilizing and maintaining those in custody on medication and other therapeutic interventions enable the patients to better manage themselves, participate in programming as well as prepare for their release.  Those stabilized and working with MH are in a far better position to release back into the community and in a safer place.  All necessary medical and mental health needs of every individual in custody are taken care of while housed with the SCSD.  </t>
  </si>
  <si>
    <t>Daily, weekly or monthly depending on the needs of the individuals</t>
  </si>
  <si>
    <t xml:space="preserve">The MH staff are licenced/credentialed mental health clinicians, psychiatrists and psychiatric nurse practisioners. </t>
  </si>
  <si>
    <t>CPS</t>
  </si>
  <si>
    <t xml:space="preserve">The SCSD contracts with a medical vendor.  The staff are contracted, however they are paid with Department budget funds/state budget.                        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 </t>
  </si>
  <si>
    <t>Narcotics and Alcoholics Anonymous</t>
  </si>
  <si>
    <t xml:space="preserve">No limit  </t>
  </si>
  <si>
    <t xml:space="preserve">Narcotics Anonymous (NA) provides a safe place for individuals struggling with drugs useage.  It follows a 12 step program that highlights the nature of "addiction" [sic].   </t>
  </si>
  <si>
    <t>12 step</t>
  </si>
  <si>
    <t xml:space="preserve">No but they we collobarate with the local Narcotics Anonymous group for provision of speakers </t>
  </si>
  <si>
    <t>NA/AA Volunteer</t>
  </si>
  <si>
    <t xml:space="preserve">"The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 </t>
  </si>
  <si>
    <t>Opioid and Addiction Services Inside South Bay (OASIS) Program</t>
  </si>
  <si>
    <t>Treatment unit for male sentenced and pretrial individuals suffering with addiction.  Group and 1:1 treatment.</t>
  </si>
  <si>
    <t>35 at one time</t>
  </si>
  <si>
    <t xml:space="preserve">The intended outcome of the OASIS Program is to first address the multiple issues faced by inmates/detainees suffering from substance use disorder, other addictions and recovery.  These issues are addressed through the use of mandatory programming, collaboration with mental health, and Medication Assisted Treatment (when appropriate).   Programming, in collaboration with mental health treatment, seeks to treat the underlying causes for their substance use and mental health concerns with a focus on an appropriate reentry plan and program upon release.  Recovery focused programming combined with behavioral health treatment will enable the participants to get to a place where they can meet their goals and expectations.  The ultimate outcome is providing each individuals with the recovery skills and a thoughtful discharge plan so they do not relapse or recidivate. Those partipating in this program also participate in Opioid Overdose and Narcan training provided by the Department of Public Health.  </t>
  </si>
  <si>
    <t>90 days</t>
  </si>
  <si>
    <t>male pretrial and sentenced</t>
  </si>
  <si>
    <t>Yes.  The staff meets the standards and policies required by the CMR's of the institution.  Each caseworker and staff member are trained to work with the Substance Use Disorder  community</t>
  </si>
  <si>
    <t>Spectrum, Inc and SCSD</t>
  </si>
  <si>
    <t xml:space="preserve">The Recovery unit engages in annual cross training opportunities with other county correctional facilities.  </t>
  </si>
  <si>
    <t>1 &amp; 2 (RSAT)</t>
  </si>
  <si>
    <t xml:space="preserve">A weekly program designed to inform and help participants learn about opiate overdose and prevention. </t>
  </si>
  <si>
    <t xml:space="preserve">Reduce recidivism by helping detainees address their issues with addiction. Reduce Opioid overdose. Inform and help participants learn about opiate overdose and prevention.  It also provides the tools need to make positive decisions in negative situations. </t>
  </si>
  <si>
    <t>Treatment standards</t>
  </si>
  <si>
    <t xml:space="preserve">Boston Public Health Commission and SCSD  </t>
  </si>
  <si>
    <t xml:space="preserve">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  </t>
  </si>
  <si>
    <t xml:space="preserve">Pathways to Recovery (MISSION Program) and BHJI- Gavin Foundation </t>
  </si>
  <si>
    <t xml:space="preserve">Identify individuals with co-occurring mental illness and substance use disorders to participate in the pre and post release programming as well as reentry preparedness.  Provide clinical services and linkages to community supports, alongside the court system. Provide peer support with engaging in community activities and services. Works with both MH and SU. </t>
  </si>
  <si>
    <t>No limit or maximum</t>
  </si>
  <si>
    <t xml:space="preserve">Provide peer support with engaging in community activities and services.  </t>
  </si>
  <si>
    <t>As referred/needed</t>
  </si>
  <si>
    <t>evidence based/Mission treatment programming</t>
  </si>
  <si>
    <t xml:space="preserve">1 &amp; 7                                              </t>
  </si>
  <si>
    <t xml:space="preserve">Services will be provided by clinicians and peer-support specialists from the Gavin Foundation.  </t>
  </si>
  <si>
    <t xml:space="preserve">This program aims to help women understand their own personal substance use in order to maintain sobriety for extended periods of time. Women also establish relationship with community based support to assist post-release.  North Suffolk staff work with the women while incarcerated, as drug court participants as well as post release. </t>
  </si>
  <si>
    <t>1x/week</t>
  </si>
  <si>
    <t xml:space="preserve">8 weeks </t>
  </si>
  <si>
    <t xml:space="preserve">No, licensing is not required for staff however all staff have extensive backgrounds in substace use treatment and lived experience. </t>
  </si>
  <si>
    <t>North Suffolk Community Services</t>
  </si>
  <si>
    <t xml:space="preserve">Our program philosophy at the Suffolk County Jail is based on the understanding that the disease of addiction affects the entire person: encompassing the body, mind, and spirit. Because of this, treatment must address each of these areas to be successful in the recovery of the whole person. Treatment Methods &amp; Curriculums: “The Way Out”   &amp; CBT Study Guide.  </t>
  </si>
  <si>
    <t xml:space="preserve">Reduce recidivism and relapse by helping detainees address their issues with addiction. Attending these meetings promotes their growth and sobriety preparing them for a sober life upon release. The goal is to change the way detainees think, and change in the way they behave, more specifically, CBT restructures the detainees thought patterns while simultaneously teaching them prosocial skills. </t>
  </si>
  <si>
    <t xml:space="preserve">8 sessioner per week. </t>
  </si>
  <si>
    <t xml:space="preserve">Pretrial detainees and Sentenced inmates </t>
  </si>
  <si>
    <t>Department Contract employee</t>
  </si>
  <si>
    <t>Recovery Awareness NA/AA-Community. Speaker</t>
  </si>
  <si>
    <t>The facilitator in this program uses community guest speakers who carry the message of hope, and success in recovery. Speaker have dealt with addiction themselves and have attained at least six months sobriety.</t>
  </si>
  <si>
    <t xml:space="preserve">Reduce recidivism and relapse by helping detainees address their issues with addiction. Attending these meetings promotes their growth and sobriety preparing them for a sober life upon release. </t>
  </si>
  <si>
    <t>2 Sessions a  Week</t>
  </si>
  <si>
    <t xml:space="preserve">Department Contractor  and community volunteers </t>
  </si>
  <si>
    <t>Treatment Coordinator and Wellness Navigator Team</t>
  </si>
  <si>
    <t xml:space="preserve">The Treatment Coordinator (hereafter TC) and Wellness Navigators (hereafter WN) work with all MAT participants as well as anyone with a substance/alcohol/opioid use disorders that are interested in more intensive treatment as well as those with co-occuring disorders.  The TC and WN team work with each individual to create a thoughtful and comprehensive treatment plan for their incarceration while simultaneously creating their discharge treatment plan.  The team assists in residential treatment program placement, court and/or probation information requests, treatment and recovery options in the community, treatment groups, 1:1 check ins, as well as collaborating with other divisions in the Department to assist in their individualized treatment and release plans.  The TC and WN are also participate in the Mass Trial Court and BMC Specialty/Recovery/Drug Court sessions.  Staff attend regular staffing meetings and assist with any information or treatment needs on individuals in custody or those that may be held.  The team also ensures that everyone has prescriptions upon release for all their medications. Works with SU and MH.  </t>
  </si>
  <si>
    <t xml:space="preserve">The TC and WN's focus on each individual as individuals.  The team works with them throughout their incarceration up to and including after release should they need assistance in reconnecting with treatment providers in the community.  The team works diligently to ensure each individual has a thoughtful treatment plan that is attainable.  These plans are fluid and change based up on need and agreement.  The team prepares each individual for their release, be it expiration of a sentence, parole or release by the court.  Many of the men and women need a continuum of care plan for medication, SU or MH treatment and/or recovery services/agencies, residential treatment programs, etc.  As stated previously, the team works with the court, probation, parole and attorney's to create each individuals plan.  By collaborating with each of those entities, it enables staff to work with each individual to provide them a realistic and attainable release plan.  </t>
  </si>
  <si>
    <t xml:space="preserve">This is ongoing from incarceration to release.  Staff meet with each individual on their caseload on a regular basis to check in and ensure they are meeting treatment goals as well as continuing to update their release plans.  The team also meets with individuals who are maintaining or interested in initiating MAT to complete bio-psychsocials and other necessary assessments in order to make a medical referral. </t>
  </si>
  <si>
    <t>No, however all program staff are licensed clinical social workers, recovery coaches, and certified LADC and CADC counselors.</t>
  </si>
  <si>
    <t>Yes.  The team coordinates with multiple community social service agencies, health organizations across the Commonwealth, Massachusetts Trial Courts, Probation, Parole, other Sheriff's Departments as well as other Department Divisions.</t>
  </si>
  <si>
    <t xml:space="preserve">0. 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 </t>
  </si>
  <si>
    <t>Winthrop CLEAR</t>
  </si>
  <si>
    <t>The Winthrop CLEAR (Community &amp; Law Enforcement Assisted Recovery) Program works to ensure that individuals seeking support, a path to recovery, and access to services for mental health and substance use disorders are connected to community-based service providers.  The CLEAR Program consists of a network of Recovery Coaches, a Clinical Social Worker, the Winthrop Police Department, the Winthrop Public Health Department and community partners to help individuals through the early recovery process and build a successful network of support in the neighborhood where they live.  The team responds to overdoses as well as residents/families in need of support and services to include SU treatment, mental and physical health support/connections as well as any other resource they may need.  CLEAR staff will meet with incarcerated individuals who are Winthrop residents or returning to Winthrop.  They also attend the monthly Discharge/recovery panels. Program supports both SU and MH.</t>
  </si>
  <si>
    <t xml:space="preserve">As needed based on referrals or releases.  Staff attend the monthly panels at both facilites.  </t>
  </si>
  <si>
    <t xml:space="preserve">All populations - Male/Female (Residents of Winthrop or anyone returning to the town)  </t>
  </si>
  <si>
    <t>The licensing bodies or authorites for each discipline.</t>
  </si>
  <si>
    <t xml:space="preserve">Winthrop Police and Winthrop Department of Public Health  </t>
  </si>
  <si>
    <t>HIV/ID Services</t>
  </si>
  <si>
    <t xml:space="preserve">Phlebotomy and STI Certificiation </t>
  </si>
  <si>
    <t xml:space="preserve">Coordinators have extensive knowledge about public health practices, clinical care and harm reduction. In addition, staff assisting in HIV coordination attends the neccesary trainings to keep them current with the most recent information. </t>
  </si>
  <si>
    <t>Department of Public Health</t>
  </si>
  <si>
    <t>Evdienced based assessments permit the Department to better creaste treatment and individualized service plans for those in cusody</t>
  </si>
  <si>
    <t>Once during the intake process</t>
  </si>
  <si>
    <t>This is an evidenced based evaluative tool</t>
  </si>
  <si>
    <t>Tufts Medical School: Pheonix Program</t>
  </si>
  <si>
    <t xml:space="preserve">Students from Tufts Medical School provide a program dealing with health related issues to increase awareness.  </t>
  </si>
  <si>
    <t>To increase overall awareness as it pertains to personal health.  Thie overall purpose of the class is to increase knowledge so that the inmate/detainee can make informed healthy decisions as it pertains to their health.</t>
  </si>
  <si>
    <t>8 weeks, may repeat class as space allows</t>
  </si>
  <si>
    <t>Tufts Medical School</t>
  </si>
  <si>
    <t>Medication Assisted Treatment - Discussion</t>
  </si>
  <si>
    <t>Our program philosophy at SCSD is based on the understanding that the disease of addiction affects the entire person: encompassing the body, mind, and spirit. Inmates and Detainees entering our custody on a verified MAT/MOUD prescription will remain on their therapy should they request to remain. Those individuals that would like to be initiated may refer themselves for an evaluation, assessments and appropriateness. Program participants must participate in the treatment and programming.</t>
  </si>
  <si>
    <t>To educate individuals about medicated assisted treatment</t>
  </si>
  <si>
    <t>All populations - male/female (OUD &amp; AUD)</t>
  </si>
  <si>
    <t>2, 3 and 4.</t>
  </si>
  <si>
    <t>Medical and substance use standards</t>
  </si>
  <si>
    <t>1, 3 &amp; 7</t>
  </si>
  <si>
    <t>Reentry Services</t>
  </si>
  <si>
    <t>Comprehensive, phased delivery of a wide-range of interlocking discharge/reentry services. Areas of reentry service include housing, recovery treatment, halfway house residential placement, health insurance, identification documents, child support, Parole and Probation liaising, benefits and entitlements, veterans’ support, and other related re-entry areas of need. Reentry services, information, resources and referrals are delivered through individual consultation, group workshops, community-based-inmate linkage, discharge panels, classes and presentations, as well as through virtual technology tools.</t>
  </si>
  <si>
    <t xml:space="preserve">Provide individuals with the necessary reentry wrap around  services needed. </t>
  </si>
  <si>
    <t xml:space="preserve">as needed </t>
  </si>
  <si>
    <t>on going and individually based</t>
  </si>
  <si>
    <t xml:space="preserve">2, 3 and 4. </t>
  </si>
  <si>
    <t>Over 100 community partners: Gavin Foundation, Casa Esperanza, Urban League, Out For Good, EMERGE, CGI, MAssHire, DOR, SNAP, 12th Baptist, AA, NA, Peace Institute, Catholic Charities, Father Bill's, Charlestown Adult Education, Northeastern University, Trade Unions, TPP, BPH Commission, Maasasoit Community College, Ben Franklin Institute,  Roxbury Community College, VA, BlocPower</t>
  </si>
  <si>
    <t>Professional Development Attitudinal Training</t>
  </si>
  <si>
    <t>PDAT is a 5 week psychoeducational course that helps the inmate/detainee understand development and how traumatic experiences can influence said development.  The seeks to address how one can make better decisions.  The final portion of the class aims at assisting the class participants learn and/or improve their professional soft skills in preparation for becoming a effective member of society and the professional community.</t>
  </si>
  <si>
    <t>Give individuals professional soft skills in preparation for job market as well as any other interview settings.  The class also intends to help individuals gain insight into their development and how trauma has affected said development</t>
  </si>
  <si>
    <t>2x Week</t>
  </si>
  <si>
    <t>60 Minutes</t>
  </si>
  <si>
    <t>Male Population</t>
  </si>
  <si>
    <t>2 and 3</t>
  </si>
  <si>
    <t>Support and Accountability</t>
  </si>
  <si>
    <t>the Support and Accountability class is a course that discusses essential life skills for incarcerated males that are housed within the Special Housing Unit.  The class addresses decision making skills, understanding emotions, and other skills that help individuals integrate into successfully.</t>
  </si>
  <si>
    <t xml:space="preserve">To provide programming for the Special Housing Unit.  To promote emotional intelligence through the vehicle of group conversations and group assignments. </t>
  </si>
  <si>
    <t xml:space="preserve">Male Population </t>
  </si>
  <si>
    <t>Alpha Course</t>
  </si>
  <si>
    <t xml:space="preserve">A Christian based recovery course that seeks to introduce the basics of faith and recovery through a series of videos and discussions around faith and understanding the basics of spirituality. </t>
  </si>
  <si>
    <t xml:space="preserve">Reduce recidivism and prevent relapse by helping inamtes and detainee understand their spirituality and faith to address their addiction. Attending these meetings promotes their faith and sobriety preparing them for a spiritualy grounded life upon release. </t>
  </si>
  <si>
    <t>10-12 weeks</t>
  </si>
  <si>
    <t xml:space="preserve">Sentenced and pretrial women with SUD  </t>
  </si>
  <si>
    <t xml:space="preserve">licensing is not required for staff however all staff have extensive backgrounds in substace use treatment and lived experience. </t>
  </si>
  <si>
    <t>Weekly group facilitated by volunteers from Lesley University, this weekly class provides a space for women to reflect on their spirituality while making cards to send to loved ones.</t>
  </si>
  <si>
    <t xml:space="preserve">To reduce stress and provied a welcoming space for women to reflect on their spirituality.  </t>
  </si>
  <si>
    <t xml:space="preserve">90 min </t>
  </si>
  <si>
    <t xml:space="preserve">Sentenced and pretrial women </t>
  </si>
  <si>
    <t>Lesley University</t>
  </si>
  <si>
    <t>Domestic Violence/Survivors of Abuse Feeling Empowered for Reentry (SAFER) Program</t>
  </si>
  <si>
    <t>The program provides support in both individual and group settings for all victims of domestic abuse before and after release from custody. Domestic Violence Counselors provide emotional support, classes, court accompaniment, case management, and safety and discharge planning. The counselors also work closely with courts and other agencies connected to the participants.</t>
  </si>
  <si>
    <t>Providing effective DV trauma services that increase in quality of life for 60% of the participants and reduce recidivism by 10%</t>
  </si>
  <si>
    <t>4x per week</t>
  </si>
  <si>
    <t xml:space="preserve">RESPOND Inc. </t>
  </si>
  <si>
    <t>1,2,3,4</t>
  </si>
  <si>
    <t>Risk Reduction Group: Health Me</t>
  </si>
  <si>
    <t xml:space="preserve">This group discusses risk reduction about STI’s, substance use and harm reduction practices. </t>
  </si>
  <si>
    <t xml:space="preserve">6 classes weekly </t>
  </si>
  <si>
    <t>60min</t>
  </si>
  <si>
    <t>2, 3 &amp; 4</t>
  </si>
  <si>
    <t>Biology, public health and harm reduction background</t>
  </si>
  <si>
    <t>Composition books, folders, writing materials, incentives, technology for groups. 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t>
  </si>
  <si>
    <t>The main focus of the program is to help men realize and acknowledge that being a father is their most important job. This program also teaches men how to understand children’s patterns of growth and development from birth to teen years, and the father’s role in this development.</t>
  </si>
  <si>
    <t xml:space="preserve">To assist these men in their reentry back to their families. To be a better father and to take a nurturing role in their children's lives. </t>
  </si>
  <si>
    <t xml:space="preserve">2 class weekly </t>
  </si>
  <si>
    <t>Sentenced Male Population</t>
  </si>
  <si>
    <t>Curriculum training</t>
  </si>
  <si>
    <t>Nurturing Center</t>
  </si>
  <si>
    <t>Y, 2019</t>
  </si>
  <si>
    <t>Breakthrough Parenting</t>
  </si>
  <si>
    <t xml:space="preserve">Breakthrough Parenting is a 6-week, two-hour session curriculum-based course about how to make relationships work, especially with children. It is one of the best personal development courses around. The goal is to strengthen families with the knowledge, skills and insight that can move parents and their children forward in actualizing their full potential moving from struggle to cooperation.  </t>
  </si>
  <si>
    <t xml:space="preserve">To assist these women in their reentry back to their families. To be a better mother and to take a nurturing role in their children's lives. </t>
  </si>
  <si>
    <t>Pretrial and sentenced Female Population</t>
  </si>
  <si>
    <t>1,2,4</t>
  </si>
  <si>
    <t>Nuturing Center</t>
  </si>
  <si>
    <t>Y, 22</t>
  </si>
  <si>
    <t>Y,2023</t>
  </si>
  <si>
    <t>Fathers Uplift</t>
  </si>
  <si>
    <t>Designed to help men understand their issues of fatherhood and family unity.</t>
  </si>
  <si>
    <t>1 class weekly</t>
  </si>
  <si>
    <t>CDL Training: Keep On Trucking</t>
  </si>
  <si>
    <t>Keep on Trucking paves pathways for people’s prosperity through preparing them for living-wage careers as licensed drivers of commercial motor vehicles and equipment.</t>
  </si>
  <si>
    <t xml:space="preserve">To produce well-trained entry-level drivers, reduce recidivism, and support people’s overall well-being. Offer a curriculum that prepares participants for success in enrollment in and completion of an outside, accredited CDL training course for Class A trucks. </t>
  </si>
  <si>
    <t>1 Class weekly</t>
  </si>
  <si>
    <t xml:space="preserve">Sentenced Male Population </t>
  </si>
  <si>
    <t>Inside The Sun</t>
  </si>
  <si>
    <t>CWS: Building Maintenance &amp; Commercial Cleaning Training.</t>
  </si>
  <si>
    <t>provide job opportunities to participants to enter the Building Management and Industrial Cleaning field</t>
  </si>
  <si>
    <t>Community Work Services</t>
  </si>
  <si>
    <t>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t>
  </si>
  <si>
    <t>Community Work Services:   Culinary Arts</t>
  </si>
  <si>
    <t>Vocational training Culinary Arts Program for interested and eligible  individuals. The program will consist of eight weeks Culinary Arts Classes and Graduation inside the prison and Post-release follow-up by CWS for job placement/assistance.</t>
  </si>
  <si>
    <t>Proivde vocational training and post incarceration job placement</t>
  </si>
  <si>
    <t>Y, 2022, CWS</t>
  </si>
  <si>
    <t>Y</t>
  </si>
  <si>
    <t>NECAT: Culinary Arts</t>
  </si>
  <si>
    <t>4 Weekly</t>
  </si>
  <si>
    <t>New England Culinary Arts Technology</t>
  </si>
  <si>
    <t>Y, 2023, MSA</t>
  </si>
  <si>
    <t>Workforce Readiness and Development program that provides job training, coaching, and employment services.</t>
  </si>
  <si>
    <t>Prepare the participants for post incarceration employment</t>
  </si>
  <si>
    <t>3 days/cohort</t>
  </si>
  <si>
    <t>STRIVE</t>
  </si>
  <si>
    <t>Helps people with barriers to employment realize their potential to find and keep jobs that promise sustainable livelihoods and personal growth.</t>
  </si>
  <si>
    <t>1 weekly</t>
  </si>
  <si>
    <t>Strive</t>
  </si>
  <si>
    <t>Transformational Prison Project: Restorative Justice Program</t>
  </si>
  <si>
    <t xml:space="preserve">The Restorative Justice Circle is a round-table conversation between the inmates and the instructors. The aim is to change subjects’ mind frame in order for them to successfully reenter the world post-incarceration. This program is designed for 18-24 emerging adults </t>
  </si>
  <si>
    <t>To provide spaces where those who have been harmed and those who have done the harming can come together and engage in dialogue—to build understanding and empathy toward those who have been victims of violent crime.</t>
  </si>
  <si>
    <t>Transformational Prison Project</t>
  </si>
  <si>
    <t>Employment Core Curriculum</t>
  </si>
  <si>
    <t>Provide an opportunity and skills for particpants tobecome gainfully employed upon release</t>
  </si>
  <si>
    <t>N?A</t>
  </si>
  <si>
    <t>Inner City Weightlifting</t>
  </si>
  <si>
    <t>Instruction in physical exercises/training and maitenance standars within the health industry.</t>
  </si>
  <si>
    <t>Post incarceration employment</t>
  </si>
  <si>
    <t>Opiod addiction Prevention</t>
  </si>
  <si>
    <t>This group facilitates education around opioid use, including stigma, biology, treatments, preventing relapse, overdose, harm reduction and community resources.</t>
  </si>
  <si>
    <t>Reduce recidivism and relapse by helping detainees address their issues with addiction. Reduce Opioid overdose. Inform and help participants learn about opiate overdose and prevention.  It also provides the tools need to make positive decisions in negative situations.</t>
  </si>
  <si>
    <t>1 Group Weekly</t>
  </si>
  <si>
    <t>1.5 Hours</t>
  </si>
  <si>
    <t>6 - 8 Week Program</t>
  </si>
  <si>
    <t>Harvard Crimson</t>
  </si>
  <si>
    <t>This group facilitiated education around health and mental health education. Topics include Dental hygiene, Infectious desease, Sexually transmitted desease, Fitness and Dietary issues, Depression and copying skills, meditiation and midfulness skills.</t>
  </si>
  <si>
    <t>Provide Health and mental health education.</t>
  </si>
  <si>
    <t xml:space="preserve">1 Group Weekly </t>
  </si>
  <si>
    <t>Program helps high risk youth exit gangs</t>
  </si>
  <si>
    <t>Disrupt incarceration, poverty, and racism by engaging the young adults, police, and systems at the center of urban violence in relationships to address trauma, find hope, and drive change.</t>
  </si>
  <si>
    <t>1 or twice a week</t>
  </si>
  <si>
    <t>Pretrial and sentenced males - emerging adults</t>
  </si>
  <si>
    <t xml:space="preserve">Roca </t>
  </si>
  <si>
    <t>ROCA, Inc.</t>
  </si>
  <si>
    <t>ROCA’s goal is to establish a relationship with incarcerated to assist them in their reintegration to the community. The agency provides resources for returning citizens which include: ESOL, pre-GED, GED and job preparation, peacemaking circles, and leadership development</t>
  </si>
  <si>
    <t>2x/week</t>
  </si>
  <si>
    <t>on going</t>
  </si>
  <si>
    <t>Emerging adult population - male and female</t>
  </si>
  <si>
    <t>CBT</t>
  </si>
  <si>
    <t>ROCA, Inc</t>
  </si>
  <si>
    <t>Seeking Hope</t>
  </si>
  <si>
    <t>Structured psychotherapy approach to treat co-occuring PTSD and Substance Use Disorders targetting women who have been sexually exploited and working in the sex trade. Participants are quided through the first step of healing, which is establishing safety. This is done through facilitator led discussions and activition</t>
  </si>
  <si>
    <t>To prevent relapse and heal trauma resulting from addiction and exploitation.</t>
  </si>
  <si>
    <t xml:space="preserve">No, licensing is not required for staff however all staff have extensive backgrounds in substace use treatment and life experience with sexual exploitation. </t>
  </si>
  <si>
    <t>Jasmine Grace Outreach</t>
  </si>
  <si>
    <t>Yoga/Prison Yoga Project</t>
  </si>
  <si>
    <t>Weekly yoga group that provides trauma-informed yoga and mindfulness practices as a means of self-empowerment and self-rehabilitation</t>
  </si>
  <si>
    <t>To provide women with a clear mind and healthy body to better tackle obstacles upon release.</t>
  </si>
  <si>
    <t>75 min</t>
  </si>
  <si>
    <t>Sentenced and pretrial women</t>
  </si>
  <si>
    <t>Prison Yoga Project</t>
  </si>
  <si>
    <t>Adult Basic Education Literacy 2/Pre-ASE (Adult Secondary Education)/HSE(High School Equivalency)</t>
  </si>
  <si>
    <t>This course is for students who test between 4th-8th grade reading level. The teacher will work with students to strengthen their basic skills in reading and language arts and math. The majority of students in this class are preparing to go on to an ASE program. LIT II is designed to refresh students’ minds about basic skills and help students develop good study habits.</t>
  </si>
  <si>
    <t>Increase reading level of students</t>
  </si>
  <si>
    <t xml:space="preserve">7 hours </t>
  </si>
  <si>
    <t>12 months</t>
  </si>
  <si>
    <t xml:space="preserve">DESE program standards </t>
  </si>
  <si>
    <t>1 &amp; 4</t>
  </si>
  <si>
    <t>Adult Basic Education ASE (Adult secondary Education) HSE High School Equivalency</t>
  </si>
  <si>
    <t>The Adult Secondary Education/High School Equivalency program prepares students assessed at a reading level of 8th grade or higher to earn their high school equivalency diploma or HiSET. Working together as a class and as individuals, students are prepared for the five (5) areas of the HiSET test: language arts reading, language arts writing, science, social sciences, and mathematics. The HiSET test is given times a year here at the facility. This course is offered on an on-going basis and is open enrollment.</t>
  </si>
  <si>
    <t>50-60</t>
  </si>
  <si>
    <t>Obtain HISET Diploma</t>
  </si>
  <si>
    <t>High School Diploma</t>
  </si>
  <si>
    <t>Adult Basic Education Literacy I</t>
  </si>
  <si>
    <t>This course is for beginning readers who read at or below the fourth (4th) grade level. Most LIT I students have had difficulty in the past learning how to read, spell, and write. This course is designed for them to successfully develop basic skills such as decoding, phonics, and fluency.</t>
  </si>
  <si>
    <t>Increase reading and math  level of students</t>
  </si>
  <si>
    <t>all populations - male/female</t>
  </si>
  <si>
    <t>Education Gain</t>
  </si>
  <si>
    <t>Boston University Arts Workshop</t>
  </si>
  <si>
    <t>The Boston University Workshop is a program led by students and professors from Boston University School of Arts. Various art forms are used to assist the participant with telling their narrative through art.</t>
  </si>
  <si>
    <t xml:space="preserve">To provide the population the opporunity to have artistic expression through multiple artistic modalities. </t>
  </si>
  <si>
    <t>1.5 hours/ Weekly</t>
  </si>
  <si>
    <t>Boston University</t>
  </si>
  <si>
    <t>Common Ground Institute</t>
  </si>
  <si>
    <t>This is a 10 week vocational / skill based program divided into two 5-week modules including, Academics, Financial Literacy, Workforce Development, Discharge Planning, Building Maintenance, Painting, Carpentry, Landscaping, Gardening, 30 hours of OSHA training and Community Works Program.</t>
  </si>
  <si>
    <t>Providing participants with the basic hands on building and contrcution skills.  OSHA certification is included in this program.</t>
  </si>
  <si>
    <t xml:space="preserve">eligible sentenced men </t>
  </si>
  <si>
    <t>Urban Farm/Garden</t>
  </si>
  <si>
    <t xml:space="preserve">This program teaches participants the process of growing vegetables and flowers from seedlings, transplanting into larger beds through full bloom.  Vegetables are then used in our Culinary Arts program, kitchen and donation to local organizations.  </t>
  </si>
  <si>
    <t xml:space="preserve">See Description </t>
  </si>
  <si>
    <t>daily during grow months</t>
  </si>
  <si>
    <t>throughout the season</t>
  </si>
  <si>
    <t>pretrial and sentenced women</t>
  </si>
  <si>
    <t xml:space="preserve">2, 3 and 4 </t>
  </si>
  <si>
    <t>The New Garden Society</t>
  </si>
  <si>
    <t>This 8 week program is designed to cover various topics related to women's health.  Volunteer students from Tufts University through the Phoenix Project present material in a way that fosters discussion and engages the women to focus more on living a healthy lifestyle.</t>
  </si>
  <si>
    <t>To provide women the knowledge needed to maintain a healthy body and to better address health related issues as they arise.</t>
  </si>
  <si>
    <t>45 min</t>
  </si>
  <si>
    <t>Sentenced and Pretrial women</t>
  </si>
  <si>
    <t>Boston Estate Planning Committee (BEPC) and Representative R. Holmes</t>
  </si>
  <si>
    <t>Community Reentry for Women (CREW)</t>
  </si>
  <si>
    <t>CREW prepares women for reentry through the delivery of life skills instruction, job readiness training and placement and health care services</t>
  </si>
  <si>
    <t>To provide women preparing to reenter the community with job skills, resume and interview building skills, financial literacy and other individualised reintegration needs.</t>
  </si>
  <si>
    <t>3x/week</t>
  </si>
  <si>
    <t>120 min</t>
  </si>
  <si>
    <t>Project Place</t>
  </si>
  <si>
    <t>Delivering Reentry Through Employment Education for Men (DREEM)</t>
  </si>
  <si>
    <t>DREEM prepares men for reentry through the delivery of life skills instruction, job readiness training and placement and health care services</t>
  </si>
  <si>
    <t>To provide men preparing to reenter the community with job skills, resume and interview building skills, financial literacy and other individualised reintegration needs.</t>
  </si>
  <si>
    <t xml:space="preserve">Sentenced and pretrial men  </t>
  </si>
  <si>
    <t>Women's Bar Foundation Informational Sessions</t>
  </si>
  <si>
    <t>Volunteer Lawyers from the Women’s Bar Foundation offer information on civil legal issues a various areas of law including family, guardianship, public benefits, CORI sealing, immigration and education</t>
  </si>
  <si>
    <t>To gain knowledge in various legal topics to be better be prepared to re-enter society</t>
  </si>
  <si>
    <t>1x/month</t>
  </si>
  <si>
    <t>Licensed/Practicing Attorneys</t>
  </si>
  <si>
    <t>Women's Bar Foundation</t>
  </si>
  <si>
    <t>Creative Writing participants discuss and analyze college-level literature by classic and contemporary American and European authors. Participants learn to interpret literature and are introduced to the three forms: poetry, fiction and non-fiction (memoir). Such knowledge is then used to both inspire their own writing and model writing techniques</t>
  </si>
  <si>
    <t>To inspire their own writing and model writing techniques</t>
  </si>
  <si>
    <t>1x weekly</t>
  </si>
  <si>
    <t>Crimson Collaborative and other community partner</t>
  </si>
  <si>
    <t>Educational Testing &amp; Assessment: Intake Testing Assessment</t>
  </si>
  <si>
    <t>Intake assessment consists of testing offenders for performance in reading and math using the Test of Adult Basic Education (TABE). A brief survey is also administered to inquire about past education history. The information is entered into the inmate tracking system as a permanent educational record of incarceration.</t>
  </si>
  <si>
    <t>Placement into educational classes</t>
  </si>
  <si>
    <t xml:space="preserve">3 times a week </t>
  </si>
  <si>
    <t xml:space="preserve">DESE </t>
  </si>
  <si>
    <t>Educational Support Programs: Educational and Career Counseling/Advising</t>
  </si>
  <si>
    <t>Individual and group counseling services are provided. One-to-one counseling allows explanations and interpretations of educational test and career inventory results to be explained and for detailed individual educational, college and career plans to be developed. In addition, group counseling focusing on life skills development is available. These experiences provide an opportunity for inmates to explore career, and educational issues within a group context allowing for role-playing and constructive feedback by all involved in the process!</t>
  </si>
  <si>
    <t xml:space="preserve">Development of plans and applications. Increase in motivation </t>
  </si>
  <si>
    <t xml:space="preserve">As needed </t>
  </si>
  <si>
    <t>Educational Testing &amp; Assessment: High School Equivalency Testing</t>
  </si>
  <si>
    <t>The High School Equivalent Testing (HiSET) program administers the official HiSET test to offenders. As an official HiSET Test Center, the SCSD Education Division is involved in all aspects of administration including registration and data management.</t>
  </si>
  <si>
    <t>no limit</t>
  </si>
  <si>
    <t>Pass HiSET</t>
  </si>
  <si>
    <t>Educational Support Programs: Financial Literacy</t>
  </si>
  <si>
    <t>To enable inmates and detainees to become financially responsible and stable, disciplined economic agents, and successful in life. After completing the course participants are expected to: a) increase their understanding of how the economy works, and what needs to take place to ensure its integrity, stability, and prosperity are safeguarded; b) recognize their current and future economic roles; c) ensure the soundness of their economic decisions: also ensure their ability to manage money and credit, as well as negotiate any financial opportunities and/or threats they may encounter and; d) illustrate why and how economic factors should be incorporated in their decision-making process.</t>
  </si>
  <si>
    <t>Please see course description</t>
  </si>
  <si>
    <t>4 week cycles</t>
  </si>
  <si>
    <t>Educational Support Programs: Personal Leadership</t>
  </si>
  <si>
    <t>To assist incarcerated individuals to self assess, take personal responsibility for actions and plan for release</t>
  </si>
  <si>
    <t xml:space="preserve">Information on financial planning </t>
  </si>
  <si>
    <t xml:space="preserve">1.5 hours a week </t>
  </si>
  <si>
    <t xml:space="preserve">Mother's for Justice and Equality </t>
  </si>
  <si>
    <t>Certificate</t>
  </si>
  <si>
    <t>Educational Support Programs: Special Education (SPED)</t>
  </si>
  <si>
    <t>The Special Education Program helps inmates who are between the ages of eighteen (18) and twenty-one (21). One must also have a history, or make a request for Special Education and/or have a current and valid Special Education Plan from a public high school.</t>
  </si>
  <si>
    <t>Meeting needs of IEP</t>
  </si>
  <si>
    <t>Special Education Law</t>
  </si>
  <si>
    <t>Educational Support Programs: Volunteer Tutorial Program</t>
  </si>
  <si>
    <t>Volunteers from Boston College and Harvard University tutor inmates in a variety of subjects such as basic literacy and numeracy. In addition, they prepare students for HiSET testing.</t>
  </si>
  <si>
    <t>Assisting with education needs</t>
  </si>
  <si>
    <t>Boston College, Harvard University</t>
  </si>
  <si>
    <t>SCJ Education Department</t>
  </si>
  <si>
    <t xml:space="preserve">The Education Dept.  is committed to cultivating and sustaining a comprehensive academic community with second chances and re-entry at the core. The Ed. Dept is operationally constructed around a series of 8-week quarters to account for the transient nature of NSJ. Courses are taught by internal and external instructors who co-create the curriculum and share teaching responsiblities. </t>
  </si>
  <si>
    <t xml:space="preserve">Provide Adult Basic Education and preprare for the HiSet OR GED examination.  </t>
  </si>
  <si>
    <t xml:space="preserve">Department of education, City of Boston, Boston Public Schools, Volunteer instructors from local colleges and univiersites. </t>
  </si>
  <si>
    <t>1 &amp;7</t>
  </si>
  <si>
    <t>Hiset/GED Tuturing (J)</t>
  </si>
  <si>
    <t>Provide 1 on 1 and or small group tutoring for the HiSet and GED examinations</t>
  </si>
  <si>
    <t>Provide individualized tutoring to assist in passing HiSet / GED examinations</t>
  </si>
  <si>
    <t>6 Sessions week</t>
  </si>
  <si>
    <t>Petey Greene</t>
  </si>
  <si>
    <t>Illustrator and Press Operations</t>
  </si>
  <si>
    <t>This is a 4 week continuing program designed to teach the students in, using a offset two color press and high output digital press production.</t>
  </si>
  <si>
    <t>Any Sentenced Male</t>
  </si>
  <si>
    <t>Indesign &amp; Screen Print</t>
  </si>
  <si>
    <t>This is a 4 week continuing program designed to teach the students in graphic design, create publications, printing projects, sign manufacturing, web site design, printing on clothing and vehicles.</t>
  </si>
  <si>
    <t xml:space="preserve">Any Sentenced Male </t>
  </si>
  <si>
    <t>Inside Expressions (Pilot)</t>
  </si>
  <si>
    <t>Creative expression and writing workshop that culminated in public reading, annual publication, and featured (2) renowned authors as virtual guest speakers.</t>
  </si>
  <si>
    <t xml:space="preserve">Provide a safe space </t>
  </si>
  <si>
    <t>2 sesions per week</t>
  </si>
  <si>
    <t>(5) weeks, (1.5) hours per session, (2) sessions per week</t>
  </si>
  <si>
    <t xml:space="preserve">No specific housing required </t>
  </si>
  <si>
    <t>Achieved intended outcomes.</t>
  </si>
  <si>
    <t>Writers Without Margins</t>
  </si>
  <si>
    <t>Library</t>
  </si>
  <si>
    <t xml:space="preserve">The library has more than 20,000 volumes of books for recreational reading; over 50 newspaper and magazine subscriptions; computers; multimedia collections; and a large legal collection of state and federal law. Special programs including film class, book club, poetry class/poetry slam, and education/career counseling are occasionally offered through the library. The library brings deliveries of books to units without access </t>
  </si>
  <si>
    <t>1000 +</t>
  </si>
  <si>
    <t xml:space="preserve">Provide inmates acces to books, newspapers, magazine, computers, multimedia, legal collection for entertainment and educational purposes. </t>
  </si>
  <si>
    <t>Every day</t>
  </si>
  <si>
    <t xml:space="preserve">all populations - male/female </t>
  </si>
  <si>
    <t>Simmons University, Mass Board of Library Commissioner</t>
  </si>
  <si>
    <t>Northeastern University Career Design Workshop (Pilot)</t>
  </si>
  <si>
    <t>Professional development workshop series that focused on building personal narrative, resume and cover letter construction, and networking.</t>
  </si>
  <si>
    <t>Prepare individuals to have obtain and keep a job</t>
  </si>
  <si>
    <t>(3)+ weeks, (2) hours per week, (1) session per week</t>
  </si>
  <si>
    <t xml:space="preserve">Virtual </t>
  </si>
  <si>
    <t xml:space="preserve">Northeastern University </t>
  </si>
  <si>
    <t>Workforce Readiness program</t>
  </si>
  <si>
    <t xml:space="preserve">Help individuals be ready to obtain and keep a job.  </t>
  </si>
  <si>
    <t xml:space="preserve">4 times  a month </t>
  </si>
  <si>
    <t>Male pretrial and sentenced emerging adults</t>
  </si>
  <si>
    <t>PSED (Post-Secondary Education) Requires High School Credential: College Bound Dorchester Directions for Corrections Through College Connections</t>
  </si>
  <si>
    <t>i. The mission of this program is to equip incarcerated students with the skills, attitude and experience to graduate from college. This program employs a place-based strategy to identify, engage and serve the most influential and disconnected youth (ages 18-27) to create a shift in the system – moving from a small number of individuals in Dorchester that are college bound to a community where the majority is pursuing higher education. The academic component prepares individuals for success in reading and math to score college ready on the Accuplacer entrance exam. The personal/life skills component enhances attitude, motivation, self-discipline and social intelligence.</t>
  </si>
  <si>
    <t xml:space="preserve">College credit and or exposure to college material </t>
  </si>
  <si>
    <t>Any sentenced or detained Individuals with an earned high school diploma</t>
  </si>
  <si>
    <t xml:space="preserve">2, 3 &amp; 4 </t>
  </si>
  <si>
    <t>College Bound Dorchester</t>
  </si>
  <si>
    <t xml:space="preserve">Certificate or college credit </t>
  </si>
  <si>
    <t>PSED (Post-Secondary Education) Requires High School Credential:</t>
  </si>
  <si>
    <t>Boston College, MIT, U Mass Boston and Brandeis University offer college credited classes in social science, philosophy, writing and literature.</t>
  </si>
  <si>
    <t>12 months or per Fall &amp; Spring semester</t>
  </si>
  <si>
    <t>BC, MIT, Umass Boston, Brandeis</t>
  </si>
  <si>
    <t>Workforce Development</t>
  </si>
  <si>
    <t>Workforce Development programming and services offers employment preparation, skills-building and assistance to those returning citizens preparing for post-release employment. Emphasis is placed on vocational instruction, counseling and training; career development; resume writing; viable job leads; employment retention skills; addressing CORI-related issues; improving communication expertise and fostering good “work culture” habits. Workforce Development also maintains ongoing partnerships with a repertoire of area businesses, private companies and employment-assistance agencies and job fairs that can offer hiring opportunities to inmates returning to their communities.</t>
  </si>
  <si>
    <t xml:space="preserve">Reduce recividism by helping individuals obtain a wage sustaining job, develop  soft skills, and thrive in the workplace. </t>
  </si>
  <si>
    <t>1-2 classes per week</t>
  </si>
  <si>
    <t>Ongoing throughout the participants term of incarceration and post-release.</t>
  </si>
  <si>
    <t>The program provides daily individual inmate access to Workforce Development Coordinators as well as employment-assistance agencies and private/public sector hiring opportunities. Post-release employment tracking and assistance available to all returning citizens.</t>
  </si>
  <si>
    <t>Mass Hire, Community Works Services, Project Place, Dorchester Bay</t>
  </si>
  <si>
    <t>Bible Study - Protestant</t>
  </si>
  <si>
    <t>Bible study is a spiritual development course using confessional readings of Sacred Scripture. This study is meant to provide practical ways to apply scripture to everyday life. Those studying the text are not seminarians but individuals interested in how the scriptures relate to them and see the scriptures as sacred. In Bible Study, A chapter or a few verses of a pericope are read, reflected on, and discussed.</t>
  </si>
  <si>
    <t>The men will get to know themselves better and have a better relationship with god. To be better Christians.</t>
  </si>
  <si>
    <t xml:space="preserve">1 class weekly </t>
  </si>
  <si>
    <t>Pretrial Population SCJ</t>
  </si>
  <si>
    <t>No, Bible, and various biblical literature and study guides</t>
  </si>
  <si>
    <t>Bible Study - Protestant Spanish</t>
  </si>
  <si>
    <t xml:space="preserve">Bible study is a spiritual development course using confessional readings of Sacred Scripture. This study is meant to provide practical ways to apply scripture to everyday life. Those studying the text are not seminarians but individuals interested in how the scriptures relate to them and see the scriptures as sacred. In Bible Study, A chapter or a few verses of a pericope are read, reflected on, and discussed.  This particular class is provided for those individuals who prefer to learn in spanish.  </t>
  </si>
  <si>
    <t xml:space="preserve">Bible Study Different Christian Denomination </t>
  </si>
  <si>
    <t>Bible study is the study of the Bible (Gods Word) by ordinary people as a personal religious or spiritual practice. Studying the ward is considered a message from god which has a direct relevance to there daily life. A chapter or a few verses of the of the bible are read, reflected on it, and discussed. Religious videos are also utilized in this program. This group is provided in English and Spanish</t>
  </si>
  <si>
    <t xml:space="preserve">20 Classes/Month </t>
  </si>
  <si>
    <t>Roxbury Presbyterian, New Vision Church, Vida Real Church, Greater Life Baptist, Communit volunteers</t>
  </si>
  <si>
    <t>Volunteer with SCSD stsff support</t>
  </si>
  <si>
    <t>2005, 2007, 2007,2018, 2005</t>
  </si>
  <si>
    <t>Quran Studies</t>
  </si>
  <si>
    <t>Quran study is the study of the Quran and other Muslim literature by ordinary people as a personal religious or spiritual practice. This group is run by the department Imam. A chapter or a few verses of the Quran are read, reflected on it, and discussed. Other Islamic literature, audio, and videos are also utilized.</t>
  </si>
  <si>
    <t>The men will get to know themselves better and have a better relationship with god. To be better Muslims.</t>
  </si>
  <si>
    <t>3 class weekly</t>
  </si>
  <si>
    <t>No, Quran</t>
  </si>
  <si>
    <t>All inmates/detainees have the right to practice their religious beliefs as long as their right does not conflict with the security of the House of Correction. Department Chaplains and volunteers provide many different religious services. An inmate/detainee can request his/her own clergy to visit them. Additionally, outside clergy may request to visit inmates/detainees as long as the outside clergy can provide the proper credentials of a religious affiliation and pass the mandatory background search.</t>
  </si>
  <si>
    <t>600+</t>
  </si>
  <si>
    <t>The Religious Services Program is provided by staff chaplains and volunteers from the community. The purpose is to support the practice of faith through scheduled gatherings, pastoral care and counseling.</t>
  </si>
  <si>
    <t>2x Weekly</t>
  </si>
  <si>
    <t>Verification of Religious Education (i.e. seminary).  Religious Education can supplemented by being sanctioned to practice by a local church or mosque.</t>
  </si>
  <si>
    <t>Facility Chaplains and community religious partners</t>
  </si>
  <si>
    <t>FBI Task Force</t>
  </si>
  <si>
    <t xml:space="preserve">Task Force members assist in investigating violations of state and federal law regarding narcotics and other controlled substances, firearms, outstanding warrants, gang related crimes and violent offenders. </t>
  </si>
  <si>
    <t>Establishing a strategic,coordinated and collaborative relationship among law enforcement, victom service providers and community stakeholders being served.</t>
  </si>
  <si>
    <t>DEA Task Force</t>
  </si>
  <si>
    <t>US Marshalls Task Force</t>
  </si>
  <si>
    <t>US MARSHALLS Task Force</t>
  </si>
  <si>
    <t>ATF Task Force</t>
  </si>
  <si>
    <t>Revere PD</t>
  </si>
  <si>
    <t>Revere Police Department</t>
  </si>
  <si>
    <t>Boston PD</t>
  </si>
  <si>
    <t>Boston Police Department</t>
  </si>
  <si>
    <t>NORTH METRO SWAT team</t>
  </si>
  <si>
    <t xml:space="preserve">SWAT Officers assist in elevated threat responses which are generally beyond the resolution of first responders. </t>
  </si>
  <si>
    <t>NORTH METRO SWAT Team</t>
  </si>
  <si>
    <t xml:space="preserve">CHOICE officers serve as role models, teachers and advocates for students, faculty and staff. Curriculm topics include but are not limited to  bullying, sexual harassment, peer pressure and desionmaking. </t>
  </si>
  <si>
    <t>Establishing a presence demonstrates the officers commitment to the students with the goal of strengthening the bond between students and law enforcement.</t>
  </si>
  <si>
    <t>Community schools within Suffolk County</t>
  </si>
  <si>
    <t>VGD Behind Bars PEACE</t>
  </si>
  <si>
    <t>VGD Behind bars is an introductory software engineering and career-readiness program for incarcerated individuals. Though the excited medium of 2d arcade games, students learn universal fundamental programming concepts such as variables, conditionals, loops, functions, object oriented programming, version control, problem solving, debugging, and critical thinking.</t>
  </si>
  <si>
    <t xml:space="preserve">MIT TEJI </t>
  </si>
  <si>
    <t>Teen Empowerment PEACE</t>
  </si>
  <si>
    <t>To provide young reentering back into the community from incarceration, the support that they need to navigate challenges, re-adjust to social norms and access employment opportunties; thereby reducing the likelihood of recidvism. Services include mentoring, restorative, justice circles, community building circles, community engagement, job training, skilled labor force, emotional support, community support, and community partnering.</t>
  </si>
  <si>
    <t>Teen Empowerment</t>
  </si>
  <si>
    <t>Urban League PEACE</t>
  </si>
  <si>
    <t>The aim of our reentry initiative is to provide high quality services for returning citizens within the BIPOC community. We acheive this objective by providing intensive coaching and intervention starting while the men are still in custody and continuing with our local offices once they are released.</t>
  </si>
  <si>
    <t>To obtain Educational opportunities, Employment oppotunities, and housing when they are released.</t>
  </si>
  <si>
    <t xml:space="preserve">Urban League </t>
  </si>
  <si>
    <t>Radical Reversal/Writers Without Margins PEACE</t>
  </si>
  <si>
    <t xml:space="preserve">Radical Reversal is a program based in music creation in every aspect. The population will learn how to produce, engineer, mix, master, arrange, and record a musical project for ever genre of music. Writers Without Margins is the creative writing program in the PEACE unit. The purpose of this program is to get the population to understand everything and different styles of writing. They will learn poetry, story telling, play writing, tv and movies script writing techniques. They will also learn the art of public and motivational speaking.  </t>
  </si>
  <si>
    <t>1,0</t>
  </si>
  <si>
    <t>Writers Without Margins/Radical Reversal</t>
  </si>
  <si>
    <t>ROAD TO SUCCESS/MONEY MARKET PEACE</t>
  </si>
  <si>
    <t>Program design to educate the population in the areas of Financial Literacy, Life skills, and mens health.</t>
  </si>
  <si>
    <t>To produce a more well rounded individual in the targeted area of focus.</t>
  </si>
  <si>
    <t xml:space="preserve">The Discharge/Recovery panel is a collaboration between the SCSD and the BPHC to strengthen the continuum of service delivery for individuals returning to the community after incarceration.  During 2023, panels have shifted to individual scheduled times/days for each agency to meet with the men and women whom would benefit from their services.
  </t>
  </si>
  <si>
    <t>1. Improve reentry outcomes by organizing services around an individual’s needs prior to release;  2. Help returning individuals access crucial recovery and reentry services, including treatment, to reduce the risk of relapse or overdose following re-entry;  3. Build critical relationships between incarcerated individuals – both detained and sentenced – and community service providers for a smooth transition back to the community through warm hand-offs  4. Encourage neighborhood-centered service delivery for returning individuals;
5. Build durable referral pathways and information sharing pathways between the Suffolk County Sheriff’s Department and outside agencies.</t>
  </si>
  <si>
    <t xml:space="preserve">"Striving to decrease wellness barriers and build resilience in Winthrop by providing comprehensive support services.  In response to the marked increase of opioid overdose deaths in the 2000’s, Winthrop joined with several surrounding communities to form the Winnisimet Regional Opioid Collaborative (WROC) in 2014. In 2015, the town hired its first two Peer Recovery Coaches to work in conjunction with the Winthrop Police Department. The Community and Law Enforcement Assisted Recovery (CLEAR) Program was formalized in 2017 as a partnership between the Winthrop Department of Public Health &amp; Clinical Services and the Winthrop Police Department. At the same time, a Licensed Mental Health Counselor through Boston Medical Center was brought on to offer additional support services to the community.  The team continues to evolve and is currently comprised of police, fire, and public health personnel who use police data to find and help people struggling with substance use, mental health, and domestic violence challenges. CLEAR remains committed to growing its partner network in Winthrop and surrounding communities to ensure accessible wrap-around services for Winthrop’s residents.
The cost to the community providers/service agencies is unknown.  They dedicate their staff and time to attend these panels at 2 facilities on a monthly basis."  </t>
  </si>
  <si>
    <t>PEACE
 ROCA</t>
  </si>
  <si>
    <t xml:space="preserve"> Yes</t>
  </si>
  <si>
    <t>PEACE
 Strive</t>
  </si>
  <si>
    <t xml:space="preserve">The SCSD contracts with a medical vendor.  The staff are contracted, however the funds are paid with Department funds/state.  The Medical staff have other responsibilites other than MH and SU services and treatment. 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 </t>
  </si>
  <si>
    <r>
      <t># Persons Served in FY</t>
    </r>
    <r>
      <rPr>
        <b/>
        <sz val="10"/>
        <color indexed="30"/>
        <rFont val="Arial"/>
        <family val="2"/>
      </rPr>
      <t xml:space="preserve"> 
</t>
    </r>
    <r>
      <rPr>
        <sz val="10"/>
        <color indexed="30"/>
        <rFont val="Arial"/>
        <family val="2"/>
      </rPr>
      <t>(See Comment)</t>
    </r>
  </si>
  <si>
    <r>
      <t xml:space="preserve">Session </t>
    </r>
    <r>
      <rPr>
        <b/>
        <u/>
        <sz val="10"/>
        <color indexed="30"/>
        <rFont val="Arial"/>
        <family val="2"/>
      </rPr>
      <t>Frequency</t>
    </r>
    <r>
      <rPr>
        <b/>
        <sz val="10"/>
        <color indexed="30"/>
        <rFont val="Arial"/>
        <family val="2"/>
      </rPr>
      <t xml:space="preserve"> </t>
    </r>
    <r>
      <rPr>
        <b/>
        <sz val="10"/>
        <color indexed="30"/>
        <rFont val="Arial"/>
        <family val="2"/>
      </rPr>
      <t xml:space="preserve">
</t>
    </r>
    <r>
      <rPr>
        <sz val="10"/>
        <color indexed="30"/>
        <rFont val="Arial"/>
        <family val="2"/>
      </rPr>
      <t>(# sessions per week or month)</t>
    </r>
  </si>
  <si>
    <r>
      <t xml:space="preserve">Description  
</t>
    </r>
    <r>
      <rPr>
        <sz val="10"/>
        <color indexed="30"/>
        <rFont val="Arial"/>
        <family val="2"/>
      </rPr>
      <t>(Summarize key elements of the program; 45-word max)</t>
    </r>
  </si>
  <si>
    <r>
      <t xml:space="preserve">Program </t>
    </r>
    <r>
      <rPr>
        <b/>
        <u/>
        <sz val="10"/>
        <color indexed="30"/>
        <rFont val="Arial"/>
        <family val="2"/>
      </rPr>
      <t>Intensity</t>
    </r>
    <r>
      <rPr>
        <b/>
        <sz val="10"/>
        <color indexed="30"/>
        <rFont val="Arial"/>
        <family val="2"/>
      </rPr>
      <t xml:space="preserve"> </t>
    </r>
    <r>
      <rPr>
        <sz val="10"/>
        <color indexed="30"/>
        <rFont val="Arial"/>
        <family val="2"/>
      </rPr>
      <t>(Duration in minutes of one session)</t>
    </r>
  </si>
  <si>
    <r>
      <t xml:space="preserve">Program </t>
    </r>
    <r>
      <rPr>
        <b/>
        <u/>
        <sz val="10"/>
        <color indexed="30"/>
        <rFont val="Arial"/>
        <family val="2"/>
      </rPr>
      <t>Duration</t>
    </r>
    <r>
      <rPr>
        <b/>
        <sz val="10"/>
        <color indexed="30"/>
        <rFont val="Arial"/>
        <family val="2"/>
      </rPr>
      <t xml:space="preserve">
</t>
    </r>
    <r>
      <rPr>
        <sz val="10"/>
        <color indexed="30"/>
        <rFont val="Arial"/>
        <family val="2"/>
      </rPr>
      <t>(# of weeks for 1 person to complete)</t>
    </r>
  </si>
  <si>
    <t>Coordinate the work of individual A.A. members and groups who are interested in carrying our message of recovery to incarcerated alcoholics</t>
  </si>
  <si>
    <t>Developed in collaboration with the Department of Justice, Federal Bureau of Prisons, the Breaking the Cycle series uses cognitive-behavioral practices and evidence-based strategies to assist participants as they work to make positive changes to their criminogenic thoughts and behaviors and patterns of substance use.</t>
  </si>
  <si>
    <t xml:space="preserve">Catholic, Protestant, Jewish, Jehovah’s Witness, Legion of Mary Prayer Group, Baptist and Muslim clergy conduct regularly scheduled weekly religious services for offenders through unit sign up. </t>
  </si>
  <si>
    <t>Offender recreation activities are permitted and encouraged in each module yard on a daily basis</t>
  </si>
  <si>
    <t>Al-Anon participants come to understand problem drinking as a family illness that affects everyone in the family.</t>
  </si>
  <si>
    <t>Reduce recidivism by addressing criminogenic needs and treating indiviuals with substance use disorders. Preventing/reducing future relapse or substance misuse which may lead to further crime in the community. Provide individuals with resources and support upon release to continue treatment.</t>
  </si>
  <si>
    <t>This course consists of a completion of a workbook, positive participation, and full attendance.  It gives an understanding of patterns of behavior that are used to gain power and control of another person through fear of another person, often including the threat and use of violence. Domestic Violence Awareness / Anger Management teaches participants skills to maintain healthy relationships and to communicate in a non-aggressive manner.</t>
  </si>
  <si>
    <t>Intensive 6-month minimum substance misuse treatment program provided in a therapeutic community. Offers a highly structured schedule, based on cognitive behavioral therapy.  Includes indivudal treatment planning, group therapy, and specialty classes such as Yoga, AA / NA Meetings, Music Program, Therapy Dog Services, Victim Impact, and Parenting classes. Works in collaboration with the Mental Health, Education, and Re-Entry departments for a person-centered approach to ensuring all need areas are met to assist with reintegration and continued treatment in the community.</t>
  </si>
  <si>
    <r>
      <rPr>
        <b/>
        <sz val="18"/>
        <color indexed="60"/>
        <rFont val="Arial"/>
        <family val="2"/>
      </rPr>
      <t xml:space="preserve">Hampden County </t>
    </r>
    <r>
      <rPr>
        <b/>
        <sz val="12"/>
        <color indexed="60"/>
        <rFont val="Arial"/>
        <family val="2"/>
      </rPr>
      <t xml:space="preserve">
</t>
    </r>
    <r>
      <rPr>
        <sz val="12"/>
        <color indexed="60"/>
        <rFont val="Arial"/>
        <family val="2"/>
      </rPr>
      <t xml:space="preserve">Contact: Sally J. Van Wright, </t>
    </r>
    <r>
      <rPr>
        <sz val="10"/>
        <color indexed="60"/>
        <rFont val="Arial"/>
        <family val="2"/>
      </rPr>
      <t xml:space="preserve">
</t>
    </r>
    <r>
      <rPr>
        <sz val="12"/>
        <color indexed="60"/>
        <rFont val="Arial"/>
        <family val="2"/>
      </rPr>
      <t>AS &amp; Head of Research</t>
    </r>
    <r>
      <rPr>
        <sz val="10"/>
        <color indexed="60"/>
        <rFont val="Arial"/>
        <family val="2"/>
      </rPr>
      <t xml:space="preserve">
</t>
    </r>
    <r>
      <rPr>
        <sz val="12"/>
        <color indexed="60"/>
        <rFont val="Arial"/>
        <family val="2"/>
      </rPr>
      <t>(413) 858-0284</t>
    </r>
    <r>
      <rPr>
        <sz val="10"/>
        <color indexed="60"/>
        <rFont val="Arial"/>
        <family val="2"/>
      </rPr>
      <t xml:space="preserve">
sally.johnsonvanwright@SDH.state.ma.us</t>
    </r>
  </si>
  <si>
    <r>
      <rPr>
        <b/>
        <sz val="18"/>
        <color indexed="60"/>
        <rFont val="Arial"/>
        <family val="2"/>
      </rPr>
      <t xml:space="preserve">Essex County </t>
    </r>
    <r>
      <rPr>
        <b/>
        <sz val="12"/>
        <color indexed="60"/>
        <rFont val="Arial"/>
        <family val="2"/>
      </rPr>
      <t xml:space="preserve">
</t>
    </r>
    <r>
      <rPr>
        <sz val="11"/>
        <color indexed="60"/>
        <rFont val="Arial"/>
        <family val="2"/>
      </rPr>
      <t>Contact: Barbara Maher
(978) 750-1926
bamaher@essexsheriffma.org</t>
    </r>
  </si>
  <si>
    <t>34 days</t>
  </si>
  <si>
    <t>MSA Comprehensive Inventory of Programs, Services, Interventions, &amp; Reinvestments Matrix</t>
  </si>
  <si>
    <r>
      <rPr>
        <b/>
        <sz val="14"/>
        <color indexed="8"/>
        <rFont val="Arial"/>
        <family val="2"/>
      </rPr>
      <t>Programs, Services, Interventions, and Reinvestments</t>
    </r>
    <r>
      <rPr>
        <sz val="14"/>
        <color indexed="8"/>
        <rFont val="Arial"/>
        <family val="2"/>
      </rPr>
      <t xml:space="preserve"> (PSIs) across the state are color-coded by category, as shown at right. Each tab contains all data provided by the 14 Sheriffs' Offices.
</t>
    </r>
    <r>
      <rPr>
        <i/>
        <u/>
        <sz val="14"/>
        <color indexed="8"/>
        <rFont val="Arial"/>
        <family val="2"/>
      </rPr>
      <t>Data (25 columns) for each PSI</t>
    </r>
    <r>
      <rPr>
        <sz val="14"/>
        <color indexed="8"/>
        <rFont val="Arial"/>
        <family val="2"/>
      </rPr>
      <t xml:space="preserve">: 
• Descriptions, purpose types (up to 7; key below);
• Number served annually, capacity, &amp; wait list if any;
• Intended outcomes, frequency, intensity, &amp; duration
• Data collected, facility setting, evidence based model (where applicable), standards;
• Oversight authority, licensure, strategic partners, awards / recognition, and technical assistance;
• Annual time cost, operational cost related to that PSI, &amp; funding source; and
• Start year, in-house vs. outsourced, &amp; additional comments
</t>
    </r>
  </si>
  <si>
    <t>Jurisdiction</t>
  </si>
  <si>
    <r>
      <rPr>
        <b/>
        <sz val="14"/>
        <color indexed="8"/>
        <rFont val="Arial"/>
        <family val="2"/>
      </rPr>
      <t xml:space="preserve">Purpose Type </t>
    </r>
    <r>
      <rPr>
        <i/>
        <sz val="10"/>
        <color indexed="8"/>
        <rFont val="Arial"/>
        <family val="2"/>
      </rPr>
      <t xml:space="preserve">for each PSI is coded (in columns D-J) as follows:  </t>
    </r>
  </si>
  <si>
    <t xml:space="preserve">Alcoholics Anonymous/Narcotics Anonymous                </t>
  </si>
  <si>
    <t>This self help program provides a safe environment for individuals to express their success and struggles dealing with sobriety.</t>
  </si>
  <si>
    <t>No Max</t>
  </si>
  <si>
    <t>To provide knowledge and a belief in recovery. Provides inmates with the information for a sponsor upon release.</t>
  </si>
  <si>
    <t>As needed base on population</t>
  </si>
  <si>
    <t xml:space="preserve">Sentenced men and women based on referrals </t>
  </si>
  <si>
    <t>Alternatives to Violence Prevention (AVP)</t>
  </si>
  <si>
    <t>Participants are working towards a certificate on completion of this programming. Participants are normally enrolled because they have a history of domestic violence and the goal is for them to make effective changes to their behavior upon their release</t>
  </si>
  <si>
    <t>90 mins</t>
  </si>
  <si>
    <t>Quaker Volunteers</t>
  </si>
  <si>
    <t>Alternatives to Violence Prevention Advanced</t>
  </si>
  <si>
    <t>Alternatives to Violence Prevention Facilitators</t>
  </si>
  <si>
    <t>Contracted - See Essex Costs Tab</t>
  </si>
  <si>
    <t>Amirah-Seeking Safety and Ending the Game</t>
  </si>
  <si>
    <t>A 10-week, 90 minute per week curriculum that is focused on helping women who have been involved and/or are trapped in prostitution and sex trafficking.</t>
  </si>
  <si>
    <t>It addresses topics of how to have health relationships, how to make healthy decisions that them the Safe from exploitative people, and how to recover from addiction.</t>
  </si>
  <si>
    <t>Sentenced women</t>
  </si>
  <si>
    <t xml:space="preserve">Anger Management	</t>
  </si>
  <si>
    <t>This program provides an evidence-based curriculum through Hazelden focused on having participants identify tools that effectively allow them to use when dealing with anger management. This programming is offered to inmates who are currently housed within the OARS units and are participating within our Alternative to Violence Prevention program.</t>
  </si>
  <si>
    <t>Treatment and certificate class focusing on assisting the inmate learn to manage anger, stop violence or the threat of violence, develop self-control over thoughts and actions. Learn coping skills to deal with triggers so they can learn to address situations in a healthy way.</t>
  </si>
  <si>
    <t>Pretrial and sentenced men and women based on referrals</t>
  </si>
  <si>
    <t xml:space="preserve">Spectrum Health Services   </t>
  </si>
  <si>
    <t xml:space="preserve">Clean and Sober Existence (CASE) Male &amp; Female Units	</t>
  </si>
  <si>
    <t xml:space="preserve">The program allows for direct referrals from interested court partners to include judges, probation, court clinicians, and assigned counsel. Referrals are submitted seeking treatment planning and support for addiction. Treatment plans are in accordance with conditions prescribed by the referring body. While in CASE, participants have access to case management services and group addiction-based programming. Regular communication between CASE staff and court parties occurs in developing agreeable individualized reentry/treatment plans. Participants are placed in several variations of treatment for future community-based supervision. Traditional treatment options include placement into long term residential, sober housing, ambulatory community-based services, and self-help groups. The program has received significant local and national recognition for best practice since its opening in 2015. Participants are offered an abstinence-based form of recovery. </t>
  </si>
  <si>
    <t>Each unit can accommodate up to 32 inmates at a time.  Capacity is currently based on turnover and bed availability.</t>
  </si>
  <si>
    <t xml:space="preserve">The CASE program accepts referrals from our local trial court partners.  Identify as many candidates as possible for diversion and to develop community-based treatment plans with non-custodial forms of supervision. Reduce offender recidivism through the use of psycho-social assessments and comprehensive treatment plans that support recovery and mental health needs. Expand community-based recovery resources to facilitate Long Term Residential Treatment/Sober House and Intensive Outpatient placements.   </t>
  </si>
  <si>
    <t xml:space="preserve">Frequency and intensity of individuals sessions is based on individuals clients needs and scope of required interventions and community-based treatment planning.  2-3 one  hour groups per week. </t>
  </si>
  <si>
    <t>28-30 days (average)</t>
  </si>
  <si>
    <t xml:space="preserve">Pretrial men and women who have quality of life offences, drug and alcohol offences and fit criteria for non-custodial supervision and conditional community-based treatment plans to support offender reentry.  </t>
  </si>
  <si>
    <t>CMRs, DOC, PREA, ACA,NCCHC, DPH, SAMHSA</t>
  </si>
  <si>
    <t xml:space="preserve">Contracted - See Essex Costs Tab </t>
  </si>
  <si>
    <t xml:space="preserve">Cognitive Behavioral Therapy (CBT)        </t>
  </si>
  <si>
    <t xml:space="preserve">Behavioral classes teach individuals to recognize and stop negative patterns of thinking and behavior. </t>
  </si>
  <si>
    <t xml:space="preserve">Treatment and certificate class, cognitive-Behavioral classes teach individuals to recognize and stop negative patterns of thinking and behavior. For instance, cognitive-behavioral therapy might help a person be aware of the stressors, situations, and feelings that lead to substance use so that the person can avoid them or act differently when they occur.  Dialectical Behavior classes -Engages new skills (mindfulness, distress tolerance, emotional regulation, interpersonal effectiveness) to help with managing emotions that are painful and decrease relationship conflicts. </t>
  </si>
  <si>
    <t xml:space="preserve">Twice a week </t>
  </si>
  <si>
    <t xml:space="preserve">Pretrial and sentenced men and women based on referrals  </t>
  </si>
  <si>
    <t>CMRs, DOC, PREA, ACA, DMH</t>
  </si>
  <si>
    <t>Community Group</t>
  </si>
  <si>
    <t>Women are providing an opportunity to confront one another assertively on issues/problems that have come up in the community.</t>
  </si>
  <si>
    <t>The group is an opportunity to explore communication styles, increase assertiveness and problem-solving abilities</t>
  </si>
  <si>
    <t>Once a month as needed based on population</t>
  </si>
  <si>
    <t>Sentenced women based on referrals</t>
  </si>
  <si>
    <t>ECSD</t>
  </si>
  <si>
    <t>Conflict resolution class assists the inmate in looking at ways for parties to find a peaceful solution to a disagreement among them. The disagreement may be personal, financial, or emotional.</t>
  </si>
  <si>
    <t>Treatment and certificate class, conflict resolution class assists the inmate in looking at ways for parties to find a peaceful solution to a disagreement among them. The disagreement may be personal, financial, or emotional.</t>
  </si>
  <si>
    <t xml:space="preserve">Pretrial and sentenced men and women based on referrals </t>
  </si>
  <si>
    <t xml:space="preserve">Correctional Alternatives for Reentry (CARE), Pretrial Reentry Services                                </t>
  </si>
  <si>
    <t xml:space="preserve">Pre-Trial diversion gives qualifying defendants the opportunity to participate in a program for self-improvement and placement into non-custodial forms of supervision.  Essex County Staff actively screen newly admitted inmates for eligibility. Working in collaboration with Probation, Drug Court, Committee for Public Counsel Services, the District Attorney’s Office, Defense Counsel, Veteran’s Treatment Court and the U.S. Department of Veteran’s Affairs, we are able to facilitate referrals and placements to community-based treatment facilities such as: Long Term Residential Programs, Sober Housing, Clinical Stabilization Services (CSS), Transitional Support Services (TSS), Intensive Outpatient Programs (IOP), and Community reentry services/STAR. Participants can continue medication assisted treatment (MAT) (buprenorphine, methadone, Vivitrol/Naloxone) while participating. Essex County provides transportation for participants who are accepted into community based residential programs. 
</t>
  </si>
  <si>
    <t>Unit can accommodate 32 inmates at a time.  Capacity is undetermined and based on turnover and bed availability.</t>
  </si>
  <si>
    <t xml:space="preserve">Identify as many candidates as possible for diversion and to develop community-based treatment plans with non-custodial forms of supervision. Reduce offender recidivism through the use of psycho-social assessments and comprehensive treatment plans that support recovery, MAT and mental health needs. </t>
  </si>
  <si>
    <t>30 days (average)</t>
  </si>
  <si>
    <t xml:space="preserve">Correctional Opportunity for Personal Enrichment Program (COPE)/Justice and Mental Health Collaboration Program (JMHCP)                                                                </t>
  </si>
  <si>
    <t>Program receives funding through the Bureau of Justice Assistance. Unit provides individuals who are diagnosed with mental health disorders or who are managing co-occurring disorders involving mental health and addiction. Services include direct care with Wellpath mental health clinicians and aftercare planning with Volunteers of America case managers. Individuals are identified through classifications and MH screening. Services include the development of comprehensive treatment plans for individuals to be released to community forms of supervision and treatment. Treatment plans must be agreeable and supported by involved court parties to include judges, assigned counsel, district attorney’s office and probation. Involvement also requires regular participation in individual and group counseling with assigned mental health staff and case managers. Counseling is mental health and addiction centered.</t>
  </si>
  <si>
    <t>2020-2023 capacity by grant is 450 inmates</t>
  </si>
  <si>
    <t xml:space="preserve">ECSD and VOAMA (Volunteers of America Massachusetts) propose to (1) implement opioid-specific interventions to inmates including increased availability of Medication Assisted Treatment (MAT) and the acquirement of Naloxone, (2) expand training for all staff: renew Mental Health First Aid certifications and implement opioid recognition and overdose training, implement a Critical Incident Team statewide (3) increase program capacity from 8 beds to 40 beds (30 male and 10 female) with 450 unduplicated people served, (4) increase program staff to include a Peer Specialist (PS) and Case Manager (CM), (5) Provide training to Task Force partners including critical incident management and Trauma-Informed Care (TIC). </t>
  </si>
  <si>
    <t>30 days on average</t>
  </si>
  <si>
    <t xml:space="preserve">Pretrial men who are diagnosed with mental health disorders and co-occurring disorders involving addiction. </t>
  </si>
  <si>
    <t>Volunteers of America, MA, Advocates for Human Potential</t>
  </si>
  <si>
    <t xml:space="preserve">5 days a week, 2 groups per day plus individual counseling and case management  </t>
  </si>
  <si>
    <t xml:space="preserve">Sentenced men and those with history of substance abuse disorders  </t>
  </si>
  <si>
    <t>Inmates receive weekly instruction in creative writing.  The writing assignments are self-reflections in a Safe environment. A bi-monthly newsletter, the WIT Times is a project of this group, using their stories, poems, reflections, and other topics.</t>
  </si>
  <si>
    <t>As needed based on population</t>
  </si>
  <si>
    <t xml:space="preserve">Drug &amp; Alcohol Program	</t>
  </si>
  <si>
    <t xml:space="preserve">This program delivers group sessions on the following areas: Health concerns and negative consequences of drug and alcohol use, relapse prevention, signs &amp; symptoms, MAT, and treatment plans.  </t>
  </si>
  <si>
    <t>Participants are working towards a certificate on completion of this programming. Participants are normally enrolled because they are battling substance abuse and want to make changes to their lifestyles upon their release</t>
  </si>
  <si>
    <t xml:space="preserve">Twice a week   </t>
  </si>
  <si>
    <t xml:space="preserve">Pretrial and sentenced men based on referrals </t>
  </si>
  <si>
    <t>CMRs, DOC, PREA, ACA, DPH</t>
  </si>
  <si>
    <t xml:space="preserve">Essex Medicated Reentry Grant Expansion (EMRGE), Supplemental Aftercare Support				</t>
  </si>
  <si>
    <t xml:space="preserve">Essex Medicated Reentry Grant Expansion (EMRGE) is a 6-month pre-release and re-entry program aimed at targeting participants with substance use disorders and recidivism. Participants are identified by correctional case workers, CASE unit care coordinators, clinicians and self-referred as being within a 3-month release window with current or previous dependence on Opioids. Participants are screened by the EMRGE program manager, re-entry coordinator or the director and assessed with motivational interviewing techniques for their willingness and readiness for change. EMRGE participants are given the option of MAT services including Vivitrol, Methadone or Suboxone. The option of starting Vivitrol is open to participants upon discharge; and clients who would like to be inducted into the other MATs are evaluated by the MAT program and if appropriate can be started prior to release with continued EMRGE services while in-house as well as upon release. Participants report they find it helpful to have someone to contact when they find themselves against a barrier. Community Partners also assist in the retention of participants. These partners include- Advocates for Human Potential, Lynn Community Health, Middlesex Recovery, North Shore Community Health, Greater Lawrence Community Health Center, and Police Assisted Addiction and Recovery Initiative (PAARI). Some of the assistance the EMRGE team has successfully given to participants include: Mass Health reinstatement, finding and securing substance use disorder and mental health services in particularly sparse areas, assisting in transportation vouchers, communications with drug court clinicians, lawyers and probation departments, educational opportunities; both HISET and vocational trainings, and individually providing supports when participants are struggling with substance dependence issues. 
</t>
  </si>
  <si>
    <t xml:space="preserve">Identify eligible candidates and create aftercare opportunities. Participant’s success is heavily based on continuation of service post release. The EMRGE program through aggressive outreach and efforts to maintain connectivity with participants has demonstrated improvement in several categories reported to SAMHSA. Reductions in substance use, arrest, negative consequences due to substance use. Improvements in housing, employment, family connectivity as well as reductions in offender recidivism. Outcomes are collected and measured by Advocates for Human Potential. 
</t>
  </si>
  <si>
    <t xml:space="preserve">Frequency and intensity of individuals sessions is based on individuals clients needs and scope of required interventions and community-based treatment planning.  No group programming. </t>
  </si>
  <si>
    <t xml:space="preserve">Pretrial and sentenced men and women inmates who are diagnosed with an OUD. </t>
  </si>
  <si>
    <t>ECSD, DPH, SAMHSA</t>
  </si>
  <si>
    <t>Volunteers of America MA, Wellpath, Substance Abuse and Mental Health Services Administration (SAMHSA), Advocates for Human Potential</t>
  </si>
  <si>
    <t xml:space="preserve">Family &amp; Relationships	</t>
  </si>
  <si>
    <t>Treatment and certificate focusing on Family Roles and Dynamics, Family, Recovery and Re-organization, Healthy Relationships, Healthy Connections, Healthy Communication Skills</t>
  </si>
  <si>
    <t xml:space="preserve">Treatment and certificate class focusing on Family Roles and Dynamics, how the family starts to recover. Assist the inmate in reintegration when returning home. Assisting the inmate in learning how to have healthy relationships with families and friends. Developing healthy connections with families and the community and healthy communication with loved ones and those supports in the community.  </t>
  </si>
  <si>
    <t>Pretrial and sentenced men based on referrals</t>
  </si>
  <si>
    <t xml:space="preserve">HIV Education and Testing	</t>
  </si>
  <si>
    <t>Program offers testing for HIV, Hepatitis, and sexually transmitted infections. Testing and aftercare services are offered through Greater Lawrence Family Healthcare. Aftercare services and coordination of community based treatment.</t>
  </si>
  <si>
    <t>To provide testing, information and aftercare services upon release.</t>
  </si>
  <si>
    <t>Sentenced men and women based on referrals</t>
  </si>
  <si>
    <t xml:space="preserve">Health &amp; Wellness Program	</t>
  </si>
  <si>
    <t xml:space="preserve">This program collaborates with WellPath &amp; Greater Lawrence Family Health in coordinating the testing and education of inmates for HIV and other communicable diseases (Hepatitis).  </t>
  </si>
  <si>
    <t xml:space="preserve">To provide information about self-care, the importance of practicing Safe sex, and the importance of avoiding the use of drugs and alcohol.  </t>
  </si>
  <si>
    <t xml:space="preserve">Twice a week 
                                                                                </t>
  </si>
  <si>
    <t xml:space="preserve">Wellpath, Lawrence Family Health Care  </t>
  </si>
  <si>
    <t>This program delivers weekly group sessions for both sentenced and pretrial inmate. Group sessions include information on decision-making, problem-solving, enhancing creative &amp; critical thinking skills.</t>
  </si>
  <si>
    <t>All participants work towards completing this course and receive a certificate upon completion.</t>
  </si>
  <si>
    <t>Pretrial and sentenced men based on referals</t>
  </si>
  <si>
    <t>Capacity is determined by clinician to inmate ratio.  Prescribed ration is 65:1.  Daily we can effectively serve 195 inmates with current staffing levels</t>
  </si>
  <si>
    <t xml:space="preserve">Continue the preservation of inmate access to treatment as prescribed by legislative mandates within 2018 Care Act. Guarantee treatment for all inmates who qualify for induction prior to release and treatment maintenance for inmates who are newly committed. Preserve clinical standards involving inmate screening, intake, assessment, and discharge planning. Preserve medical requirements that are necesSUry for MAT treatment and patient care.  Reduce instances of inmate overdose at time of release and develop opportunities for stabilized conditions within respective communities and reduce rates of offender recidivism.   </t>
  </si>
  <si>
    <t xml:space="preserve">Frequency and intensity of individuals sessions is based on individuals clients needs and scope of required interventions and community-based treatment planning.  1 hour group per week. </t>
  </si>
  <si>
    <t>30-90 days on average</t>
  </si>
  <si>
    <t xml:space="preserve">Pretrial and sentenced men and women who require continuation of treatment and sentenced inmates who are diagnosed with an OUD. </t>
  </si>
  <si>
    <t>Program is compliant and licensed by the Bureau of Substance Abuse Services, Massachusetts Drug Control Program, Drug Enforcement Administration and Substance Abuse and Mental Health Services Administration. The ECSD-CTC possesses an approved MA Department of Public Health implementation plan that details all medical and clinical requirements and standards relative to patient medical and clinical services. Program policy and procedures have been screened and approved by MADPH and BSAS. Staff qualifications within medical and clinical unit are dictated by DPH/BSAS standards. 11/2020 graduated from provisional licensing to full licensing following BSAS audit.</t>
  </si>
  <si>
    <t>CMRs, DOC, NCCHC, ACA, DPH, BSAS, DEA, SAMHSA</t>
  </si>
  <si>
    <t>1, 3, 7</t>
  </si>
  <si>
    <t>OTP License</t>
  </si>
  <si>
    <t xml:space="preserve">Wellpath, MA Department of Public Health, Bureau of Substance Abuse Services, Drug Enforcement Administation </t>
  </si>
  <si>
    <t xml:space="preserve">Yes: Program has been invited to present on a national stage. Audiences have included: American Jail Association, National Sheriff's Association and National Commission on Correctional Health Care. 
</t>
  </si>
  <si>
    <t>Contracted FY22: $2.3M See Essex Costs Tab</t>
  </si>
  <si>
    <t>Reentry Skills</t>
  </si>
  <si>
    <t>A contextual needs assessment guides planning for reentry in areas such as housing, financial, relationships and recovery supports, mental health services.  Job preparation includes resume and interview preparation, budgeting, identifying stressors and planning for them during transitions. Individual counseling, group and assignments are used.</t>
  </si>
  <si>
    <t>Reentry needs and strengths are identified with the inmate upon transfer to the program. Goal is to establish a collaborative, prioritized plan and to provide information on the inmate’s ability to plan, organize, meet deadlines, communicate, and implement a plan upon release back to the community.</t>
  </si>
  <si>
    <t>As needed based on population, generally one hours per week</t>
  </si>
  <si>
    <t>Spectrum Health Services, Volunteers</t>
  </si>
  <si>
    <t>See Essex Co0.00sts Tab</t>
  </si>
  <si>
    <t>Relapse Prevention is a skills-based, cognitive-behavioral approach that requires inmates to identify situations that place the person at greater risk for relapse; both internal experiences and external indicators.</t>
  </si>
  <si>
    <t>Assess potential situations that might lead to drinking or using other drugs, identity factors that affect the likelihood of encountering those situations and effective coping responses.</t>
  </si>
  <si>
    <t>Sentenced men based on referrals</t>
  </si>
  <si>
    <t xml:space="preserve">ROCA </t>
  </si>
  <si>
    <t>This partnership with a well established community based organization committed to engaging young adults by providing much needed supports, transition planning, and pro-social community involvement as they transition to their communities.  ROCA works with young adults from the North Shore cities/towns in Essex County.</t>
  </si>
  <si>
    <t>Provide support and outreach to all 18-24 years old males who live within the North Shore area. Many of the males are involved with gang activity. Street workers from ROCA connect with these males and work with them to make better choices and have better outcomes.</t>
  </si>
  <si>
    <t>Varies, generally 1-2 times per week</t>
  </si>
  <si>
    <t>Frequency of program deternined by clinical assesment and level of supervision warrented</t>
  </si>
  <si>
    <t>UTEC</t>
  </si>
  <si>
    <t>This partnership with a well established community based organization committed to engaging young adults by providing much needed supports, transition planning, and pro-social community involvement as they transition to their communities.  UTEC's moto, Breaking Barriers to Youth Success, says it all.  The engage young people 18-24, while they are incarerated and partner for community return.  The assist young people offering programming to include Streetworker Outreach, Transitional Coaching, Workforce Development in Social Enterprises, Gun Prevention Training Center for Excellence, Education, and Social Justice and Civil Engagement Opportunities.</t>
  </si>
  <si>
    <t>Provide support and outreach to all 18-24 years old males who live within the Merrimack Valley area.  Many of the males are involved in gang activity.  Street workers from UTEC connect with these males and work with them to make better choices for better outcomes.</t>
  </si>
  <si>
    <t xml:space="preserve">Restrictive Housing Unit Program (RHU)		</t>
  </si>
  <si>
    <t xml:space="preserve">This program focuses on building life skills, interpersonal skills, and developing re-entry plans upon release for eligible inmates in Restrictive Housing Unit. Treatment class that focuses on assisting the inmate to utilize the concepts and skills needed to adequately address real life problems they will face when they reintegrate into society.  This culminates in the active use of Problem Solving skills on their own high risk situations and the giving and receiving of feedback from others in a healthy nonviolent way. </t>
  </si>
  <si>
    <t xml:space="preserve">Skill development for eligible inmates housing in Restrictive Housing Unit. Treatment class that focuses on assisting the inmate to utilize the concepts and skills needed to adequately address real life problems they will face when they reintegrate into society.  This culminates in the active use of Problem Solving skills on their own high risk situations and the giving and receiving of feedback from others in a healthy nonviolent way.  </t>
  </si>
  <si>
    <t xml:space="preserve">Placement in Restrictive Housing over 60 days or scheduled release within 120 days </t>
  </si>
  <si>
    <t xml:space="preserve">Spectrum Health Services </t>
  </si>
  <si>
    <t>Substance Abuse Disorder (SUD) Recovery Skills</t>
  </si>
  <si>
    <t>Programming aims to strengthen the capacity for intentional self-management. A wide range of methods are used: one to one therapy, small, focused groups, assignments, exposure to AA and NA, integrated co-occurring disorder workbooks, films, readings tailored to the woman’s stage of change and learning strengths. The group formats are tailored to the population shifts. Individualized work assignments and or readings allow tailoring to increase effectiveness of these interventions.</t>
  </si>
  <si>
    <t>Curriculum works on understanding the mechanics of addiction in the brain and indentifying and practicing strategies to manage the disordered responsed.</t>
  </si>
  <si>
    <t>Building Empathy</t>
  </si>
  <si>
    <t>Victimization has a “domino” or a “ripple” effect, moving beyond the actual victim to family members, co-victims, and the community. The program provides offenders with the opportunity to change their thinking and their behaviors</t>
  </si>
  <si>
    <t xml:space="preserve">Treatment and certificate class focusing on assisting the inmate to understand and acknowledge how their actions have harmed victims, victims’ families, and their communities. Without empathy for the people, they have hurt and remorse for their actions, offenders are likely to repeat their victimizing behaviors. Victimization has a “domino” or a “ripple” effect, moving beyond the actual victim to family members, co-victims, and the community as a whole. The program provides offenders with the opportunity to change their thinking and their behaviors.  </t>
  </si>
  <si>
    <t xml:space="preserve">Twice a week  </t>
  </si>
  <si>
    <t xml:space="preserve">Pretrial and sentenced men based on referrrals  </t>
  </si>
  <si>
    <t xml:space="preserve">Spectrum Health Services  </t>
  </si>
  <si>
    <t>Self Esteem Boston</t>
  </si>
  <si>
    <t>A course that empowers women by helping them to build self-confidence, teaching them how to set realistic goals, develop a positive attitude, act with integrity, establish a healthy lifestyle and a greater sense of self-worth.</t>
  </si>
  <si>
    <t>Participants complete this group to fulfill their required hours within the program. Their hours are determined based on need risk level and need.</t>
  </si>
  <si>
    <t>Frequency of program determined by clinical assessment and level of supervision warranted.</t>
  </si>
  <si>
    <t>See Essex Costs Tab</t>
  </si>
  <si>
    <t>5 days a week</t>
  </si>
  <si>
    <t>College &amp; Career Readiness</t>
  </si>
  <si>
    <t>This class covers basic computer fundamentals including Microsoft Office, data applications, and computer fundamentals.</t>
  </si>
  <si>
    <t>Offer inmates an opportunity to take college classes towards a degree.</t>
  </si>
  <si>
    <t>2-3 times per week</t>
  </si>
  <si>
    <t>Pretrial and sentenced male and females based on referrals</t>
  </si>
  <si>
    <t>Northern Essex Community College</t>
  </si>
  <si>
    <t>College-level courses through Northern Essex Community College</t>
  </si>
  <si>
    <t>Northern Essex Community College credit classes taught included: U.S. History I &amp;II, English Fundamentals and composition, and First Year Seminar</t>
  </si>
  <si>
    <t>Men and women who have completed their high school education or received their Hi-Set certificate</t>
  </si>
  <si>
    <t>CMRs, DOC, PREA, ACA, DESE</t>
  </si>
  <si>
    <t>College-level courses through Merrimack College</t>
  </si>
  <si>
    <t>College credit courses are offered by Merrimack College for all inmates who have completed their high school education or received their HiSet certificate. Many of the courses that are offered are those that are transferable for the student upon release. Once inmates are enrolled within these classes with Merrimack College they are officially students within the college. Their completed credits can be transferred to Merrimack College or the college of choice for the student. Examples of courses that have been offered are Criminolgy and Creative Writing.</t>
  </si>
  <si>
    <t>CRMs, DOC, PREA, ACA</t>
  </si>
  <si>
    <t>Digital Literacy</t>
  </si>
  <si>
    <t>Allow inmates to receive a certificate upon completion of different computer coursework. Teach students basic fundamental of utilizing computers. Provide evidence of students ability to understand software, applications, programs, and tools .</t>
  </si>
  <si>
    <t>Microsoft Office Credential</t>
  </si>
  <si>
    <t>The Microsoft Office Specialist course gives students a commanding competitive edge in today’s academic and professional environments. Upon completion of the courses and passing a national exam, students will earn a Microsoft Certification for each one of the three programs. This is done by earning one application at the time. The Microsoft Office Specialist Expert is two additional courses at the expert level. After completion of all five courses the students will be classify as Microsoft Office Specialist Expert</t>
  </si>
  <si>
    <t>After completion of courses and passing a national exam, sutdents will earn a Microsoft Certification for each of the programs.</t>
  </si>
  <si>
    <t>English as Second Language (ESOL)</t>
  </si>
  <si>
    <t>This class helps students who are speakers of languages other than English develop the language skills of reading, listening, writing, and speaking to achieve fluency. </t>
  </si>
  <si>
    <t>Provide evidence of students ability to demonstrate an understanding of English language through listening, speaking and writing for social and academic purposes.</t>
  </si>
  <si>
    <t>2 times a week</t>
  </si>
  <si>
    <t>Hardscape Program</t>
  </si>
  <si>
    <t xml:space="preserve">Hardscaping students learn the fundamentals of masonry for construction and landscaping, including the art of laying brick, concrete block, glass block, and stone.  Students also pour concrete through a series of projects. Students will have hands-on experience constructing segmented retaining walls, installing concrete pavers, designing, and installing bricks, stone facing, decorative stone, and concrete, as well as various floors and walkways. Students learn technical theory, blueprint reading, estimating and the use of appropriate power equipment. </t>
  </si>
  <si>
    <t xml:space="preserve">To provide students with masonry skills that will help gain employment once released into the community.  Skills that will help them obtain a job and possibly a career in the field of Hardscaping. </t>
  </si>
  <si>
    <t>3 times a week</t>
  </si>
  <si>
    <t>Essex Agricultural &amp; Technical School</t>
  </si>
  <si>
    <t>In2Work</t>
  </si>
  <si>
    <t>The purpose of In2Work is to teach students how to function in a workplace setting and work as a team, which leads to an increase in public safety and a descrease in future victimization.</t>
  </si>
  <si>
    <t xml:space="preserve">Students learn accountability and responsibility through disciplined classroom and hands on training.  </t>
  </si>
  <si>
    <t>Aramark Food Services</t>
  </si>
  <si>
    <t>Hi-Set Math</t>
  </si>
  <si>
    <t>Northern Essex Community College offering tailored education to meet the diverse needs of varied educational needs in order to prepare for ultimate goal of preparing and testing for Hi-Set. This class covers algebraic concepts; numbers and operations on numbers; data analysis, probability, and statistics; and measurement and geometry; algebra and geometry.</t>
  </si>
  <si>
    <t>Provide offenders with the opportunity to obtain a High School Equivalency Diploma.</t>
  </si>
  <si>
    <t>Hi-Set Reading/Writing</t>
  </si>
  <si>
    <t>Northern Essex Community College offering tailored education to meet the diverse needs of varied educational needs in order to prepare for ultimate goal of preparing and testing for Hi-Set. This class assesses your ability to comprehend, interpret, and analyze information presented in both literary and informational texts.</t>
  </si>
  <si>
    <t>Hi-Set Social Studies</t>
  </si>
  <si>
    <t>Hi-Set Science</t>
  </si>
  <si>
    <t>Northern Essex Community College offering tailored education to meet the diverse needs of varied educational needs in order to prepare for ultimate goal of preparing and testing for Hi-Set. This class provides and supports your ability to understand, interpret, and apply scientific concepts, theories and information. </t>
  </si>
  <si>
    <t>Hi-Set Spanish</t>
  </si>
  <si>
    <t>Northern Essex Community College offering tailored education to meet the diverse needs of varied educational needs in order to prepare for ultimate goal of preparing and testing for Hi-Set. This class provides and supports your ability to understand, interpret, read and write Spanish. </t>
  </si>
  <si>
    <t>Library Services/Law Library</t>
  </si>
  <si>
    <t>Access to library services and legal materials</t>
  </si>
  <si>
    <t>Access to library and legal materials</t>
  </si>
  <si>
    <t>Pretrial and sentenced men and women</t>
  </si>
  <si>
    <t>Occupational Safety &amp; Health Administration (OSHA) -10</t>
  </si>
  <si>
    <t>Occupational Safety &amp; Health Administration (OSHA) is offered bi-monthly. It is a 10-hour OSHA instruction over the span of three days 8:30am to 3pm.  At this time, OSHA 10 is offered every other month.  Each month the class is run with 21 inmates who receive the certification. The class promotes workplace safety and health. OSHA's mission is to prevent work related injuries, illness, and deaths.</t>
  </si>
  <si>
    <t>To provide residents with a certified OSHA certification that they can use once released to help gain employment in the community.</t>
  </si>
  <si>
    <t>Bi-monthly; 10-hour instruction over span of 3 days</t>
  </si>
  <si>
    <t>CMRs, DOC, PREA, ACA, DOL</t>
  </si>
  <si>
    <t>US Department of Labor</t>
  </si>
  <si>
    <t xml:space="preserve">The Nuturing Program builds off the Philosphy of "reparenting"- old patterns can be replaced with new strategies focusing on nuturing interactions with your children. The Nuturing Program is a nationally recongnized program designed to build parents skills and knowledge to provide their children with safe, stable, and nuturing environments. </t>
  </si>
  <si>
    <t xml:space="preserve">Designed to build parents skills and knowledge to provide their children with safe, stable, and nuturing environments. </t>
  </si>
  <si>
    <t>Quarterly</t>
  </si>
  <si>
    <t>Volunteers of America and Pathways for Children</t>
  </si>
  <si>
    <t xml:space="preserve">Parenting Program </t>
  </si>
  <si>
    <t>Given that many inmates are also parents, we offer this crucial opportunity to participate in education and skill development in the following areas: Parenting-styles &amp; Values, Roles of Parent vs. Children, Challenges of single and co-parenting, Finance-management, Appropriate behavior and discipline, and Stress-management.</t>
  </si>
  <si>
    <t>Provide programming to students who are fathers. Students learn about their choices effect their families and how their choices effect their children for years to come.</t>
  </si>
  <si>
    <t>Pretrial and sentenced men and women population</t>
  </si>
  <si>
    <t>This program provides an opportunity for the re-entry of inmates through employment and the development of skills.  Through strong relationships and career focused community partners, large corporations and small businesses, the Work Release Program cultivates career starting jobs for incarcerated individuals.</t>
  </si>
  <si>
    <t>To provide inmates with employment prior to release that will enable them to provide for themselves as well as their families.</t>
  </si>
  <si>
    <t>Based on employment status</t>
  </si>
  <si>
    <t>Employers</t>
  </si>
  <si>
    <t>FY23: $91,803.40</t>
  </si>
  <si>
    <t>Serv Safe/Food Handlers Certification</t>
  </si>
  <si>
    <t>Classes teach basic food SUfety concepts, protect against food borne illness outbreaks, helps reduce liability risks and enables participants to demonstrate a commitment to food SUfety.  Students will learn how to minimize the risk of food borne illnesses, causes of food borne illnesses, principles of food SUfety, Hazardous Analysis Critical Control Point (HACCP) system for the SUfety of food.  How to establish systems for SUfe receiving, storing, preparing, cooking, holding, serving, cooling, and reheating.  How to build cleaning, SUnitizing, and pest control into programs.</t>
  </si>
  <si>
    <t>At the completion of the course the Serv Safe exam is given.  A passing grade is 75%.  If the participant passes the exam they receive an industry recognized Serv Safe Food Protection Manager Certificate from the National Restaruant Association</t>
  </si>
  <si>
    <t xml:space="preserve">2.5 hours </t>
  </si>
  <si>
    <t>Special Education Institutional Settings (SEIS)</t>
  </si>
  <si>
    <t>The Department of Elementary and Secondary Education has provided special education services to eligible youth residing in facilities operated by the County Houses of Correction. The Department unit providing these services is the Special Education in Institutional Settings (SEIS) program. SEIS is responsible to ensure that each eligible student residing in the facility receives special education services according to an Individualized Education Program (IEP) developed in accordance with special education law. SEIS is the provider of the special education services as resources permit and consistent with applicable special education regulations.</t>
  </si>
  <si>
    <t>As needed and identified based on student's elegibility for special education services</t>
  </si>
  <si>
    <t>Ages 18-21 Pretrial and sentenced men based on referrals</t>
  </si>
  <si>
    <t xml:space="preserve">2,3 </t>
  </si>
  <si>
    <t>Title 1 Education</t>
  </si>
  <si>
    <t>Northern Essex Community College offering tailored education to meet the diverse needs of varied educational needs in order to prepare for ultimate goal of preparing and testing for Hi-Set. Additional services offered to students between the ages of 18-21. Title I provides additional supplemental education services (i.e. Math and Reading Workshops) to help students achieve additional support and success outside of normal class hours. </t>
  </si>
  <si>
    <t>Provide offenders ages 18-20 with the opportunity to obtain a High School Equivalency Diploma.</t>
  </si>
  <si>
    <t>Openng Avenues to Re-entry Success (OARS 1)</t>
  </si>
  <si>
    <t>60B Programs Unit to enhance access to inhouse programming, improve access to community supports, increase collaboration with other program initiatives/funded grants to increase motivation and improve outcomes.</t>
  </si>
  <si>
    <t>Improved re-entry outcomes for offenders transitioning from jail to community (TJC Model) using incentive-based programming, trauma informed care and cognitive behavioral therapy.</t>
  </si>
  <si>
    <t>Pretrial and sentenced men</t>
  </si>
  <si>
    <t>Openng Avenues to Re-entry Success (OARS 2)</t>
  </si>
  <si>
    <t>120B Programs Unit to enhance access to inhouse programming, improve access to community supports, increase collaboration with other program initiatives/funded grants to increase motivation and improve outcomes.</t>
  </si>
  <si>
    <t>Mindful Living-Mindfulness Meditation</t>
  </si>
  <si>
    <t>As needed, general once a week</t>
  </si>
  <si>
    <t>two hours</t>
  </si>
  <si>
    <t>Jeanne Geiger Center for Domestic Violence</t>
  </si>
  <si>
    <t>This group is provided through a grant to the Jeanne Geiger Center and run by one of their therapists. The leader provides education about domestic violence, healthy relationships versus abusive, the cycle of violence, and works on Safety plans and appropriate support services. She uses an art therapy approach to explore the impact of interpersonal violence and to move towards healthy relationships.</t>
  </si>
  <si>
    <t>The mission of the Crisis Center is to empower members of the community to live free from fear, intimidation, violence, or threat of abuse by providing support, advocacy, and education.</t>
  </si>
  <si>
    <t>As needed based on population, 6-8 weeks</t>
  </si>
  <si>
    <t>Poetry and Journaling Group</t>
  </si>
  <si>
    <t>During this group, participants have opportunities to explore themselves through poetry and journaling activities (reading and discussion). Participants may also learn various forms of journaling techniques to assist with inner healing and self-expression.</t>
  </si>
  <si>
    <t>Participants may learning various forms of journaling techniques to assist with inner healing and self-expression</t>
  </si>
  <si>
    <t>America Consumer Counseling Credit (ACCC)</t>
  </si>
  <si>
    <t>ACCC, in conjunction with VOA, is a nonprofit organization offering financial education workshops including, but not limited to, debt management, budgeting, bankruptcy and housing counseling.  Offered twice a month.  It's a series of 3-4 workshops.</t>
  </si>
  <si>
    <t>Understanding financial self-management including, but not limited to, debt management and budgeting.</t>
  </si>
  <si>
    <t>Sentenced  women</t>
  </si>
  <si>
    <t>Volunteers of America</t>
  </si>
  <si>
    <t>Certified yoga instructor offers weekly yoga groups and education for healthy forms of stress reduction.</t>
  </si>
  <si>
    <t>Utilizing yoga exercises to reduce stress.</t>
  </si>
  <si>
    <t>Regligious Volunteers</t>
  </si>
  <si>
    <t>Weekly worship services in Catholic, Protestant, Muslim and Jewish religions.  Some of these services are offerd in Spanish.</t>
  </si>
  <si>
    <t>The HIDTA/DEA Task Force performs duties to disrupt illicit drug traffice in the New England area by immolizing targeted violators and trafficking organizations and gather and report intelligence data relating to trafficking in narcotics and dangerous drugs.</t>
  </si>
  <si>
    <t>Onging</t>
  </si>
  <si>
    <t>NEMLEC (Northeastern Massachusetts Law Enforcement Council)</t>
  </si>
  <si>
    <t>The Northeastern Massachusetts Law Enforcement Council (NEMLEC) is a consortium of police and sheriffs departments in Middlesex and Essex Counties.  Member agencies operate by sharing personnel and resouces to provide its member agencies with the ability to provide supplemental services to the 1.7 million people in the 925 square miles they serve.</t>
  </si>
  <si>
    <t>NEMLEC</t>
  </si>
  <si>
    <t>The unit is based at the Essex County Pre-release and Re-entry Center in Lawrence.  It is operated by two low level offenders and supervised by a correctioanl officer.  This community service allows participants to gain self-confidence by giving back to society and learning skills they can use post-release, all while saving taxpayers money.</t>
  </si>
  <si>
    <t>Sentenced men</t>
  </si>
  <si>
    <t>FY23: $73,758.36</t>
  </si>
  <si>
    <t>State House Work Crew</t>
  </si>
  <si>
    <t>Under correctional officer supervision, inmate work crews provide cleaning and janitorial services to the State House and its grounds.</t>
  </si>
  <si>
    <t>Monday thru Friday</t>
  </si>
  <si>
    <t>FY23: $80,903.68</t>
  </si>
  <si>
    <t>Under correctional officer supervision, inmate work crews provide services to local municipalities in Essex County.</t>
  </si>
  <si>
    <t>As needed based upon request</t>
  </si>
  <si>
    <t>State Highway Work Crews</t>
  </si>
  <si>
    <t>Under correctional officer supervision, inmate work crews provide trash pickup on highways in Essex County.</t>
  </si>
  <si>
    <t>FY23: $73,758.37</t>
  </si>
  <si>
    <t>Each summer, under the guidance of a professional farmer, inmate volunteers plant, maintain and harvest 6 acres of crops, which provides fresh produce to the deparmtent and donations to local food pantries and meal centers.  Average annual donations are in excess of 30,000 pounds of produce.</t>
  </si>
  <si>
    <t>FY23: $29,000.00</t>
  </si>
  <si>
    <t>K9 Unit</t>
  </si>
  <si>
    <t>The K9 Unit ensures public safety by providing a safe environment for staff and inmates and works collaboratively with the community and other law enforcement agencies.</t>
  </si>
  <si>
    <t>Certified k9 units in tactical response and narcotic detection my be utilized for a variety of purposes including, but not limited to, narcotic searches, missing persons and mutual aid requests.</t>
  </si>
  <si>
    <t>An non-profit educational service that provides a structured youth diversion program for at risk adolenscents 8-15 years of age.</t>
  </si>
  <si>
    <t>Provide at risk adolescents 8-15 years of ages the necessary skills and tools to enable them to contribute to their communities by example as proactive and positive citizens.</t>
  </si>
  <si>
    <t>one week</t>
  </si>
  <si>
    <t>8-15 year old at risk adolescents</t>
  </si>
  <si>
    <t>HIDTA</t>
  </si>
  <si>
    <t>FY23: $92,379.55</t>
  </si>
  <si>
    <t>Triad is a collaboration of law enforcement, senior citizens, Councils on Aging and the District Attorney's Office.</t>
  </si>
  <si>
    <t>Triad focuses on senior safety and offers programs such as File of Life, emergency preparedness kits, Yellow Dot Program that alerts emergency responders that the driver's vital medical information is in the glove box.</t>
  </si>
  <si>
    <t>Senior citizens</t>
  </si>
  <si>
    <t>Counils on Aging, Essex County DA, Local Police and Fire</t>
  </si>
  <si>
    <t>Safe Keeps</t>
  </si>
  <si>
    <t>The Sheriff's Department agreed to hold in custody any prisoner taken into custody by the cities/towns in Essex County. ECSD does reserve the right to reject any prisoner whom it believes, in its sole discretion, may be a hazard to the personnel or property in the Sheriff's Department.</t>
  </si>
  <si>
    <t>All reasonable efforts will be made by the arresting police departments to arrange for a timely release of prisoners, including but not limited to arranging bail through the Clerk of Courts with jurisdiction over their communities.</t>
  </si>
  <si>
    <t>Municipal arrests</t>
  </si>
  <si>
    <t>Essex County Police Departments</t>
  </si>
  <si>
    <t>STAR Program - Getting it Right</t>
  </si>
  <si>
    <t>This class will examine eight thinking errors that support criminal behaviors, explore how others may react to your commitment to change and how the client will handle their reactions, and use mental rehearsals to practice replacing thinkings errors with more responsible and rational thoughts.</t>
  </si>
  <si>
    <t>Participants complete this class to fulfill their required hours within the program. Their hours are determined based on risk level and need.</t>
  </si>
  <si>
    <t>Determined by clinical assessment</t>
  </si>
  <si>
    <t>Reentry and community referrals</t>
  </si>
  <si>
    <t>Yes, 2023 MSA Program of the Year</t>
  </si>
  <si>
    <t>STAR Program - Thinking Errors</t>
  </si>
  <si>
    <t>This class gives the participant the chance to examine their thinking to make certain it is objective and accurate, recognize errors in thinking that can be problematic, assist with understanding how thinking errors support an irresponsible lifestyle, learn what is involved in changing habits, and consider how a client will handle the reaction of others as they change their thinking patterns.</t>
  </si>
  <si>
    <t>Participants complete this class  to fulfill their required hours within the program. Their hours are determined based on risk level and need.</t>
  </si>
  <si>
    <t>STAR Program - Seeking Safety</t>
  </si>
  <si>
    <t>An evidence-based treatement for PTSD, substance misuse, and other problem behaviors that stem from emotional dysregulation.  The primary emphasis is on establishing safety.  The group covers one of several topics that include Grounding, Asking for Help, Compassion, Honesty, and healing from Anger.</t>
  </si>
  <si>
    <t>STAR Program - Socialization</t>
  </si>
  <si>
    <t>An evidence-based, cognitive-behavioral therapy curriculum that is specifically tailored to treat addiction in justice involved clients.  Clients reflect on past relationships and improve communication skills to they may build and maintain sober, crime free relationships.</t>
  </si>
  <si>
    <t>STAR Program - Building Empathy</t>
  </si>
  <si>
    <t xml:space="preserve">A curriculum designed to help individuals improve their ethics and decision making by learning, understanding, and developing a greater level of empathy for self and others.  The class uncovers the differences between victim knowledge, victim empathy, who is a victim and understanding the core victim rights. </t>
  </si>
  <si>
    <t>STAR Program - Moral Recognition Therapy</t>
  </si>
  <si>
    <t>The Criminal Justice curriculum, "How to Escape Your Prison", adress criminal thinking, co-occuring disorders, and substance misuse disorders. The MRT workbook includes 16 steps, with 12 of these completed in 24-36 open ended sessions. Participants are required to complete homework assignments prior to coming to each session.</t>
  </si>
  <si>
    <t>Participants recieve a Certificate of Completion after completing the program.</t>
  </si>
  <si>
    <t>STAR Program - Criminal Thinking</t>
  </si>
  <si>
    <t>Conducted in 3 phases.  The purpose of the group is to engage clients and encourage active participants in treatment and responsible living. Phase I focuses on building knowledge and skills for responsible living. Phase II focuses on strengthening skills for self-improvement, change and responsible living. Phase III concludes with lifestyle balance and healthy living.</t>
  </si>
  <si>
    <t xml:space="preserve">Participants complete this class to fulfill their required hours within the program. </t>
  </si>
  <si>
    <t>STAR Program - Drugs &amp; Alcohol</t>
  </si>
  <si>
    <t>Aimed at reducing recidivism. Participants learn that substance misuse disorder is a chronic disease, and it helps them to recognize the negative effects addiction has on the body and all aspects of their life. Participants learn that they can choose healthy lifestyles free of substance misuse.</t>
  </si>
  <si>
    <t>Participants complete this group to fulfill their required hours within the program. Their hours are determined based on risk level and need.</t>
  </si>
  <si>
    <t xml:space="preserve">Varies, generally 1-2 times per week </t>
  </si>
  <si>
    <t>STAR Program - Anger Management</t>
  </si>
  <si>
    <t>Provides clients with a 12-week anger management group treatment with a summary of core concepts, worksheets for completing between sessions challenges, and ample space to take notes. Participants receive a certificate of completion after successful completion of 12 weeks.</t>
  </si>
  <si>
    <t>STAR Program - Relapse Prevention</t>
  </si>
  <si>
    <t>Designed to promote an understanding of relapse prevention by realizing that relapse is a process. Participants will develop ways to examine their past behaviors, how to develop a personalized relapse plan, that includes developing a sober support network, and how to understand how relapse prevention allows for healthy lifestyles.</t>
  </si>
  <si>
    <t xml:space="preserve">1,3 </t>
  </si>
  <si>
    <t>STAR Program - Parenting</t>
  </si>
  <si>
    <t>Provides education on ways to be more positive role models in their child's life.  Patience, goal setting, values, positive discipline, expectations, and boundaries are some of the many topics discussed in the class.</t>
  </si>
  <si>
    <t>STAR Program - Introduction to Treatment</t>
  </si>
  <si>
    <t>Covers group norms, expected behaviors and participation.</t>
  </si>
  <si>
    <t>STAR Program - Life Skills</t>
  </si>
  <si>
    <t>Covers the life skill strategies and techniques such as problem solving, critical thinking, effective communication skills, decision making, creative thinking, interpersonal relationships, self-awareness, building skills, empathy, and coping with stress and emotions.</t>
  </si>
  <si>
    <t>STAR Program - Program Fidelity</t>
  </si>
  <si>
    <t>Cognitive Behavioral Therapy (CBT) helps participants discover and change the thought processes that lead to maladaptive behavior.  CBT programs for participants emphasize personal accountability, helps to understand the thoughts and choices that lead to crimes, and teaches alternative behaviors and thought processes. All groups offered follow evidence-based curriculum via Change Companies, Hazelden Foundation, and SAMHSA.</t>
  </si>
  <si>
    <t>STAR Program  - ROCA/UTEC</t>
  </si>
  <si>
    <t xml:space="preserve"> Both ROCA and UTEC assist young people between the ages of 18 years old-24 years old who are identified as being at risk and involved in gang activity. ROCA is located in the North Shore area of Essex County (Lynn, SUlem, Peabody, etc.) UTEC is located in the Merrimack Valley area of Essex County (Lawrence, Haverhill, and Methuen.)  Both ROCA and UTEC offer programming to participants that includes Streetworker Outreach, Transitional Coaching, Workforce Development in Social Enterprises, Gun Prevention Training Center for Excellence, Education, and Social Justice and Civic Engagement opportunities.</t>
  </si>
  <si>
    <t>Provide support and outreach to all 18-24 year olds males who live within the North Shore and Merrimack Valley area.  Staff from ROCA/UTEC connect with these participants to help them make better choices for better outcomes.</t>
  </si>
  <si>
    <t>ROCA/UTEC</t>
  </si>
  <si>
    <t>STAR Program - English for Speakers of Other Languages Levels 1&amp;2 (ESOL)</t>
  </si>
  <si>
    <t>English for speakers of other languages beginner levels 1 &amp; 2.</t>
  </si>
  <si>
    <t>STAR Program - English for Speakers of Other Languages Levels 3&amp;4 (ESOL)</t>
  </si>
  <si>
    <t>English for speakers of other languages beginner levels 3 &amp; 4.</t>
  </si>
  <si>
    <t>STAR Program - Bridge to College</t>
  </si>
  <si>
    <t xml:space="preserve">Prepares individuals for college entrance or as a transition to the Bridge to College program at NECC.  Participants have the opportunity to review various course requirements for a variety of colleges and university including required core curriculum and requirements for various majors of interest.  Assistance is also given with completing applications for admission, the FAFSA, and obtaining the necessary documents for college admission.  </t>
  </si>
  <si>
    <t>Prepares individuals for college entrance.</t>
  </si>
  <si>
    <t>STAR Program - Bridge to Work</t>
  </si>
  <si>
    <t xml:space="preserve">Prepares individual for entering the work environment.  This may include a review of basic job expectations and readiness to meet these expectations.  Also includes exploration of various vocations and vocational programs.  </t>
  </si>
  <si>
    <t>Prepares individuals for entrance to the workforce.</t>
  </si>
  <si>
    <t>STAR Program - Job Development</t>
  </si>
  <si>
    <t>Provide assistance to advance in the workforce through workshops, networking in the community and guest speakers.</t>
  </si>
  <si>
    <t>Securing full time employment, and/or become enrolled in a training program.  Exposure to utilization of the Federal Bonding Program, and the Work Opportunity Tax Credit for Targeted Groups.</t>
  </si>
  <si>
    <t>STAR Program - Digital Literacy</t>
  </si>
  <si>
    <t>Teach students basic fundamental of utilizing computers. Provide evidence of students ability to understand software, applications, programs, and tools .</t>
  </si>
  <si>
    <t>CMRs, DESE</t>
  </si>
  <si>
    <t>STAR Program - Adult Basic Education</t>
  </si>
  <si>
    <t>Grades 5-8.  Northern Essex Community College offers education to meet the diverse educational needs of participants.</t>
  </si>
  <si>
    <t xml:space="preserve">Continuing education classes based off client's current level of education. </t>
  </si>
  <si>
    <t>ECSD, DESE</t>
  </si>
  <si>
    <t>STAR Program - Adult Secondary Education/HiSet</t>
  </si>
  <si>
    <t xml:space="preserve">Grades 9-12.  Northern Essex Community College offers tailored education to meet the diverse educational needs to prepare for Hi Set testing in math, reading and writing, social studies and science. </t>
  </si>
  <si>
    <t>Continuing education classes based off client's current level of education and to provide them an opportunity to obtain a High School Equivalency Diploma.</t>
  </si>
  <si>
    <t>STAR Program - Conflict Resolution</t>
  </si>
  <si>
    <t>Designed to give participants the skills to prevent, mediate, and resolve conflicts.  Participants will learn how to identify different types of conflicts and how to recognize them before escalation. Participants will learn conflict management skills, including dealing with anger, assertiveness, communication strategies, creative problem-solving skills, interpersonal skills and more.</t>
  </si>
  <si>
    <t xml:space="preserve">Conflict resolution class assists the participant in ways to find a pease resolution to a disagreement. </t>
  </si>
  <si>
    <t>Spectrum</t>
  </si>
  <si>
    <t>STAR Program - Co-Occurring Disorders</t>
  </si>
  <si>
    <t>Designed to promote an understanding of co-occurring disorders by realizing that mental health and substance use disorders often occur simultaneously.  Participants will work towards understanding co-occurring disorders, how to seek help for these disorders, and how to treat them. Participants will also learn how co-occurring disorders and relapse are connected and will develop a support network for their recovery.</t>
  </si>
  <si>
    <t xml:space="preserve">The Co-occurring class assists the participant in understanding mental health and substance us order often occur simultaneously and how to seek help for these disorders. </t>
  </si>
  <si>
    <t>STAR Program - Tech Goes Home-Community</t>
  </si>
  <si>
    <t>Participants learn basic computer literacy and how to use a chromebook for job searching, financial literacy, communicating with friends and family, accessing public benefits, finding educational programs and more. Following completion of the class participants receive a free chromebook and a year of free internet access.</t>
  </si>
  <si>
    <t>Community Participants learn basic computer literacy and how use a chromebook for job searching, financial literacy, communicating with friends and family, accessing public benefits, finding educational programs and more. Following completion of the class participants receive a free chrome book and a year of free internet access.</t>
  </si>
  <si>
    <t>Tech Goes Home- Small Business</t>
  </si>
  <si>
    <t>Participants will learn digital skills needed for owning a small business, micro-entrepreneurs, and people interested in starting a business venture or nonprofit.  Following completion of the class participants receive a free chromebook and a year of free internet access.</t>
  </si>
  <si>
    <t>Small Business Participants will learn digital skills needed for owning a small business, micro-entrepreneurs, and people interested in starting a business venture or nonprofit. Following completion of the class participants receive a free chrome book and a year of free internet access.</t>
  </si>
  <si>
    <t>Federal &amp; State Grants</t>
  </si>
  <si>
    <t>Other commission program spending (not in MMARS)</t>
  </si>
  <si>
    <r>
      <rPr>
        <b/>
        <sz val="18"/>
        <color indexed="60"/>
        <rFont val="Arial"/>
        <family val="2"/>
      </rPr>
      <t>Barnstable County</t>
    </r>
    <r>
      <rPr>
        <b/>
        <sz val="11"/>
        <color indexed="60"/>
        <rFont val="Arial"/>
        <family val="2"/>
      </rPr>
      <t xml:space="preserve">
</t>
    </r>
    <r>
      <rPr>
        <sz val="11"/>
        <color indexed="60"/>
        <rFont val="Arial"/>
        <family val="2"/>
      </rPr>
      <t>Contact: Barbara Clarkson
(508) 563-4443 
bclarkson@bsheriff.net</t>
    </r>
  </si>
  <si>
    <t>Calendar Year 2024</t>
  </si>
  <si>
    <r>
      <t xml:space="preserve">MSA Inventory of Programs, Services, Interventions, &amp; Reinvestments:
CY24 </t>
    </r>
    <r>
      <rPr>
        <b/>
        <i/>
        <sz val="18"/>
        <color indexed="9"/>
        <rFont val="Batang"/>
        <family val="1"/>
      </rPr>
      <t>Massachusetts Comprehensive PSI Matrix</t>
    </r>
  </si>
  <si>
    <r>
      <t xml:space="preserve">MSA Inventory of Programs, Services, Interventions, &amp; Reinvestments:
CY24 </t>
    </r>
    <r>
      <rPr>
        <b/>
        <i/>
        <sz val="18"/>
        <color rgb="FFFFFFFF"/>
        <rFont val="Batang"/>
        <family val="1"/>
      </rPr>
      <t>Massachusetts Comprehensive PSI Matrix</t>
    </r>
  </si>
  <si>
    <r>
      <t xml:space="preserve">Annual Time Cost CY24
</t>
    </r>
    <r>
      <rPr>
        <sz val="10"/>
        <color indexed="30"/>
        <rFont val="Arial"/>
        <family val="2"/>
      </rPr>
      <t>(In total dollars; See Comment)</t>
    </r>
  </si>
  <si>
    <r>
      <t xml:space="preserve">Additional Operating Costs CY24
</t>
    </r>
    <r>
      <rPr>
        <sz val="10"/>
        <color indexed="30"/>
        <rFont val="Arial"/>
        <family val="2"/>
      </rPr>
      <t>(Non- personnel, workbooks, supplies, etc.)</t>
    </r>
  </si>
  <si>
    <t>The A.A. commitment is offered once a week in sentenced Pods.  This program took place 50 times. For 2 hours. Requires 1 SUD counselor for 2 hours and 1 security Officer for 1 hour.</t>
  </si>
  <si>
    <t>AA Big Book/ Basic Recovery</t>
  </si>
  <si>
    <t>This ongoing program was offered on a weekly basis in two sentenced Pods.  This group took place 81 times for 2 hours 1 case manager and 1 security officer 1/2 hour.</t>
  </si>
  <si>
    <t xml:space="preserve">This group happened on an ongoing bases and was open to anyone that wanted to attend and took place 52 times. This occurred once a week. 1 substance abuse counselor for 2 hours and 1 security officer 1/2 hour. </t>
  </si>
  <si>
    <t>This program is an eight week program that meets once a week and took place 60 times.  It was offered for two sentenced Pods and Pre-trial.1 substance abuse counselor for 2 hours and 1 security officer for 1/2 hour.</t>
  </si>
  <si>
    <t>This is offered one time a week and is open and ongoing group.  This group took place 81 times.1 substance abuse counselor for 2 hours and 1 security officer 1/2 hour.</t>
  </si>
  <si>
    <t>Bridge is a closed group that meets for eight weeks with a capacity of 12 participants.  Group therapy is the main structure of this group, but these topics can be a trigger, therefore individual therapy is also offered.  This group took place 97 times. 1 substance abuse counselor for 2.5 hours and 1 security officer 1/2 hour.</t>
  </si>
  <si>
    <t>Once a week for the duration of the Bridge program.  This group took place 97 times. 1 mental health clinician for 2 hours and 1 security officer 1/2 hour.</t>
  </si>
  <si>
    <t>This group was offered 1 day a week for 8-weeks.  This group took place 23 times. 1 substance abuse counselor for 2 hours and 1 security officer 1/2 hour.</t>
  </si>
  <si>
    <t>On a rotating basis the community providers come in once a week until the program is completed.  There were 100 community support groups. 1 case manager for 2 hour and 1 security officer  for 1/2 hour.</t>
  </si>
  <si>
    <t xml:space="preserve">Course Goals/Description:  Introduces clients to the role of motivation in behavior change.  Includes leader notes, worksheets, handouts, and sample discussion questions.  Helps clients explore the thought processes and action phases of change.  Encourages the adoption of strategies for strengthening commitment to change. 
</t>
  </si>
  <si>
    <t>This is a three week closed group offered to clients housed in sentenced pods.  The client will sign-up prior to the initial group.  Clients will be selected by the Treatment Team based on their time and sentence structure.  This group took place 23 times. 1 substance abuse counselor for 2 hours and 1 security officer 1/2 hour.</t>
  </si>
  <si>
    <t>Healthy Relationships/ Relationships in Recovery</t>
  </si>
  <si>
    <t xml:space="preserve">This course will help clients gain a realistic understanding of what a healthy relationship is and learn skills and tools that can help maintain a healthy relationship along with becoming familiar with basic conflict resolution skills.  The following topics are addressed-Introduction: Purpose and Overview of Group; Group Guidelines and Expectations; Exploring Past Relationships — Both "Good" and" Bad"; Expectations: Are They Realistic?; "Why Are Relationships Important?"; "What Does Love Look Like"; Addiction and Addictive Relationships Discussion; Co-Dependency.
</t>
  </si>
  <si>
    <t>Healthy Relationships is a closed group that meets twice a week for four weeks with a capacity of 12 participants.  This group took place 31 times. 1 substance abuse counselor for 2 hours and 1 security officer 1/2 hour.</t>
  </si>
  <si>
    <t>Meditation/ Mindfulness</t>
  </si>
  <si>
    <t>Meditation occurred on a weekly basis and took place 25 times. 1 case manager for 2 hours and 1 security officer 1/2 hour.</t>
  </si>
  <si>
    <t>This is an open group that is offered once a week.  This group took place 42 times for 1 hour. 1 case manager for 2 hours and 1 security officer 1 hour.</t>
  </si>
  <si>
    <t>These groups sre offered on a rotating basis and happens once a week for 8 weeks. The groups were offered 46 times and takes 1 substance abuse counselor 1 hour and 1 security officer 1/2 hour.</t>
  </si>
  <si>
    <t xml:space="preserve">Relapse Prevention/ Recovery Skills </t>
  </si>
  <si>
    <t>This is an open group that is offered once a week.  This group took place 132 times. 1 substance abuse counselor for 2 hours and 1 security officer 1/2 hour.</t>
  </si>
  <si>
    <t>Self-Help Groups, Substance Abuse, and Behavior Change/ Values for responsible living/ Masshire/ Life Skills and Reentry group, MSR Process</t>
  </si>
  <si>
    <t>These groups were on going and took place throughout the year based on staff/group room availability.  The combined number of times these groups were offered is 225. 1 substance abuse counselor for 2 hours and 1 security officer 1/2 hour.</t>
  </si>
  <si>
    <t>Thinking for a Change/ Unlock your Thinking</t>
  </si>
  <si>
    <t>This group was offered weekly and had a capacity of 15 members. This group happened 43 times. 1 substance counselor for 2 hours and 1 security officer 1/2 hour.</t>
  </si>
  <si>
    <t>Victim Impact is a closed group that meets once a week for 8-weeks with a capacity of 10 inmates.  This group occurred 60 times. 1 substance abuse counselor for 2 hours and 1 security officer 1/2 hour.</t>
  </si>
  <si>
    <t>Case Management, 60 day Classification reviews, Pre-Trial reviews, case consultations</t>
  </si>
  <si>
    <t>3455 contacts</t>
  </si>
  <si>
    <t>Housing Referrals, Employer Contacts, Sober House Placements and Referrals and Shelter Referrals, BH-JI referrals</t>
  </si>
  <si>
    <t>Reentry Planning Services, Parole Reviews, Employer Contacts, post release contacts</t>
  </si>
  <si>
    <t>Transportation Services and reentry services, MSR Documentation</t>
  </si>
  <si>
    <t>This requires 2 outreach worker 3 hours for each trip. 10 times a week.</t>
  </si>
  <si>
    <t>247, Ongoing and on a as needed basis (per month)</t>
  </si>
  <si>
    <t>M.Ed, B.S.</t>
  </si>
  <si>
    <t>yes, 2024 Mass Sheriff's Assoc. program of the year award</t>
  </si>
  <si>
    <t xml:space="preserve">2nd Street has significantly grown--from staffing, to a recently re-vamped office space, and redesigned program space. We reached over 1,000 clients served as of September. We continue to grow and evolve based on client needs, developing new programming and services with the feedback of our participants. </t>
  </si>
  <si>
    <t>Providing lettuce to the at risk Community</t>
  </si>
  <si>
    <t>Year long Program</t>
  </si>
  <si>
    <t>57 (average monthly)</t>
  </si>
  <si>
    <t>The class took place four days a week.  There were 360 ABE classes for pretrial and sentenced males in FY23. This requires 2 grant funded teachers 2.5 hours counting prep time and 1 security officer 8 hours for school area.</t>
  </si>
  <si>
    <t>The class was scheduled for once a week and took place 32 times. Required 1 part time teacher 2.5 hours including prep time. 1 security officer, 1/2 hour to prepare and document movement.</t>
  </si>
  <si>
    <t>The class was scheduled for once a week and took place 1 times. Requires 1 part time grant teacher 2.5 hours for the class including prep time.</t>
  </si>
  <si>
    <t>The class took place five days a week.  There were 221 PreASE classes offered for sentenced males in FY23. This requires 2 grant funded teachers 2.5 hours counting prep time and 1 security officer 8 hours for the school area.</t>
  </si>
  <si>
    <t>The class took place five days a week.  There were 220 PreASE classes offered for pretrial and sentenced males in FY19. This requires 2 grant funded teachers 2.5 hours counting prep time and 1 security officer 8 hours for the school area.</t>
  </si>
  <si>
    <t>This class takes place 2x a week on a weekly basis. 152 times, 1 Part time teacher and 1 security Officer1/2 hour.</t>
  </si>
  <si>
    <t>Approximately 4x a week.  This program took place 71 times. 1 teacher, Required 1 security officer 1/2 hour for each class.</t>
  </si>
  <si>
    <t xml:space="preserve">The class was scheduled for once a week and took place 25 times. Volunteer program. This required 1 security officer 1/2 hour to prepare the students and return them. Required 1 security officer 1/2 hour for security checks, total 1 hour for security.  </t>
  </si>
  <si>
    <t xml:space="preserve">The class was scheduled for 4x a week and took place 84 times. 1 Full time security officer.. The class time is 2.5 hours. </t>
  </si>
  <si>
    <t xml:space="preserve"> 7/2/23 through 6/27/24</t>
  </si>
  <si>
    <t>The HiSet high school equivalency exam was administered 3 times. Required 1 full time case manager, 16 hours total for 2 days, 8 hours each day.</t>
  </si>
  <si>
    <t>The class was scheduled for once a week and took place 13 times. Required 1 security officer, 2 hours a class.</t>
  </si>
  <si>
    <t xml:space="preserve">Test is administered as needed for new admissions to assess grade levels and was offered 152 times. This requires 1 part time  teacher 1.5 hours. 1 security officer 1/2 hour to prep. </t>
  </si>
  <si>
    <t xml:space="preserve">3 days a week Pre-trial, 3 days week Sentenced
</t>
  </si>
  <si>
    <t>2x month (3 hours)</t>
  </si>
  <si>
    <t xml:space="preserve">During the months captioned above, the Berkshire County Sheriff’s Office engaged in multiple visits to the homeless citizens in our community.  The team formed as an Outreach Team and included reentry staff members, Cornwell and McMahon.
There were several highly recognizable pockets of homeless individuals living in various locations in the community.  As we encountered them, they shared locations with us for other sites where homeless people gathered to sleep.  
</t>
  </si>
  <si>
    <t xml:space="preserve">The SSSC Re-entry Self Management Life Skills group provides a supportive environment for individuals navigating life after incarceration. Through guided discussions and skill-building activities, participants develop resilience, coping strategies, and essential life skills to successfully reintegrate into society, fostering personal growth and well-being. </t>
  </si>
  <si>
    <t>Community Legal Aid is a vital ally for formerly incarcerated clients, offering expert assistance in record sealing. Their services navigate legal complexities, increasing opportunities by addressing housing and employment denials. Empowering individuals, the organization ensures a fresh start, fostering reintegration and breaking barriers to sustainable post-incarceration success. Program offered through SSSC.</t>
  </si>
  <si>
    <t>In Berkshire County, where public transportation is lacking, providing formerly incarcerated clients with transportation options is crucial. Second Street Second Chances steps in to bridge this gap, ensuring access to essential appointments like medical, mental health, substance use, and employment, thereby supporting the successful reintegration of individuals into the community. Program offered through SSSC.</t>
  </si>
  <si>
    <t> </t>
  </si>
  <si>
    <t>3x10week cohorts w/ max 14 participants per cohort</t>
  </si>
  <si>
    <t xml:space="preserve">To reduce recidivism and economic disparity by introducing individuals to a career that provides a  sustainable living wage </t>
  </si>
  <si>
    <t xml:space="preserve">This program is offered to both our sentenced and pre-trial individuals </t>
  </si>
  <si>
    <t>To reduce recidivism by providing a setting where the individuals can discuss their lifesyles and the changes needed to become productive members of their community.</t>
  </si>
  <si>
    <t>Moderate to high risk individuals sentenced and pre-trial</t>
  </si>
  <si>
    <t>4 to 5 participants per cohort</t>
  </si>
  <si>
    <t xml:space="preserve">To prepare individuals with the skills to enter the workforce and to reduce recidivism. This course and work assignment provides experience on high performance cleaning equipment used in various commercial settings.        </t>
  </si>
  <si>
    <t>Open to all sentenced individuals</t>
  </si>
  <si>
    <t xml:space="preserve">To reduce barriers to sustainable employment and to prepare individuals to work in the printing industry.  </t>
  </si>
  <si>
    <t>The work is ongoing and sentenced individuals usually have at least a year remaining on their sentence to work and learn the job</t>
  </si>
  <si>
    <t>Moderate to low risk sentenced individuals</t>
  </si>
  <si>
    <t xml:space="preserve">To reduce barriers to sustainable employment and to prepare individuals to work in landscaping and construction.  </t>
  </si>
  <si>
    <t xml:space="preserve">Sentenced individuals classified to lower security </t>
  </si>
  <si>
    <t xml:space="preserve">Future Hope Pre-Apprenticeship &amp; Recovery Program </t>
  </si>
  <si>
    <t xml:space="preserve">This is a Pre-Apprenticeship program designed to develop and enhance workforce development skills in the building trades.  Topics include basic carpentry, painting, taping, roofing, drywall.  As we are not able to do the hands-on applications, Reverend Hutcherson offers the academic part of the progam along with some valuable life-skills and employment advice.  He is also a Recovery Coach and is well versed on how SUD can impact employment.  The goal is to have the participants follow up with him in the community to complete the hands-on part of the program.  He can then assist with job placement through his ties to the Trades Unions.   </t>
  </si>
  <si>
    <t xml:space="preserve">This program is designed to develop and enhance job readiness skills in the building trades and to overcome barriers to employment.  The community based program also offers GED classes, OSHA 10 course,  links to recovery support in the community, and assistance with job placement in the trades.   </t>
  </si>
  <si>
    <t xml:space="preserve">2 sessoins/week </t>
  </si>
  <si>
    <t>60 minutes per session</t>
  </si>
  <si>
    <t xml:space="preserve">This program was offered to pre-trial individuals. If offered again we will offer it to sentenced individuals.  </t>
  </si>
  <si>
    <t xml:space="preserve">Reverend Emanuel L. Hutcherson, CEO in accordance with the Div. of Apprenticeship Training under the provisions of MGL.  </t>
  </si>
  <si>
    <t xml:space="preserve">Reverend Hutcherson is committed to improving employment outcomes for those returing to their communities from prison.  He is a Recovery Coach, has a background in the building trades, and has experience with court involved in  youth and others in the prison system in Massachusetts and other states.  He brings a lot to the table.        </t>
  </si>
  <si>
    <t xml:space="preserve">The Education Department administers the HiSET exam along with providing a curriculum that includes GED and Pre-GED classes, ESOL, ServSafe and OSHA 10; other classes, which change quarterly, are also offered to assist incarcerated individuals in furthering their education - e.g.: Aquaponics; AutoCAD, Brain Games; Computer Applications; Meteorology, and Sociology.  Lists of class offerings can be provided. </t>
  </si>
  <si>
    <t>Classes can accomodate up to 14 individuals and are offered 3x per week for 3 month intervals</t>
  </si>
  <si>
    <t xml:space="preserve">Sentenced and pre-trial individuals - all ages </t>
  </si>
  <si>
    <t xml:space="preserve"> Librarian: $39,890.00 </t>
  </si>
  <si>
    <t>12-14 participants</t>
  </si>
  <si>
    <t xml:space="preserve">Sentenced and/or pre-trial individuals </t>
  </si>
  <si>
    <t xml:space="preserve">The Inside-Out Program, which is a nationallly know program, is provided to our participants at no cost.   </t>
  </si>
  <si>
    <t>This program is offered at no cost.  See above.</t>
  </si>
  <si>
    <t>*Clean Slate</t>
  </si>
  <si>
    <t xml:space="preserve">Staff from Clean Slate provide presentations to the participants in the Substance Use Programs (Pathways) and other housing units in the Facilty.  Clean Slate offers outpatient addiction treatment solutions specifically designed for opioid use disorder and alcohol use disorder.  They also offer outpatient behavioral healthcare and specialize in addiction care, Hepatitis C treatment, poly-substance treatment, and they work with a host of community partners that aid in housing, employment, food, and transportation.           </t>
  </si>
  <si>
    <t xml:space="preserve">Clean Slate offers a variety of outpatient services.  Their missions is to save lives of those suffering from opioid or alcohol addiciton.  They use evidence based therapies and treat the whole person. </t>
  </si>
  <si>
    <t>45-60 minutes</t>
  </si>
  <si>
    <t>Sentenced and pre-trial individuals</t>
  </si>
  <si>
    <t>1,2,7</t>
  </si>
  <si>
    <t>Clean Slate Plymouth</t>
  </si>
  <si>
    <t xml:space="preserve"> $0..00 </t>
  </si>
  <si>
    <t xml:space="preserve">These presentations are offered to PCSO at no cost </t>
  </si>
  <si>
    <t xml:space="preserve">The CPS MOUD team works with Reentry to ensure continuity of medication upon release for sentenced individuals.  Pre-trial individuals will receive their last dose information if returning to methadone in the community and can provide up to a 7 day bridge script for buprenorphine upon release.  The clinical team makes attempts to contact the patient to ensure they were able to access medication in the community.     </t>
  </si>
  <si>
    <t xml:space="preserve">Sentenced and pre-trial individuals </t>
  </si>
  <si>
    <t xml:space="preserve"> $693,748.25 (PCSO) </t>
  </si>
  <si>
    <t xml:space="preserve"> Awarded $606,701.00 (CPS) </t>
  </si>
  <si>
    <t>Plymouth County Outreach (PCO)</t>
  </si>
  <si>
    <t xml:space="preserve">Plymouth County Outreach provided us with harm reduction kits and a Recovery Coach during FY24.  The Recovery Coach provided our population with community recovery resources, opiate overdose prevention, and Narcan education to both pre-trial and sentenced individuals  The Recovery Coach also offers Narcan/harm reduction kits to all individuals releasing from our facility.     </t>
  </si>
  <si>
    <t xml:space="preserve">The services offered at our facility and in the community are aimed at reducing overdoses and increase the probability of people engaging in and staying in treatment.      </t>
  </si>
  <si>
    <t>Plymouth County Outreach</t>
  </si>
  <si>
    <t>N/a</t>
  </si>
  <si>
    <t xml:space="preserve">Health Imperatives </t>
  </si>
  <si>
    <t xml:space="preserve">Staff from Health Imperatives come into the facility several times a year to offer classes on sexually transmitted infections, contraception, HIV and Hepatitis C, and overdose education and naloxone distribution.   </t>
  </si>
  <si>
    <t xml:space="preserve">The outcomes are to provide a standard educational curriculum for group health education for HIV/AIDS and overdose education and naloxone distribution.     </t>
  </si>
  <si>
    <t xml:space="preserve">Four classes took place in FY24 </t>
  </si>
  <si>
    <t xml:space="preserve">1 hour </t>
  </si>
  <si>
    <t>The service provider is Health Imperatives</t>
  </si>
  <si>
    <t>*Pathways to Recovery Sentenced</t>
  </si>
  <si>
    <t xml:space="preserve">The Pathways to Recovery Program is a 3 month substance use treatment program that utilizes a trauma-informed programmatic approach to introduce and support the recovery from drugs and alcohol.  The program is structured around cognitive behavioral and didactical behavioral methods and facilitates harm reduction strategies, opiate overdose education, community resources for recovery and reentry support.  The Department of Public Health Bureau of Substance Addiction Services (BSAS) funds the RSAT program in order to ensure current and effective treatment services.  The program is available to the sentenced population.  The participation is ideally within 6 to 9 months from end of sentence.  The program participants are housed together in a designated unit and classes are held in the unit classroom.  There are mandatory groups that all participants must attend as well as a number of optional groups to attend according to interest.     </t>
  </si>
  <si>
    <t xml:space="preserve">The program is designed to promote and support  recovery.  It is structured on a cognitive behavioral approach and facilitates harm reduction strategies, opiate overdose education, community resources, and reentry support.    </t>
  </si>
  <si>
    <t>Sentenced individuals</t>
  </si>
  <si>
    <t>1;;2</t>
  </si>
  <si>
    <t xml:space="preserve">The SUD Program Managers holds MS,ABD </t>
  </si>
  <si>
    <t> $0.00</t>
  </si>
  <si>
    <t xml:space="preserve">Plymouth County Sheriff's Office has provided SUD programming since the early 1990's.  The program was called the Substance Abuse Treatment Program.  To support and acknowledge the shift in  the SUD treatment field  the name of the program was changed to Pathways to Recovery.       </t>
  </si>
  <si>
    <t>Pathways to Recovery - Pre-trial</t>
  </si>
  <si>
    <t xml:space="preserve">(168)  Approx. 4wk cohort x 13 with max 14 participants per cohort  </t>
  </si>
  <si>
    <t>High to moderate risk pre-trial individuals who have self-identified or who have been referred to the program via classification process due to substance use disorder</t>
  </si>
  <si>
    <t>(168) Approx. 4wk cohort x 13 with 14 participants per cohort</t>
  </si>
  <si>
    <t xml:space="preserve">Pre-trial individuals </t>
  </si>
  <si>
    <t xml:space="preserve"> $                    -  </t>
  </si>
  <si>
    <t xml:space="preserve">(48) - 10 week cohort x 4 with 12 participants max </t>
  </si>
  <si>
    <t xml:space="preserve">*This program did not take place during FY24.   The Louis D. Brown Peace Institute facilitates a 6-week mindfulness and peace-building program with the focus on developing lifestyle changes. The workbook is provided by the Peace Institute and the curriculum includes a discussion of multicultural guidelines for productive groups and interaction; the 7 principles of peace; the feelings wheel to help identify and learn strategies to manage feelings; begin to practice self-awareness, self-expression, and to listen and support fellow participants; begin to understand peace as a lifelong process that starts within and to make a personal commitment toward continuing the journey towards peace. The Peace Institute also provides reentry services for men returning to the Boston area.   </t>
  </si>
  <si>
    <t>48 - 4x6wk cohorts with 12 participants max</t>
  </si>
  <si>
    <t>Gang-involved and/or high-risk sentenced and pre-trial individuals</t>
  </si>
  <si>
    <t xml:space="preserve">Progam began in 2013 after recognizing the work they were doing in their community to support victimes and survivors of gun violence.   </t>
  </si>
  <si>
    <t xml:space="preserve">The Making Changes Program is a 3-month program designed to provide services to our sentenced population that meet the criteria.  The program can accommodate up to 28 men split into two groups - however this was not necessary in FY24.  Groups include Lifeskills, GED and Education classes, Parenting Skills, Resume Preparation, Finances, Relapse Prevention, Meditation, Motivation &amp; Inspiration,Coping Skills, AA meetings.  CDL Prep class and the Peace Education Program are offered on rotating basis.        </t>
  </si>
  <si>
    <t>(112) 3month cohort with 14-15 participants max</t>
  </si>
  <si>
    <t xml:space="preserve">Moderate to high risk sentenced individuals </t>
  </si>
  <si>
    <t>This Program developed out of our Reintegration Program post-pandemic due to the changing demographic and low number of sentenced individuals</t>
  </si>
  <si>
    <t xml:space="preserve">(120) 8x3month  cohorts per year   w/15 participants max  </t>
  </si>
  <si>
    <t>Medium ot high risk sentenced and pre-trial individuals</t>
  </si>
  <si>
    <t xml:space="preserve"> This Program developed out of our S.A.V.E Program Unit (Sheriff's Anti-VIolence Effort) post-pandemic due to the changing demographic, low number of sentenced individual, and housing unit changes.   </t>
  </si>
  <si>
    <t>Incarcerated Veterans (sentenced and pre-trial)</t>
  </si>
  <si>
    <t>*Restorative Justice Workshop</t>
  </si>
  <si>
    <t xml:space="preserve">This 6 session workshop includes discussion on community &amp; values: memories &amp; experiences; anger &amp; grief (forgive self); forgiving others &amp; vulnerability; trusting self; change w/o fear; roles/expectations/polarity; balance &amp; living in right relation; safer selves &amp; communities; and speak  your truch;share your story.  The class is held in circle style, including check-in, topic specific and reflection/debriefing rounds.      </t>
  </si>
  <si>
    <t>2xweek for 6 weeks/14 participants max</t>
  </si>
  <si>
    <t xml:space="preserve">The purpose/goal is to have participants recognize what you need to restore and/or transform yourself and how to use retorative &amp; transformative processes, practices &amp; values to engage in meaningful discussions &amp; harm healing efforts.   </t>
  </si>
  <si>
    <t>2xweek</t>
  </si>
  <si>
    <t xml:space="preserve">Jill Fagerberg - Restoratively Speaking, Inc.  </t>
  </si>
  <si>
    <t>This program is provided by Jill Fagerberg at no cost to PCSO via a grant that she was awarded</t>
  </si>
  <si>
    <t xml:space="preserve">AA meetings are offered by members of the AA community.  Part of the AA mission is to provide service to those in need.  During FY24 we had AA volunteers going into 4 housijng units and meetings were held 1xweek in each unit.      </t>
  </si>
  <si>
    <t>There a 4/mgs week x 12-20 participants max</t>
  </si>
  <si>
    <t xml:space="preserve">The intended outcome is to ensure sentenced and pre-trial individuals are able to excerise their right to their religious beliefs.   </t>
  </si>
  <si>
    <t>Services are open to all sentenced and pre-trial individuals</t>
  </si>
  <si>
    <t>This program took place once during FY24 based on EDB staff availability. Every Day Boston provided a "Curiosity &amp; Connectinos"  workshop to help participants practice and develop listening and interviewing skills.   These life skills/communication skills  help break down barriers,help to keep an open mind, and help people feel less alone.  Good communication skills help participants learn how important listening is and to recognize how they felt during the story share knowing the other person was listening to them.  These workshops are also offered in the community and returning citizens can participate post release.</t>
  </si>
  <si>
    <t>40 - 48 This program takes place once per quarter with 10-12 participants max due to space</t>
  </si>
  <si>
    <t>The target population is both pre-trial and sentenced individuals</t>
  </si>
  <si>
    <t xml:space="preserve"> Returning citizens can volunteer with EveryDay Boston in the community and help organize story shares, assist with interviews, and other events.    </t>
  </si>
  <si>
    <t>Writing Recovery</t>
  </si>
  <si>
    <t xml:space="preserve">This writing recovery group is facilitated by the same vendor who facilitated the Mindfulness/Goal-setting group.  Writing Recovery began in FY24 in the Pathways to Recovery Program for pre-trial individuals.    </t>
  </si>
  <si>
    <t xml:space="preserve">(168 approx) w/4wk cohort x 13-14 individuals </t>
  </si>
  <si>
    <t xml:space="preserve">The Writing Recovery group is based on journaling which can reduce depression and anxiety while boosting a person's ability to cope and can help promote gratitude.     </t>
  </si>
  <si>
    <t>1 group per week</t>
  </si>
  <si>
    <t xml:space="preserve">Steve Sweeney has a Master's Degree and has taught at U/Mass Boston, Suffolk University, and Quincy College.  He has also been involved in the recovery field for over 25 years.       </t>
  </si>
  <si>
    <t xml:space="preserve">*Mindfulness/ Goal-setting </t>
  </si>
  <si>
    <t xml:space="preserve">*This program did not take place in YF24.  During FY23 this gorup included instruction/education on breathing meditation and goal setting as tools to aid in recovery, relapse prevention, concentration, and identifying and setting up proper support systems.   The facilitator provided this service in the Pathways to Recovery Program long term and the also in one other housing unit for approximately 3mos per cohort.           </t>
  </si>
  <si>
    <t xml:space="preserve">(126)  9x14 participants </t>
  </si>
  <si>
    <t xml:space="preserve">The objective is to introduce skills such as mindfulness and goal setting as toolsto be used in recovery and self-care.  The goal is to have better outcomes in both reentry and recovery - both impact recidivism.       </t>
  </si>
  <si>
    <t>Moderate to high risk sentenced and pre-trial individuals</t>
  </si>
  <si>
    <t xml:space="preserve"> N/A </t>
  </si>
  <si>
    <t>75 individuals post release</t>
  </si>
  <si>
    <t xml:space="preserve"> $                 -  </t>
  </si>
  <si>
    <t>46 days</t>
  </si>
  <si>
    <t>109 days</t>
  </si>
  <si>
    <t>1 &amp; 3 &amp; 7</t>
  </si>
  <si>
    <t>Blood Drive</t>
  </si>
  <si>
    <t>Gives community members the opportunity to go to a local area location, approved by the American Red Cross, to donate blood.</t>
  </si>
  <si>
    <t>FY24</t>
  </si>
  <si>
    <t>Flags of Our Families</t>
  </si>
  <si>
    <t xml:space="preserve">A memorial service typically held near Memorial Day. Honor Guard are present, speeches are made surrounding the heroism of these men and women, and music is played to honor and remember them and their sacrifice. </t>
  </si>
  <si>
    <t>To remember and honor those who lost their lives while serving Our Country.</t>
  </si>
  <si>
    <t>1 per year</t>
  </si>
  <si>
    <t>House to House for Heroes</t>
  </si>
  <si>
    <t xml:space="preserve">Staff and volunteers go door to door to the veteran homes in the community and provide them with a robust packet of information pertaining to  benefit information, contact numbers, discounts, and more. </t>
  </si>
  <si>
    <t>1 day event per town</t>
  </si>
  <si>
    <t>Norfolk County Sheriff's Cup</t>
  </si>
  <si>
    <t>A double elimination tournament held in partnership with Quincy Youth Hockey, features Squirt hockey teams from around Norfolk County and the surrounding areas culminating in a championship.</t>
  </si>
  <si>
    <t xml:space="preserve">The tournament is held during a school vacation week to give children the opportunity to remain active and social during school breaks that take place in the colder months. </t>
  </si>
  <si>
    <t>PMC Kids Ride</t>
  </si>
  <si>
    <t xml:space="preserve">Collaboration with the Pan Mass Challenge.  Kids ages 2-12 register to ride on an approved track and raise money in the fight against cancer.  100% of the proceeds are donated to Dana Farber. </t>
  </si>
  <si>
    <t xml:space="preserve">So far, the Norfolk County Sheriff's Office has raised over $3,500 for Dana Farber. </t>
  </si>
  <si>
    <t>Sheriff Safety Fests</t>
  </si>
  <si>
    <t>Provides a safe and fun atmosphere where community members of all ages can learn about summer safety through  activities, resources, informational handouts, and demonstrations.</t>
  </si>
  <si>
    <t xml:space="preserve">Community </t>
  </si>
  <si>
    <t>The H.O.P.E. Center is a welcoming environment where anyone can find help and hope for their future.  Working with our staff, each client will receive a personalized plan for success and the support to achieve their goals.  From assistance in obtaining basic needs to peer support groups to education and employment assistance, the H.O.P.E. Center is here to guide you. A program of the Norfolk County Sheriff's Office, the center's services are free and available to anyone who needs assistance and guidance, regardless of race, ethnicity, sexual orientation, religion, gender, age, economic status, or background.</t>
  </si>
  <si>
    <t xml:space="preserve">The H.O.P.E. Center works with our clients to obtain basic needs such as food, housing, and clothing assistance. Here, clients can find education and job placement support, computers, and a workspace for employment research and education. The H.O.P.E. Center offers several peer support groups for substance use, including 12-step meetings, recovery, relapse prevention, and sober living.  We also provide support groups for life skills, including coping with anger, coping with grief, peer relationships, leisure and recreation, parenting /family relationships, and financial education. </t>
  </si>
  <si>
    <t xml:space="preserve">Re-Entry </t>
  </si>
  <si>
    <t>The transition of an offender from jail to community requires a large commitment with a significant number of resources. The transition and step-down of the offender begins on Day One with Re-Entry Services commencing on that day. Casework staff initiates the Transition Plan by beginning to gather and assemble information on a newly committed offender. The Transition Plan is a working document that objectively provides assessments, staff input and self-reported data that will guide the offender towards the goal of successful Re-entry to the community. The Re-entry Services Team of the Coordinator, Caseworkers, Discharge Planner and Community Case Manager provide an on-going support system for each and every offender as they move throughout the system.</t>
  </si>
  <si>
    <t>143 days</t>
  </si>
  <si>
    <t>344 days</t>
  </si>
  <si>
    <t>ABE Funded</t>
  </si>
  <si>
    <t>SEE ABE</t>
  </si>
  <si>
    <t xml:space="preserve">Varies; 24 bed unit, rolling admission </t>
  </si>
  <si>
    <t>Yes; National Sheriff's Association Program of the Year Award 2024</t>
  </si>
  <si>
    <t>See DPH JRS Grant</t>
  </si>
  <si>
    <t>DPH Grant</t>
  </si>
  <si>
    <t>inlcuded in STOP</t>
  </si>
  <si>
    <t>about 60% of total WHOC population (around 520/month)</t>
  </si>
  <si>
    <t>Total program costs are included in Column AA.</t>
  </si>
  <si>
    <t>Weekly/daily groups, individual at least once every 30 days</t>
  </si>
  <si>
    <t>Typically throughout incarceration</t>
  </si>
  <si>
    <t>Annual Time Cost CY24
 included with MHS and Suicide Prevention.</t>
  </si>
  <si>
    <t>Subcontracted with Comprehensive Treatment Center to continue prescriptions for substance use disorders to inmates who choose to continue treatment once incarcerated. Mental health provides evaluations, individual therapy, groups, re-enry planning and psychoeducation on substance use disorders as well as for comorbid mental health concerns.</t>
  </si>
  <si>
    <t>monthly, or more as clinically indicated</t>
  </si>
  <si>
    <t xml:space="preserve">Throughout incarceration </t>
  </si>
  <si>
    <t>Comprehensive Treatment Center, Advocates</t>
  </si>
  <si>
    <t>6?</t>
  </si>
  <si>
    <t>weekly or as clinically indicated</t>
  </si>
  <si>
    <t>As clinically indicated</t>
  </si>
  <si>
    <t>History of incarceration</t>
  </si>
  <si>
    <t>Annual time Cost CY 24 included with Medication Assisted Treatment.</t>
  </si>
  <si>
    <t>Community Justice Support Centers - Worcester</t>
  </si>
  <si>
    <t>Community Justice Support Centers (Fitchburg)</t>
  </si>
  <si>
    <t>Fitchburg - 170</t>
  </si>
  <si>
    <t>Adults (including males and females) with previous or current criminal justice involvement</t>
  </si>
  <si>
    <t>0; 1</t>
  </si>
  <si>
    <t>1, 5</t>
  </si>
  <si>
    <t>Chaplain Office Hours</t>
  </si>
  <si>
    <t xml:space="preserve">Weekly visits by the in-house chaplain to each of the </t>
  </si>
  <si>
    <t>CMR, DOC, ACA, PREA</t>
  </si>
  <si>
    <t>Coordination with internal and external partners as needed</t>
  </si>
  <si>
    <t>Staff Chaplain provided 
direct service</t>
  </si>
  <si>
    <t>Donors of Bibles and Qur'ans and other religious books and materials, Advisors with expertise in other faiths</t>
  </si>
  <si>
    <t>Community Justice Support Center Office Hours</t>
  </si>
  <si>
    <t>Chaplain visits each of 3 community justice support centers affiliated with the Sheriff's Office on an as-requested basis to offer guidance on the spiritual journey, answer religious questions, provide a listening ear, and occassionally dispense the sacrament of reconciliation (confession)</t>
  </si>
  <si>
    <t>Two Masses provided each week by in-house priest/chaplain, Six Communion Services provided each week by outside volunteers, two additional biweekly rosary services, and a biweekly Bible study in Spanish</t>
  </si>
  <si>
    <t>9.5 hours/week</t>
  </si>
  <si>
    <t>Christmas Mass provided by In-House Chaplain, Local Catholic Bishop, and Local Jesuit Priest</t>
  </si>
  <si>
    <t>To provide a celebratory Mass annually for Christmas</t>
  </si>
  <si>
    <t>Christmas</t>
  </si>
  <si>
    <t>8 hours/week</t>
  </si>
  <si>
    <t>Jehovah's Witness Bible Study</t>
  </si>
  <si>
    <t>Bible Study, 2 Conducted in Spanish and 1 in English, by members of a local Kingdom Hall of the Jehovah's Witnesses</t>
  </si>
  <si>
    <t>3 hours/week</t>
  </si>
  <si>
    <t>As requested,
24 Baptisms to date</t>
  </si>
  <si>
    <t>One time/Year</t>
  </si>
  <si>
    <t>An inmate upon sentencing is assigned an Inmate Support Counselor.  This counselor assists with classification, conducts a psych-social, completes an orientation and completes other basic needs that must be addressed.  Throughout the sentence the counselor will work with an individual on a reentry plan to include at least housing, transportation, and  re-instatement of health insurance.  This progress continues to be monitored and must be finalized at intervals of 30 and 10 days prior to release.  After The inmate releases he will continue with his reentry plan/services with his assigned Post Release Counselor at the Regional Reentry Center</t>
  </si>
  <si>
    <t>Develop a reentry plan for sentenced inmates releasing into the community</t>
  </si>
  <si>
    <t>In-person session at least once per month. Inmate slips are picked up from the housing units and answered on a daily basis</t>
  </si>
  <si>
    <t>BA Degree</t>
  </si>
  <si>
    <t>Inmate Support counselors are the providers of the program services.  They work with an inmate throughout their incarceration through creating a reentry plan.</t>
  </si>
  <si>
    <t>ID's Other Services</t>
  </si>
  <si>
    <t>Harrington-UMASS Behavioral services, Dudley, E. Brookfield, Uxbridge and Milford District Courts, Webster and Dudley Police Departments, Nichols College, community based organizations within Webster</t>
  </si>
  <si>
    <t>Drug Testing and office supplies</t>
  </si>
  <si>
    <t>The CEMLEC Drone Unit is a regional team covering Worcester County made up of 35 active PDs, along with the WCSO.  The team consists of trained personnel who work together to successfully locate missing persons or to provide aerial pictures and videos of events such as accidents, crowd control and fires.</t>
  </si>
  <si>
    <t xml:space="preserve">Using sUAS (small unmanned aircraft systems), our goal is to enhance situational awareness and First Responder safety by providing aerial and visual perspectives for a wide variety of Law Enforcement functions. </t>
  </si>
  <si>
    <t>Federal Aviation Administration Guidelines</t>
  </si>
  <si>
    <t>35 Active Worcester County PDs</t>
  </si>
  <si>
    <t>WCSO Drone Unit</t>
  </si>
  <si>
    <t>Two Special Services Department officers are assigned to The WCSO Drone Unit. They assist cities in towns in Worcester County with any type of law enforcement function where a sUAS (small unmanned aircraft system) may be applicable.</t>
  </si>
  <si>
    <t>To provide assistance to any town or city in the County where a sUAS (small unmanned aircraft system) could increase the success of the mission. Examples include: locating missing persons; locating fleeing suspects; assisting accident reconstruction; assist fire fighting efforts; crowd control; community events.</t>
  </si>
  <si>
    <t>11/01/2024 - Letter of Recognition from the Oakham Police Chief - Frederick J. Gehring</t>
  </si>
  <si>
    <t>CEMLEC SWAT - RIDS Unit</t>
  </si>
  <si>
    <t>Two Special Services Department Officers are assigned to CEMLEC SWAT - RIDS UNIT (Robot Intelligence Drone Surveillance). They assist cities in towns in Worcester County with any type of law enforcement function where a sUAS (small unmanned aircraft system) may be applicable.</t>
  </si>
  <si>
    <t>The RIDS Unit (Robot Intelligence Drone Surveillance) primary goal is to assist the CEMLEC SWAT team. We provide exterial and interial flights to gain visual persepctive of high-risk, potentially dangerous situations. We do this with the goal of enhancing the safety of First Responders and the Community.</t>
  </si>
  <si>
    <t>20 Active Worcester County PDs</t>
  </si>
  <si>
    <t>WCSO Intelligence Analyst</t>
  </si>
  <si>
    <t>Compile, and analyze criminal, and intelligence data to locate and identify patterns and trends of crimes, criminals, and criminal organizations tracked by Special Services. Collect raw information from investigations for analysis to assist with ongoing criminal cases. Manage data base, electronic documentation, and files on incarcerated individuals tracked by the Special Services Department.  Aid in the investigative process by creating link charts, and other visual displays.  Produce and review intelligence reports, and monthly facility climate reports.</t>
  </si>
  <si>
    <t>To aid the Special Services Department by providing information and data which will support efforts in their investigative process.</t>
  </si>
  <si>
    <t>Unkown</t>
  </si>
  <si>
    <t>The WCSO monitors, and documents any individual in custody, and classifies them according to Federal Standards. They also assist all other outside Law Enforcement Agencies with identification.</t>
  </si>
  <si>
    <t>4.5 week</t>
  </si>
  <si>
    <t>1.5 average</t>
  </si>
  <si>
    <t>30 minutes to 8 hours</t>
  </si>
  <si>
    <t>DOC, ACA, PREA</t>
  </si>
  <si>
    <t>Trained Correctional Officers</t>
  </si>
  <si>
    <t xml:space="preserve">Level of Service: Revised </t>
  </si>
  <si>
    <t>The LSIR is a self-report risk/need/responsivity assessment tool that identifies problem areas in an offender's life and predicts risk for recidivism</t>
  </si>
  <si>
    <t>Assessment takes approximately 15 minutes to complete</t>
  </si>
  <si>
    <t>Sentenced individuals longer than 30 days/Pretrial individuals here longer than 45 days</t>
  </si>
  <si>
    <t> NA</t>
  </si>
  <si>
    <t xml:space="preserve">Any Sentenced Inmate </t>
  </si>
  <si>
    <t xml:space="preserve"> 109.314.66 </t>
  </si>
  <si>
    <t>Tufts University, School of Medicine</t>
  </si>
  <si>
    <t xml:space="preserve"> 7.442.00 </t>
  </si>
  <si>
    <t>This class is designed to empower participants to be better equipped to make sound financial decisions. Classes will cover a range of financial literacy / planning topics. Upon completion, participants will earn a Certificate.</t>
  </si>
  <si>
    <t>To provide participants  with a better knowledge of financial practices, budgetting, and other "money smarts" so they can make more informed decisions about money when released</t>
  </si>
  <si>
    <t xml:space="preserve"> Volunteer with SCSD staff support  </t>
  </si>
  <si>
    <t>6 weeks prerelease. Post -release = Up to two years</t>
  </si>
  <si>
    <t>Job Readiness Support</t>
  </si>
  <si>
    <t xml:space="preserve">Workshops included as part of 2-week orientation program for women. Familiarizes participants with Project Place, CREW, and general support with employment.  </t>
  </si>
  <si>
    <t>Connect women to CREW program and other Project Place services</t>
  </si>
  <si>
    <t>45min</t>
  </si>
  <si>
    <t xml:space="preserve">no additional </t>
  </si>
  <si>
    <t xml:space="preserve"> Vendor with SCSD staff support </t>
  </si>
  <si>
    <t>Employment Support</t>
  </si>
  <si>
    <t xml:space="preserve">Workshop included as part of 2-week orientation program for women. Identifies strengths and interests of participants. Addresses CORI sealing and how to present record in employment search. </t>
  </si>
  <si>
    <t>To equip women with job search knowledge and connect to employment services upon release</t>
  </si>
  <si>
    <t>biweekly</t>
  </si>
  <si>
    <t>MassHire</t>
  </si>
  <si>
    <t xml:space="preserve"> 1 SPED teacher paid through SEIS</t>
  </si>
  <si>
    <t xml:space="preserve">Any pretrial male housed at the jail facility </t>
  </si>
  <si>
    <t xml:space="preserve"> see 75 AA </t>
  </si>
  <si>
    <t>Sentenced or pretrial individuals with enough time to participate.</t>
  </si>
  <si>
    <t>Community College Classes</t>
  </si>
  <si>
    <t>Massasoit Community College</t>
  </si>
  <si>
    <t xml:space="preserve">To have students start on a post-secondary education pathway through a MA Community College.College credit and or exposure to college material. </t>
  </si>
  <si>
    <t>Varies- Semester classes</t>
  </si>
  <si>
    <t>Semester</t>
  </si>
  <si>
    <t>Any individual eligible for college classes</t>
  </si>
  <si>
    <t>Community Colleges</t>
  </si>
  <si>
    <t>• Classes provide instruction in:
ü Soft skills in the workplace
ü Resume development
ü Job/employment search techniques and skills
ü Job interview role-play
ü Industrial/commercial cleaning
ü On-site training in use of hand-held and electric power cleaning equipment
ü Use of green cleaning care products and environmental technician skills
ü Bloodborne pathogens, disinfection, and bio-hazardous waste removal
ü Inventory management
ü Use of warehouse machinery
ü OSHA General Industry Work Safety Certification
ü Industrial Cleaning Technician Certificate</t>
  </si>
  <si>
    <t>Vocational training Culinary Arts Program for interested and eligible  individuals. The program will consist of eight  weeks Culinary Arts Classes and Graduation inside the prison and Post-release follow-up by CWS for job placement/assistance.</t>
  </si>
  <si>
    <t xml:space="preserve"> vendor with SCSD staff support </t>
  </si>
  <si>
    <t>STRIVE (men)</t>
  </si>
  <si>
    <t>STRIVE (women)</t>
  </si>
  <si>
    <t>Sentenced Female Population</t>
  </si>
  <si>
    <t xml:space="preserve">Spectrum provides substance use treatment groups and 1:1 sessions to those living with SUD and/or mental health disorders.  The Spectrum team works with each individual based upon their specific needs.  Staff will assist with their treatment plan, coordinate with Department staff as well as assist with their discharge plan.  Spectrum began contracting with the Department November 2019.  Works with both MH and SU. </t>
  </si>
  <si>
    <t xml:space="preserve">Suffolk County contracts with CPS for all comprehensive medical and mental health services.  The addiction medicine/provider team consists of Nurse Practicioners, Physicians Assistants and Medical Doctors.  The medical team oversees the medical services and needs of the inmate/detainee population.  Among the many medical hats they wear, the team assesses all newly committed individuals.  One of their assessments is to confirm/verify an active MAT/MOUD prescription.  They meet each individual patient to continue or discontinue the prescription.  They also work with all the men and women mandated to custody who require a medical detoxification.  They oversee the nursing staff and prescribing of comfort medications or MAT/MOUD  as part of the detox.  The medical team conducts a substance use screen on all inmate/detainees in custody.  They will conduct further assessments and screen for those that present with a substance/opioid/alcohol use disorder and refer to further treatment.  The providers also meet with each MAT/MOUD  patient monthly for a chronic care appointment as well as dosing increases or decreases.  For those individuals interested in Methadone, they will make a referral to the local OTP (opioid treatment program) for methadone treatment.  The provider team meets regularly with the SCSD Treatment Coordinator to discuss current and potential program participants. </t>
  </si>
  <si>
    <t>Health and Recovery</t>
  </si>
  <si>
    <t>Workshop included as part of 2-week orientation program for women. Resources and services through Boston Health Care for the Homeless provided. General discussion on healthcare, recovery and needs of women upon re-entry.</t>
  </si>
  <si>
    <t>Familiarize participants with services available in community. Connect to program while incarcerated</t>
  </si>
  <si>
    <t xml:space="preserve">Sentenced and pretrial women  </t>
  </si>
  <si>
    <t>Male pretrial detainees housed a the jail facility</t>
  </si>
  <si>
    <t xml:space="preserve"> See 4AA </t>
  </si>
  <si>
    <t xml:space="preserve">MAT/MOUD is for those living with and diagnosed with opioid use and/or alcohol use disorder.  The SCSD provides all three (3) forms of FDA approved medications, including injectable buprenorphine.  Incarcerated Invididuals who enter custody with an existing and confirmed prescription will remain on that medication, should the individual choose to do so.  Any Incarcerated Invididual requesting to be initated on a MAT must be assessed/diagnosed by addiction specialists, have any necessary medical assessments and lab work completed and then may be inducted if medically appropriate.  All participants must regularly attend substance use treatment programming, behavioral health counseling and all other programmatic requirements.  The Treatment Coordinator meets regularly with the medical and mental health teams to discuss current and potential program participants.  Works with both SU and MH.  </t>
  </si>
  <si>
    <t>Those prescribed MAT (Medication Assisted Treatment) are at far lower risk to overdose upon release.  The men and women receiving MAT, through programming and 1:1 meetings, will learn how to manage their addiction and cravings, relapse prevention, etc.… MAT has been shown to reduce recidivism upon release from incarceration.</t>
  </si>
  <si>
    <t>See 45 AA</t>
  </si>
  <si>
    <t xml:space="preserve">Narcotics Anonymous uses a 12-step model developed for people with varied substance use disorders and is the second-largest 12-step organization.    Within the facility volunteer come in and facilitate the meetings on a weekly basis.  </t>
  </si>
  <si>
    <t>2x week</t>
  </si>
  <si>
    <t xml:space="preserve"> Volunteer staff with SCSD support  </t>
  </si>
  <si>
    <t>60-90 Min.</t>
  </si>
  <si>
    <t>2,4</t>
  </si>
  <si>
    <t>$169,608 (SCSD Staff)   $652,536  Spectrum</t>
  </si>
  <si>
    <t>1 x Weekly</t>
  </si>
  <si>
    <t>The Gavin Foundation/BHJI</t>
  </si>
  <si>
    <t xml:space="preserve">This program is offered by North Suffolk Mental Health to sentenced or pretrial women who have histories of long stretches of sobriety. This class acknowledges that relapse is part of the recovery process and women need to establish supports and resources to maintain sobriety. This class helps women to look at their own strengths and personal triggers and what individuals need to do to maintain sobriety. This program also allows women to establish relationships with community based agency for post-release support around sobriety and mental health.   The North Suffolk staff also offer pre and post release reentry support and services.  North Suffolk and SCSD staff work collaboritivelty on discharge plans.  This program works with both SU and MH. 
                                                                                </t>
  </si>
  <si>
    <t xml:space="preserve">Sentenced and pretrial women who have a history of sobriety </t>
  </si>
  <si>
    <t>Services Over Sentencing (SOS</t>
  </si>
  <si>
    <t xml:space="preserve">The SOS program, run by the Suffolk Cty DA in conjunction with North Suffolk Community Services and other partners, works with referred participants on establishing a source of income, ensuring safe and stable housing, developing skills and educational training, ensuring access to healthy food and access to healthcare, detox and sobriety services.  </t>
  </si>
  <si>
    <t>Place clients into programs and services to support sobriety pre-adjudication.</t>
  </si>
  <si>
    <t xml:space="preserve">ongoing  </t>
  </si>
  <si>
    <t>All pretrial men and women in Suffolk County</t>
  </si>
  <si>
    <t>Suffolk County DA and North Suffolk Community Services</t>
  </si>
  <si>
    <t>Recovery Awareness NA/AA- Open Discussion</t>
  </si>
  <si>
    <t>Pretrial detainees housed at the jail facility</t>
  </si>
  <si>
    <t xml:space="preserve"> see 18AA  </t>
  </si>
  <si>
    <t xml:space="preserve">The cost of non-uniform staff who collaborate with the program team and assist in mulptiple ways is not something that can be quantified with a dollar amount.  Similarly, Officers are needed and present for all groups, programs, etc.  It is difficult to monitize the number of uniform staff as groups and programs are occuring simultaneously throughout both facilities.  The Department cannot maintain programs without the hundreds of uniformed staff posted throughout our facilities.  Quantifying the costs these staff to manage the orderly running of the facilities would be the majority of our operating budget. Uniformed Staff specifically designated to a program noted/outlined in this report is included in the budget listed, however we would be remiss not to highlight the high cost of uniformed staff in order for our facilities to function safely. 
                                                                                </t>
  </si>
  <si>
    <t xml:space="preserve">All populations - male/female.  </t>
  </si>
  <si>
    <t>This program coordinates and provides all HIV/ID and STI services which include prevention, education, counseling, testing and HIV/HCV/Prep primary care case management and aftercare and reintegration planning.</t>
  </si>
  <si>
    <t xml:space="preserve">To provide individuals incarcerated at the Suffolk County House of Correction with the opportunity to test for HIV and other sexually transmitted infectious diseases. The program also seeks to provide individuals living with HIV and HCV with correctional linkage to care services. This program provides prevention methods such as PrEP and health education to patients.  </t>
  </si>
  <si>
    <t xml:space="preserve"> See 63</t>
  </si>
  <si>
    <t xml:space="preserve"> See 21 AA </t>
  </si>
  <si>
    <t xml:space="preserve">Informs patients about safe practices related to STIs and infectious diseases and substance use.  Educates group members on public health practices.  </t>
  </si>
  <si>
    <t xml:space="preserve">See 63 </t>
  </si>
  <si>
    <t>Women's Health and Risk Reduction</t>
  </si>
  <si>
    <t>Workshop included as part of 2-week orientation program for women. Includes introductory knowledge of STIs, women's health, substance use and risk reduction</t>
  </si>
  <si>
    <t>Informs participants of services and further programming while incarcerated. Provides basic knowledge</t>
  </si>
  <si>
    <t xml:space="preserve">Workshop included as part of 2-week orientation program for women. Identifies triggers and understanding for wide range of emotions, with a focus on anger. </t>
  </si>
  <si>
    <t>Provides basic knowledge of anger management and opportunity for continued programming in the area</t>
  </si>
  <si>
    <t>clinical license</t>
  </si>
  <si>
    <t>All Pathways</t>
  </si>
  <si>
    <t>Workshop included as part of 2-week orientation program for women. Addresses substance use, risk-taking behavior, and support systems in the community. Facilitator also available for individual meetings</t>
  </si>
  <si>
    <t>Introduce participants to programs in community and understand self-compassionate mindset</t>
  </si>
  <si>
    <t>none, but provider has lived experience</t>
  </si>
  <si>
    <t>The Phoenix</t>
  </si>
  <si>
    <t>Harvard Crimson Volunteers</t>
  </si>
  <si>
    <t>Volunteer with SCSD Support</t>
  </si>
  <si>
    <t xml:space="preserve">volunteer with SCSD support </t>
  </si>
  <si>
    <t>TIMBo</t>
  </si>
  <si>
    <t>Trauma-Informed Mind Body workshops that included individual reflection, group discussion, and yoga-style exercise</t>
  </si>
  <si>
    <t>Expose women to the practice of TIMBo and allow reflection and self-awareness</t>
  </si>
  <si>
    <t>90min</t>
  </si>
  <si>
    <t>Program Training</t>
  </si>
  <si>
    <t>Walker Solutions</t>
  </si>
  <si>
    <t xml:space="preserve"> 25.00 per hour </t>
  </si>
  <si>
    <t xml:space="preserve"> Volunteer with SCSD stsff support </t>
  </si>
  <si>
    <t>Life Lessons</t>
  </si>
  <si>
    <t>A faith based group to empower incarcerated individuals to discover healthy habits and disrupt harmful cycles. This 8 week segment uses self-discovery and reflection along with practical tools for rehabilitation.</t>
  </si>
  <si>
    <t>Provide a safe space for participants to discuss habits and lifestyle in context of their faith.</t>
  </si>
  <si>
    <t>Innovation Prison Ministry</t>
  </si>
  <si>
    <t>Bible Basics</t>
  </si>
  <si>
    <t>Non-denominational series to explore the Bible and faith. Topics have included Women in the Bible and Keys to Freedom. The sessions include reading, video, and discussion</t>
  </si>
  <si>
    <t>Provide a safe space for women to explore their faith and connect with each other. Referrals and resources provided for those needing post-release support.</t>
  </si>
  <si>
    <t>sentenced and detained females</t>
  </si>
  <si>
    <t>Art &amp; Spirituality</t>
  </si>
  <si>
    <t>Certified Domestic Violence Counselors</t>
  </si>
  <si>
    <t xml:space="preserve"> Vendor with SCSD staff support . Last billed CY2023</t>
  </si>
  <si>
    <t>Recognizing Abusive Behaviors</t>
  </si>
  <si>
    <t>Workshop included as part of 2-week orientation program for women. Defines abuse and domestic violence, helps participants to recognize behaviors, warning signs, and the abuse cycle.</t>
  </si>
  <si>
    <t>Help participants recognize abuse patterns and connect with providers that can offer support</t>
  </si>
  <si>
    <t>Certified DV Counselors</t>
  </si>
  <si>
    <t>RESPOND, Inc</t>
  </si>
  <si>
    <t>See 89</t>
  </si>
  <si>
    <t>First 24 Hours after Release</t>
  </si>
  <si>
    <t>Workshop included as part of 2-week orientation program for women. Walks participants through a range of needs at time of release, including health, education, substance use, interpersonal, and financial. Provides resources and shared experiences</t>
  </si>
  <si>
    <t>Participants write a discharge plan and resource guide for their release</t>
  </si>
  <si>
    <t>Effective Communication</t>
  </si>
  <si>
    <t xml:space="preserve">Workshop included as part of 2-week orientation program for women. Compares passive, assertive, and aggressive styles of communication. Discussion around time, energy and communication in various situations. </t>
  </si>
  <si>
    <t>Introduces self-recognition of communication styles and self-regulation of reactions.</t>
  </si>
  <si>
    <t>2x/ biweekly</t>
  </si>
  <si>
    <t>2x 45 min</t>
  </si>
  <si>
    <t>Sentenced and pretrial Females</t>
  </si>
  <si>
    <t>Support and Sustainability for Women</t>
  </si>
  <si>
    <t>Workshop included as part of 2-week orientation program for women. Introduces participants to services at Rosie's place and allows discussion on needs for release</t>
  </si>
  <si>
    <t>Be familiar with provider's services. Begin connecting legal and other supportive services.</t>
  </si>
  <si>
    <t>Sentenced and pretrial females</t>
  </si>
  <si>
    <t>Rosie's Place</t>
  </si>
  <si>
    <t>Supportive, non-judgmental, and confidential, this group is a place to express and listen to others’ (complicated) feelings about parenting, relationships and families. They also share strategies and problem-solve family issues, including ways to connect to children and families positively. There is always a hands-on activity. Group members can create handmade cards for their children or family members.</t>
  </si>
  <si>
    <t>Provide parents a place to discuss common needs, concerns, and share support for each other in regards to parenting while incarcerated.</t>
  </si>
  <si>
    <t>1x/week (2 separate cohorts at same time)</t>
  </si>
  <si>
    <t xml:space="preserve">60 min </t>
  </si>
  <si>
    <t>none, but all facilitators are parents</t>
  </si>
  <si>
    <t>Building Resilient Families</t>
  </si>
  <si>
    <t>Parenting seminar series to explore different topics to help become the best parent possible. Sessions provide useful knowledge and strategies to manage varios parenting responsibilities and stressors. Topics explored with intent to support parenting both during  time incarcerated and upon return to community</t>
  </si>
  <si>
    <t>Goal to equip participants with valuable skills and insight to be best parents they can be.</t>
  </si>
  <si>
    <t>All populations- male and female</t>
  </si>
  <si>
    <t>You Matter</t>
  </si>
  <si>
    <t>A class targeting personal development and training individuals to be change makers in their homes and communities.  Topics include establishing ones values, creating a vision board and action plan with tangible goals. The second half of the class focuses on Financial Literacy</t>
  </si>
  <si>
    <t>Assist with goal setting and focusing on values. Case Management after release is also an option for those interested.</t>
  </si>
  <si>
    <t>120min</t>
  </si>
  <si>
    <t>Mothers for Justice and Equality</t>
  </si>
  <si>
    <t>Commercial Sex Exploitation Counseling and Support</t>
  </si>
  <si>
    <t xml:space="preserve">Provide individuals with current or previous CSE with services and linkages to community supports, alongside the court system. Provide peer support with engaging in community activities and services.  </t>
  </si>
  <si>
    <t>Provide peer support, safety planning, and advocacy through justice system</t>
  </si>
  <si>
    <t>None, but all providers have training and lived experience</t>
  </si>
  <si>
    <t>Dee Kennedy Project</t>
  </si>
  <si>
    <t>Spanish Support Group</t>
  </si>
  <si>
    <t>Bi-weekly group led in Spanish and covers a variety of topics including self-esteem, interpersonal relationships, and other areas that will lead to successful re-entry to the community.</t>
  </si>
  <si>
    <t>Spanish-speaking specific space for additional emotional support and navigation of justice system</t>
  </si>
  <si>
    <t>2x/month</t>
  </si>
  <si>
    <t xml:space="preserve"> 74.429.94 </t>
  </si>
  <si>
    <t>Designed to hone out participants’ job searching skills. All participants finish the course with a completed resume.</t>
  </si>
  <si>
    <t>Phoenix</t>
  </si>
  <si>
    <t xml:space="preserve">The Phoenix model leverages the transformational power of connection and human resilience to build a sober movement.  It is a combination of fitness and movement, along with discussion for pathways to a more fulfilling life upon release. No gym experience necessary. </t>
  </si>
  <si>
    <t>Strengthen mental resolve and sobriety.</t>
  </si>
  <si>
    <t xml:space="preserve">Vendor with SCSD staff support </t>
  </si>
  <si>
    <t xml:space="preserve">My Successful Blueprint (MSB) is our financial literacy program designed to introduce participants to business terminology and fundamentals through weekly training sessions. Each course is delivered in 2-hour sessions. </t>
  </si>
  <si>
    <t>Stregthen financial literacy and reduce recidivism.</t>
  </si>
  <si>
    <t>Life After Prison</t>
  </si>
  <si>
    <t>Women's Empowerment</t>
  </si>
  <si>
    <t>his program will be facilitated by two women who were both sentenced to life at MCI-Framingham. The facilitators will share their stories, what they learned during their incarceration, and how their lives have changed since. The facilitators will encourage participants to share their own stories, confront past and current traumas, and develop strategies to successfully re-enter society. Some discussion topics may include: how to react to life situations, working beyond pain and trauma, ways to change old behaviors, changing the narrative of how formally incarcerated women are viewed by society, and gaining control over your life in a positive and productive way.</t>
  </si>
  <si>
    <t>Learning coping kills for trauma. Providing with reentry services</t>
  </si>
  <si>
    <t>Teen Empowerment and  Familes for Justice AS Healing</t>
  </si>
  <si>
    <t>ROCA Book Club</t>
  </si>
  <si>
    <t>Co-facilitators from Re-Entry &amp; ROCA – Using the book “Letters to My Younger Self” that explores the journey leading to incarceration and engage in meaningful discussion. Culminating in each participant writing to their younger selves (or whomever they choose).</t>
  </si>
  <si>
    <t>Learn from an introspective look back at their decisions</t>
  </si>
  <si>
    <t>Sentenced and Pretrial males</t>
  </si>
  <si>
    <t>Roca</t>
  </si>
  <si>
    <t xml:space="preserve"> All ranks participate.  Approximately 35 uniformed staff participate throughout the school year </t>
  </si>
  <si>
    <t>T.R.I.M (The Route Into Music) PEACE</t>
  </si>
  <si>
    <t>TRIM is all about giving students the tools and knowledge to create music with industry-level quality. By guiding them to create clean content music, we want to show them that sucess doesn;n have to come at the cost of their values. This program is more than just music. Its about changing mindset and behaviors to produce a positive outcome.  "if we can get them to think about their lyrics differently, maybe they will think differently about decisions in their lives"</t>
  </si>
  <si>
    <t>Through TRIM, we're here to empower students by unlocking their creative potential. We'll show them that there are other ways to succeed, and that they can channel their emotions and experiences into something positive and powerful. By the end of the course, they'll have the skills to explore careers in music, production, songwriting, and studio engineering.</t>
  </si>
  <si>
    <t xml:space="preserve">2 sessions per week </t>
  </si>
  <si>
    <t>120 mins.</t>
  </si>
  <si>
    <t xml:space="preserve">Emerging Adults </t>
  </si>
  <si>
    <t>Prof. Roy Studmire Berklee College of Music</t>
  </si>
  <si>
    <t>STRIVE PEACE</t>
  </si>
  <si>
    <t>60 mins.</t>
  </si>
  <si>
    <t>STRIVE Boston</t>
  </si>
  <si>
    <t xml:space="preserve">Boston Medical Center and SCSD's Project Evolve </t>
  </si>
  <si>
    <t xml:space="preserve">Project Evolve was created to address the
mental health and substance use needs of
individuals awaiting trial through a unique
partnership between Boston Medical
Center and Suffolk County Sheriff's
Department.
This program aims to provide
comprehensive support and interventions
that are culturally tailored and holistic.  </t>
  </si>
  <si>
    <t>X</t>
  </si>
  <si>
    <t xml:space="preserve">To offer those suffering from MH and/or SUD in a more holistic manner that is clinically led.  Participants will live in a unit that will provide treatment and individualized services while awaiting trial.  </t>
  </si>
  <si>
    <t>6 days/ week</t>
  </si>
  <si>
    <t>up to 90 days</t>
  </si>
  <si>
    <t xml:space="preserve">SUD/MH - currently pretrial men housed at the jail facility </t>
  </si>
  <si>
    <t>1, 2, 3, 4, 5</t>
  </si>
  <si>
    <t xml:space="preserve">Yes - clinical staff require proper licensure </t>
  </si>
  <si>
    <t>depending on discipline - MD, LISCW, MHW, NP, PA</t>
  </si>
  <si>
    <t xml:space="preserve">Boston Medical Center </t>
  </si>
  <si>
    <t>167 days</t>
  </si>
  <si>
    <t>Health and Wellness</t>
  </si>
  <si>
    <t>75 minutes</t>
  </si>
  <si>
    <t>26 weeks</t>
  </si>
  <si>
    <t>Western Mass Training Consortium</t>
  </si>
  <si>
    <t xml:space="preserve">10/week </t>
  </si>
  <si>
    <t xml:space="preserve">No Waitlist </t>
  </si>
  <si>
    <t>Literature</t>
  </si>
  <si>
    <t>Umass Tutors</t>
  </si>
  <si>
    <t>UMass bachelors program volunteers support incarcerated ABE learners</t>
  </si>
  <si>
    <t>no waitlist</t>
  </si>
  <si>
    <t>students working toward high school diploma or equivalency</t>
  </si>
  <si>
    <t>UMass College student volunteers</t>
  </si>
  <si>
    <t>UMass Amherst</t>
  </si>
  <si>
    <t>4/week</t>
  </si>
  <si>
    <t>Psychology</t>
  </si>
  <si>
    <t>GCC Vocational Cosmetology</t>
  </si>
  <si>
    <t>A 5 week 22 hour vocational training course prepare for a cosmetology license.</t>
  </si>
  <si>
    <t xml:space="preserve">Women </t>
  </si>
  <si>
    <t>10/week</t>
  </si>
  <si>
    <t xml:space="preserve">local media </t>
  </si>
  <si>
    <t>6/week</t>
  </si>
  <si>
    <t xml:space="preserve">
75 minutes</t>
  </si>
  <si>
    <t>Employment post-release; OSHA certificate; MACWIC level 1, ToolingU, Northstar</t>
  </si>
  <si>
    <t>7/week</t>
  </si>
  <si>
    <t>Fitness and Movement</t>
  </si>
  <si>
    <t>Beginner classes teach physical fitness and movement starting from the ground up, using basic strength training movements and body awareness. Instruction focuses on full body strength, learning how to breathe with the body during exercise, and learning the basics of safe exercise form. These classes can be a place for individuals to challenge themselves or to just take an hour to move their bodies and quiet their minds, whatever feels right.</t>
  </si>
  <si>
    <t xml:space="preserve">no limit </t>
  </si>
  <si>
    <t>Reduction in recidivism; improved physical and educational outcomes for students post-release.</t>
  </si>
  <si>
    <t>Salasin Project, Independent Contractor</t>
  </si>
  <si>
    <t xml:space="preserve">Prison Mindfulness </t>
  </si>
  <si>
    <t>Focus on increasing your resiliency, self-reflective capacity, confidence, and positive life outlook through mindfulness-awareness meditation and contemplative/reflective practices.</t>
  </si>
  <si>
    <t xml:space="preserve">All </t>
  </si>
  <si>
    <t xml:space="preserve">Prison Mindfulness Project </t>
  </si>
  <si>
    <t xml:space="preserve">VFI </t>
  </si>
  <si>
    <t>In VFI writing workshops, participants receive encouragement and support for their writing, gain self-confidence as they strengthen their literacy and communication skills, and begin to imagine new possibilities for themselves.</t>
  </si>
  <si>
    <t xml:space="preserve">Voices From Inside </t>
  </si>
  <si>
    <t xml:space="preserve">Welding </t>
  </si>
  <si>
    <t>The objective of this collaboration is to enhance the vocational skills of individuals in Franklin County by offering welding instruction. The FCTS Welding Mobile Trailer aims to support welding skill development to enhance employment opportunities for participants. Welding training may offer participants a pathway to steady work with family-sustaining wages, in addition to supporting community development.</t>
  </si>
  <si>
    <t xml:space="preserve">No waitlist </t>
  </si>
  <si>
    <t>Reduction in recidivism, and to enhance employment opportunities for participants</t>
  </si>
  <si>
    <t xml:space="preserve">4/week </t>
  </si>
  <si>
    <t xml:space="preserve">5 weeks </t>
  </si>
  <si>
    <t>Persons interested in employment in welding, treatment unit</t>
  </si>
  <si>
    <t xml:space="preserve">Franklin County Technical High School </t>
  </si>
  <si>
    <t xml:space="preserve">QPR </t>
  </si>
  <si>
    <t xml:space="preserve">QPR stands for Question, Persuade, and Refer — the 3 simple steps anyone can learn to help save a life from suicide. Just as people trained in CPR and the Heimlich Maneuver help save thousands of lives each year, people trained in QPR learn how to recognize the warning signs of a suicide crisis and how to question, persuade, and refer someone to help. Each year thousands of Americans, like you, are saying "Yes" to saving the life of a friend, colleague, sibling, or neighbor. </t>
  </si>
  <si>
    <t>QPR (suicide prevention) Instructor Training</t>
  </si>
  <si>
    <t xml:space="preserve">2x/wk </t>
  </si>
  <si>
    <t>Individual counseling</t>
  </si>
  <si>
    <t xml:space="preserve">Individiual psychotherapy provided by licensed or license eligble masters level clinicians. </t>
  </si>
  <si>
    <t>Reduced involvement with the legal system through the process of the exploration of feelings, beliefs, and behaviors; working through challenging or influential memories; identifying aspects of their lives that they would like to change; better understanding themselves and others; setting personal goals, and working toward desired change.</t>
  </si>
  <si>
    <t>2,449 sessions this year</t>
  </si>
  <si>
    <t>all</t>
  </si>
  <si>
    <t>0, 2</t>
  </si>
  <si>
    <t>Office of Community Corrections</t>
  </si>
  <si>
    <t xml:space="preserve">Healing Trauma </t>
  </si>
  <si>
    <t>Beyond Trauma is a Healing Journey for Women. The materials focus on the three core things that both staff and clients need to know: an understanding of what trauma is, its process, and its impact on both the inner self (thoughts, feelings, beliefs, values) and the outer self (behavior and relationships).  The session topics include: the process of trauma, power and abuse, grounding and self-soothing, and healthy relationships.  There is a strong emphasis on grounding skills. It is particularly designed for settings requiring a shorter intervention: jails, domestic violence agencies, and sexual assault services.</t>
  </si>
  <si>
    <t xml:space="preserve">12/week </t>
  </si>
  <si>
    <t>,</t>
  </si>
  <si>
    <t>Edovo Harm Reduction course assigned to all OTP participants via inmate tablets addresses issues relating to recovery and how to reduce the risk if an individual continues to use illicit substances after release. This group teaches residents to use Narcan and other life saving measures to reduce the potential for unintended death due to substance use.</t>
  </si>
  <si>
    <t xml:space="preserve">None                                                        </t>
  </si>
  <si>
    <t>OTP/MOUD</t>
  </si>
  <si>
    <t>481/307</t>
  </si>
  <si>
    <t>2,5</t>
  </si>
  <si>
    <t>24 weeks</t>
  </si>
  <si>
    <t>School Officer</t>
  </si>
  <si>
    <t>Regional support for public schools throughout Franklin County and the North Quabbin regarding lockdown trainings and student safety.</t>
  </si>
  <si>
    <t>k-12 public school students</t>
  </si>
  <si>
    <t>Sheriff Deputy</t>
  </si>
  <si>
    <t>K-12 public schools</t>
  </si>
  <si>
    <t xml:space="preserve">Human Trafficking and Sexual Exploitation Task Force  </t>
  </si>
  <si>
    <t>This curriculum, created by Emerge, serves as a vital educational tool for men seeking to understand and address domestic abuse. Participants will learn the various forms of abuse (physical, psychological, sexual, and economic) to help them recognize harmful behaviors. The program explores how abuse affects both adult victims and children who witness violence, focusing on the emotional, psychological, and social consequences. The facilitators encourage participants to acknowledge that violence is not a product of uncontrollable circumstances but a deliberate choice, offering a pathway to personal responsibility and change.</t>
  </si>
  <si>
    <t>To acknowledge and change harmful behaviors that abusers have chosen in the past, with the goal of empowering men to improve their relationships through non-violent and respectful actions.</t>
  </si>
  <si>
    <t>1x per week</t>
  </si>
  <si>
    <t>Male</t>
  </si>
  <si>
    <t>IPAEP Certification</t>
  </si>
  <si>
    <t>Pre-Release Program</t>
  </si>
  <si>
    <t>A  program where incarcerated women step-down from the medium security level to begin to prepare for reentry.  The women live at a reentry house on the grounds of the Billerica Jail &amp; House of Correction.  Participants are either on minimum security or pre-release status.</t>
  </si>
  <si>
    <t>Beyond Co-Dependency</t>
  </si>
  <si>
    <t>19 state funded  positions  $1,466,484</t>
  </si>
  <si>
    <t>Contracted mental health services</t>
  </si>
  <si>
    <t>Protective Custody</t>
  </si>
  <si>
    <t>The purpose of this curriculum is to inform participants on how the impact of family dynamics plays a role in daily life. Participants will have the opportunity to learn the different types of family dynamics and the different types of roles that can be taken on within a family. Participants will learn prosocial ways of interacting with challenging individuals within their family dynamics to help alleviate stress</t>
  </si>
  <si>
    <t>Participants will learn prosocial ways of interacting with challenging individuals within their family dynamics to help alleviate stress</t>
  </si>
  <si>
    <t>Work to cognitively restructure the thinking of the incarcerated population.</t>
  </si>
  <si>
    <t>MSO Staff and Contractors - total program costs $2,032,126</t>
  </si>
  <si>
    <t>Medication costs</t>
  </si>
  <si>
    <t xml:space="preserve">Mental Health Clinical	</t>
  </si>
  <si>
    <t>Provides a broad overview of basic financial situations.  This group gives individuals the tools needed to begin successful money management upon release.</t>
  </si>
  <si>
    <t xml:space="preserve">Inmates </t>
  </si>
  <si>
    <t>Training provided by Consumer Financial Protection Board</t>
  </si>
  <si>
    <t>Credit Counseling</t>
  </si>
  <si>
    <t>This program offers confidential credit counseling, housing counseling, bankruptcy counseling, a debt management program, and educational resources. This groups offers tool that can be used to organize finances and gain an understanding how money is being spent. Through the use of the Personal Financial Workbook, the worksheets assist in painting a clear picture of personal financial situations and make better decisions for the future.</t>
  </si>
  <si>
    <t>Gain knowledge and understanding of personal financial situation and learn ways to improve for the future.</t>
  </si>
  <si>
    <t>Military Veterans</t>
  </si>
  <si>
    <t>Sue Katz, Hanscomb Federal Credit Union</t>
  </si>
  <si>
    <t>Living with PTSD</t>
  </si>
  <si>
    <t>This group focuses on how to manage and live with PTSD so individuals can live a happy and productive life. Topics such as, signs and symptoms, treatment, education, and resources are discussed. Participants are encouraged to share skills and resources that have worked for them.</t>
  </si>
  <si>
    <t>To learn how to live a productive life with PTSD and other diagnoses and stressors.</t>
  </si>
  <si>
    <t>Military Veterans with symptoms of PTSD, substance use, depression, anxiety</t>
  </si>
  <si>
    <t>HUMV Staff</t>
  </si>
  <si>
    <t>MISSION-CJ</t>
  </si>
  <si>
    <t>MISSION-CJ teams deliver services in structured group sessions and one-to-one meetings. This program offers 10 structured session curriculum composed of Empowering Pro-Social Change (EPC) and Dual Recovery Therapy (DRT), which have been blended, peer support sessions, and linkage support sessions which these veterans can continue participating in through VA connect once released.</t>
  </si>
  <si>
    <t>To increase community tenure, reduced re-hospitalizations, improve psychiatric and substance use outcomes, reduce recidivism, and increase the number of days employed and wages earned.</t>
  </si>
  <si>
    <t>Dual diagnosis of mental health and substance use, involved in the criminal justice system</t>
  </si>
  <si>
    <t>PhD, LCSW</t>
  </si>
  <si>
    <t>Bedford VA</t>
  </si>
  <si>
    <t>Vendor</t>
  </si>
  <si>
    <t>QPR Training</t>
  </si>
  <si>
    <t>3-week training to gain better understanding of the impact of suicide on service members and veterans, learn to recognize warning signs of suicide, how to ask the “suicide” question, ways to offer hope, persuade individuals to seek help, and understand the referral process for those in need to save a life.</t>
  </si>
  <si>
    <t>To learn skills to reduce suicide attempts among fellow Veterans</t>
  </si>
  <si>
    <t>3 weeks</t>
  </si>
  <si>
    <t>Master of Arts in Organizational Psychology</t>
  </si>
  <si>
    <t>Eagle Eye Consulting and Training</t>
  </si>
  <si>
    <t>AlAnon</t>
  </si>
  <si>
    <t>A worldwide fellowship that offers a program of recovery for the families and friends of alcoholics, whether or not the alcoholic recognizes the existence of an alcohol-related problem or seeks help</t>
  </si>
  <si>
    <t>Understanding of substance use and how is relates to self and others; an increase in prosocial relationships.</t>
  </si>
  <si>
    <t>Minimum security inmates</t>
  </si>
  <si>
    <t>Resilient Warrior</t>
  </si>
  <si>
    <t xml:space="preserve">Resilient Warrior focuses on serving service members, veterans and their families heal from traumatic brain injury (TBI), post-traumatic stress (PTS), and related conditions. Resilient Warrior is a series of educational, mind-body courses that help veterans manage their stress more effectively. </t>
  </si>
  <si>
    <t>The goal is to have participants: 1) Learn how to manage stress and anger, 2) Gain support from other veterans, 3) Understand how they be more likely to experience stress and anger than others, 4) Improve your ability to talk to others, 5) Increase patience when frustrated, 6) Train mind and body to relax more</t>
  </si>
  <si>
    <t>Master of Science, Certified Strength and Conditioning Specialist</t>
  </si>
  <si>
    <t>Home Base</t>
  </si>
  <si>
    <t>VA Employment Services</t>
  </si>
  <si>
    <t>Quarterly workshop providing employment services specifically for veterans and incarcerated veterans</t>
  </si>
  <si>
    <t>To provide awareness of various resources within the VA system and other veteran organizations geared specifically toward employment assistance</t>
  </si>
  <si>
    <t>1 per quarter</t>
  </si>
  <si>
    <t>quarterly</t>
  </si>
  <si>
    <t>Department of Revenue</t>
  </si>
  <si>
    <t>DOR Representative provides 1:1 visits or phone calls on an as-needed basis to assist incarcerated veterans with questions, concerns, or information about child support needs</t>
  </si>
  <si>
    <t>To provide assistance with child support letters while incarcerated</t>
  </si>
  <si>
    <t>Military Veterans with Child Support needs and concerns</t>
  </si>
  <si>
    <t xml:space="preserve">This group teaches inmates how to be part of a sober community through organized activities.  The activities taught at the facility include yoga and HIT classes.  Instructors mentor inmates and assist them in connecting with The Phoenix community upon release.    </t>
  </si>
  <si>
    <t xml:space="preserve">To build a sober active community that fuels resilience and harnesses the transformational power of connection.  </t>
  </si>
  <si>
    <t>Funded through a grant from BJA</t>
  </si>
  <si>
    <t>Contracted - $2,418</t>
  </si>
  <si>
    <t>Students will work through modules provided by RICOH. They will put together a portfolio based on their work in each module. Possible presentation for area businesses at the end of the classes.</t>
  </si>
  <si>
    <t>Students will be prepared to attain employment in the printing industry upon release. Students will create personal portfolios that will accompany them once released</t>
  </si>
  <si>
    <t>RICOH</t>
  </si>
  <si>
    <t>Yes- RICOH</t>
  </si>
  <si>
    <t>Educational programs rime is split between education staff, contractors and volunteers.  Total cost for staff time for education is $275,426</t>
  </si>
  <si>
    <t>Restorative Justice</t>
  </si>
  <si>
    <t xml:space="preserve">Designed to introduce inmates to the historical roots of restorative justice, the principles of restorative justice, and what is meant by accountability, responsibility, and making amends. </t>
  </si>
  <si>
    <t>To have participants begin to understand how restorative justice practices can bring to awareness the ways in which individuals hurt themselves and others through crime and violent behavior.</t>
  </si>
  <si>
    <t>Film Studies</t>
  </si>
  <si>
    <t>Provide introduction to the nature and functions of film in its narrative, documentary, and experimental forms. </t>
  </si>
  <si>
    <t>Virtual Reality- Solar Installation</t>
  </si>
  <si>
    <t>Students are introduced to the world of utility-scale PV, or solar power plants. You'll learn about the basics of PV solar, and be able to explain the photovoltaic process. You'll learn about the growing PV solar industry, and what makes utility-scale PV solar different than residential and C&amp;I. You'll see what it takes to plan and install a utility-scale project, and what type of workforce opportunities these projects provide.</t>
  </si>
  <si>
    <t>Increase your earning potential and open new opportunities with affordable, personal skilled trades training that enables you to reskill and upskill quickly.</t>
  </si>
  <si>
    <t>Interplay Learning</t>
  </si>
  <si>
    <t>Interplay Learning -March 2024</t>
  </si>
  <si>
    <t>Mommy Read to Me</t>
  </si>
  <si>
    <t>CPR/First Aid</t>
  </si>
  <si>
    <t>Course trains participants to provide first aid, CPR, and use an automated external defibrillator (AED) in a safe, timely, and effective manner.</t>
  </si>
  <si>
    <t>To provide life-saving techniques to promote longer and more lasting lives.</t>
  </si>
  <si>
    <t>Red Cross</t>
  </si>
  <si>
    <t>Armstrong Ambulance</t>
  </si>
  <si>
    <t>CDL Training</t>
  </si>
  <si>
    <t>A Tech-powered Commercial Driver's License training program</t>
  </si>
  <si>
    <t>This initiative equips inmates with the skills and qualifications to earn their commercial driver’s license (CDL) while still behind bars, preparing them for a stable career upon their release. </t>
  </si>
  <si>
    <t>Emerge Career</t>
  </si>
  <si>
    <t>Yoga/Meditation</t>
  </si>
  <si>
    <t>A critical entrepreneurial skill, business planning courses teach students how to write business plans that consider marketing, competition, and management</t>
  </si>
  <si>
    <t>To gain knowledge and confidence to open your own business.</t>
  </si>
  <si>
    <t>Contractor - $66,375</t>
  </si>
  <si>
    <t>Completion of food safety training program developed by the National Restaurant Association, demonstrating  knowledge of proper food handling practices and procedures to prevent foodborne illness.</t>
  </si>
  <si>
    <t>Earn employment credential directly connected to food service industries.</t>
  </si>
  <si>
    <t>3 times a year</t>
  </si>
  <si>
    <t>Inmates &amp; detainees</t>
  </si>
  <si>
    <t>ROCA</t>
  </si>
  <si>
    <t>ROCA's theory is to disrupt the cycle of incarceration and poverty by helping young people transform their lives.   Case management is provided in the prison and then followed up upon release. ROCA facilitates a weekly CBT group in the PACT Unit.</t>
  </si>
  <si>
    <t>Connections for post-release and to engage young adults in CBT groups.</t>
  </si>
  <si>
    <t xml:space="preserve">Young Adults ages ranging from 18-24 Years old / Mentors over the age of 30           </t>
  </si>
  <si>
    <t xml:space="preserve">A program committed to breaking barriers to youth success. Their mission is to ignite and nurture the ambition of our most disconnected young people to trade violence and poverty for social and economic success. </t>
  </si>
  <si>
    <t xml:space="preserve">Build bridges to and writing the community. Engage at-risk young adults. </t>
  </si>
  <si>
    <t xml:space="preserve">UTEC </t>
  </si>
  <si>
    <t>Adults with cognitive disabilities</t>
  </si>
  <si>
    <t>Social Service Agencies and Organizations, National Park Service.</t>
  </si>
  <si>
    <t>RAD guidelines and protocols</t>
  </si>
  <si>
    <t>Individuals with cognitive disabilities that tend to wander.</t>
  </si>
  <si>
    <t>Senior Citizens, Children, Girl and Boy Scouts, Individuals with Cognitive Disabilities</t>
  </si>
  <si>
    <t>L.E.A.R.N. is and initiative of the MSO focused on educating and informing the  public through collaboration and engagement in dialogue around public safety matters.</t>
  </si>
  <si>
    <t>State, Local , Federal L/E Agencies, DA's Office</t>
  </si>
  <si>
    <t>The purpose of this program is to help participants gain an ability to understand and effectively use various financial skills, including personal financial management, budgeting, and investing. When participants are financially literate, they have the foundation of a relationship with money, which empowers them to become lifelong learners.</t>
  </si>
  <si>
    <t>Community Reinvestment: 
Law Enforcement Task Forces</t>
  </si>
  <si>
    <t>ASE (7)</t>
  </si>
  <si>
    <t>COMKEYBR</t>
  </si>
  <si>
    <t>EEP-(11 sections)</t>
  </si>
  <si>
    <t>EmergeCDL</t>
  </si>
  <si>
    <t>Emerge CDL Certification Prep</t>
  </si>
  <si>
    <t>W.ABE (4)</t>
  </si>
  <si>
    <t>W.ASE (2)</t>
  </si>
  <si>
    <t xml:space="preserve">W.CAREER101 </t>
  </si>
  <si>
    <t>Career Ready 101 at the WCC (see curriculum)</t>
  </si>
  <si>
    <t>W.COLLEGE</t>
  </si>
  <si>
    <t>Women's College Bridge-(5, ex. Math, Language Arts)</t>
  </si>
  <si>
    <t>W.HAZMAT</t>
  </si>
  <si>
    <t>W.LITERACY (2)</t>
  </si>
  <si>
    <t>WMC-Adult Education</t>
  </si>
  <si>
    <t>AISS Anger and Beyond</t>
  </si>
  <si>
    <t>Coping, self-regulartion, service orientation.</t>
  </si>
  <si>
    <t>Distress tolerance and interpersonal effectiveness improvements.</t>
  </si>
  <si>
    <t xml:space="preserve">Life Is Messy </t>
  </si>
  <si>
    <t>Dialogue and positive coping support group based on a book by that name. Sections occur in Programs Bldg. as well as in Pods (Housing Units)</t>
  </si>
  <si>
    <t>Manualized CBT intervention supporting recovery. See curriculum.</t>
  </si>
  <si>
    <t>Mental Health Services "Outpatient"</t>
  </si>
  <si>
    <t>Mental Health Unit (C7)</t>
  </si>
  <si>
    <t>Self-regulation &amp; coping (see curriculum)</t>
  </si>
  <si>
    <t>Problem recongnition and knowledge about the substance and the disorder.</t>
  </si>
  <si>
    <t>STOP DV (Main Institution))</t>
  </si>
  <si>
    <t>Reduce intimate partner violence, increase interpersonal and coping skills.</t>
  </si>
  <si>
    <t>Straight Ahead (a TCU CBT Curriculum)</t>
  </si>
  <si>
    <t>Problem solving, self-awareness.</t>
  </si>
  <si>
    <t>SU-ClimbHigher</t>
  </si>
  <si>
    <t>Climbing Higher (SUD Education) Program</t>
  </si>
  <si>
    <t>W.LIFT + W.SEI</t>
  </si>
  <si>
    <t>Living In Freedom Together. Now Safe Exit Initiative  Rebuilding life post-trafficking situations.</t>
  </si>
  <si>
    <t>WMC-MEDITA</t>
  </si>
  <si>
    <t>WMC-Nurturing Families</t>
  </si>
  <si>
    <t xml:space="preserve">Cognitive and behavioral skills for better coping. </t>
  </si>
  <si>
    <t>JEHOVAH</t>
  </si>
  <si>
    <t>Jehovah's Witness Services</t>
  </si>
  <si>
    <t>Residents Encounter Christ (Weekend &amp; Reunion Meetings)</t>
  </si>
  <si>
    <t>W.ISLAM*</t>
  </si>
  <si>
    <t>Must be academy-trained</t>
  </si>
  <si>
    <t>WMC-SAVR</t>
  </si>
  <si>
    <r>
      <t>Text-a-Tip</t>
    </r>
    <r>
      <rPr>
        <sz val="10"/>
        <rFont val="Arial"/>
        <family val="2"/>
        <scheme val="minor"/>
      </rPr>
      <t>-anonymous crime reporting</t>
    </r>
  </si>
  <si>
    <r>
      <t>Therapy Dogs-</t>
    </r>
    <r>
      <rPr>
        <sz val="10"/>
        <rFont val="Arial"/>
        <family val="2"/>
        <scheme val="minor"/>
      </rPr>
      <t>calm, friendly therapeutic dogs of various breeds..</t>
    </r>
  </si>
  <si>
    <r>
      <t>Victim and Family Services-</t>
    </r>
    <r>
      <rPr>
        <sz val="10"/>
        <rFont val="Arial"/>
        <family val="2"/>
        <scheme val="minor"/>
      </rPr>
      <t xml:space="preserve">provides information, assistance and support to victims of crime as well as the families and loved ones of those in our custody. </t>
    </r>
  </si>
  <si>
    <r>
      <rPr>
        <b/>
        <sz val="10"/>
        <rFont val="Arial"/>
        <family val="2"/>
        <scheme val="minor"/>
      </rPr>
      <t>Civilian Outreach Academy</t>
    </r>
    <r>
      <rPr>
        <sz val="10"/>
        <rFont val="Arial"/>
        <family val="2"/>
        <scheme val="minor"/>
      </rPr>
      <t xml:space="preserve">-A behind-the-walls look at the Hampden County Correctional Center and the work of the sheriff’s department </t>
    </r>
  </si>
  <si>
    <r>
      <t>Partnership withSpringfield Friends of Homeless shelter-</t>
    </r>
    <r>
      <rPr>
        <sz val="10"/>
        <rFont val="Arial"/>
        <family val="2"/>
        <scheme val="minor"/>
      </rPr>
      <t>HCSD officers assigned to the shelter on Worthington Street in Springfield to support staff and allow the shelter to open more beds during the winter months.</t>
    </r>
  </si>
  <si>
    <r>
      <rPr>
        <b/>
        <sz val="10"/>
        <rFont val="Arial"/>
        <family val="2"/>
        <scheme val="minor"/>
      </rPr>
      <t>Forest Park Patrols</t>
    </r>
    <r>
      <rPr>
        <sz val="10"/>
        <rFont val="Arial"/>
        <family val="2"/>
        <scheme val="minor"/>
      </rPr>
      <t>-assist Springfield Police Department in patrolling Hampden County’s largest urban park during the busy summer months.</t>
    </r>
  </si>
  <si>
    <r>
      <t>Hampden County Addiction Task Force (HCAT)-</t>
    </r>
    <r>
      <rPr>
        <sz val="10"/>
        <rFont val="Arial"/>
        <family val="2"/>
        <scheme val="minor"/>
      </rPr>
      <t>a collaboration of law enforcement, healthcare, service providers, schools, community coalitions and individuals.</t>
    </r>
  </si>
  <si>
    <r>
      <t>Holyoke Safe Neighborhood Initiative (HSNI)-</t>
    </r>
    <r>
      <rPr>
        <sz val="10"/>
        <rFont val="Arial"/>
        <family val="2"/>
        <scheme val="minor"/>
      </rPr>
      <t>a comprehensive collaboration of citizens and providers in 6 Holyoke neighborhoods.</t>
    </r>
  </si>
  <si>
    <r>
      <t>Human Trafficking &amp; Sexual Exploitation-</t>
    </r>
    <r>
      <rPr>
        <sz val="10"/>
        <rFont val="Arial"/>
        <family val="2"/>
        <scheme val="minor"/>
      </rPr>
      <t>Sheriff’ Department staff serves on the Homeland Security task force, the U.S. Attorney’s Human Trafficking Committee and collaborates with MA State Police and the state-wide work of LIFT. Locally we participate in the YWCA’s Strategic Prevention Framework Team, a local Drop-In Center for exploited women &amp; all genders.</t>
    </r>
  </si>
  <si>
    <r>
      <rPr>
        <b/>
        <sz val="10"/>
        <rFont val="Arial"/>
        <family val="2"/>
        <scheme val="minor"/>
      </rPr>
      <t>Neighborhood Watch</t>
    </r>
    <r>
      <rPr>
        <sz val="10"/>
        <rFont val="Arial"/>
        <family val="2"/>
        <scheme val="minor"/>
      </rPr>
      <t>-officers from the Sheriff’s Department organize and lead neighborhood watch groups throughout Springfield and Holyoke</t>
    </r>
  </si>
  <si>
    <r>
      <rPr>
        <b/>
        <sz val="10"/>
        <rFont val="Arial"/>
        <family val="2"/>
        <scheme val="minor"/>
      </rPr>
      <t>Diversion Programs</t>
    </r>
    <r>
      <rPr>
        <sz val="10"/>
        <rFont val="Arial"/>
        <family val="2"/>
        <scheme val="minor"/>
      </rPr>
      <t>-Probation Diversion, Drug Court, HOPE Parole</t>
    </r>
  </si>
  <si>
    <r>
      <rPr>
        <b/>
        <sz val="10"/>
        <rFont val="Arial"/>
        <family val="2"/>
        <scheme val="minor"/>
      </rPr>
      <t>Security Dogs</t>
    </r>
    <r>
      <rPr>
        <sz val="10"/>
        <rFont val="Arial"/>
        <family val="2"/>
        <scheme val="minor"/>
      </rPr>
      <t>-highly-trained dogs of various breeds that are trained in jail, building search, drug detection,  apprehension and rescue operations.</t>
    </r>
  </si>
  <si>
    <r>
      <rPr>
        <b/>
        <sz val="10"/>
        <rFont val="Arial"/>
        <family val="2"/>
        <scheme val="minor"/>
      </rPr>
      <t>Regional Lockups (RLU) / Safekeeps</t>
    </r>
    <r>
      <rPr>
        <sz val="10"/>
        <rFont val="Arial"/>
        <family val="2"/>
        <scheme val="minor"/>
      </rPr>
      <t>: The Sheriff's Department agreed to hold in custody individuals taken into custody by the cities/towns in throughout Hampden County and for women also regionally. Police Departments and Massachusetts State Police deliver individuals at any time 24/7 (men in Ludlow; women in Chicopee).</t>
    </r>
  </si>
  <si>
    <r>
      <rPr>
        <b/>
        <sz val="10"/>
        <rFont val="Arial"/>
        <family val="2"/>
        <scheme val="minor"/>
      </rPr>
      <t>School Truancy Program-</t>
    </r>
    <r>
      <rPr>
        <sz val="10"/>
        <rFont val="Arial"/>
        <family val="2"/>
        <scheme val="minor"/>
      </rPr>
      <t>A Hampden County correctional officer and Springfield School Department attendance officer actively seek out truant students.The truancy teams also provide assistance to families who request interventions because their children have been consistently truant from school.</t>
    </r>
  </si>
  <si>
    <r>
      <rPr>
        <b/>
        <sz val="10"/>
        <rFont val="Arial"/>
        <family val="2"/>
        <scheme val="minor"/>
      </rPr>
      <t xml:space="preserve">SSTC: </t>
    </r>
    <r>
      <rPr>
        <sz val="10"/>
        <rFont val="Arial"/>
        <family val="2"/>
        <scheme val="minor"/>
      </rPr>
      <t>Stonybrook Stabilization and Treatment Center for civilly committed men under Section 35. Assessed risk per SUD required by the Courts. Please note this civil population remains separate &amp; apart from detainees/inmates (those who have outstanding legal have those cases on pause during Tx).</t>
    </r>
  </si>
  <si>
    <r>
      <rPr>
        <b/>
        <sz val="10"/>
        <rFont val="Arial"/>
        <family val="2"/>
        <scheme val="minor"/>
      </rPr>
      <t>Youth Leadership Summer Camp</t>
    </r>
    <r>
      <rPr>
        <sz val="10"/>
        <rFont val="Arial"/>
        <family val="2"/>
        <scheme val="minor"/>
      </rPr>
      <t>-serves children with an incarcerated parent through mentorship and daily cultural and educational enrichment activities and sports. Held at Elias Brooking School in Springfield. Priority to children of persons in custody.</t>
    </r>
  </si>
  <si>
    <t>15 days (median)</t>
  </si>
  <si>
    <t>161 days (men)
90 days (women)
(median)</t>
  </si>
  <si>
    <t>70 days</t>
  </si>
  <si>
    <t>155 days</t>
  </si>
  <si>
    <t>College Electives</t>
  </si>
  <si>
    <t xml:space="preserve">Northern Essex Community college preparatory and general education classes. </t>
  </si>
  <si>
    <t>Offer inmates an opportunity to take general education classes.</t>
  </si>
  <si>
    <t>Computer Lab</t>
  </si>
  <si>
    <t>Self directed and instructor supported access to computers in preparation for digital courses</t>
  </si>
  <si>
    <t>Offer inmates an opportunity to learn computer skills</t>
  </si>
  <si>
    <t>CR2023: 16</t>
  </si>
  <si>
    <t>2023: 78 Males, 16 Females</t>
  </si>
  <si>
    <t>1/1/24-12/11/24 = 280</t>
  </si>
  <si>
    <t>STAIR Program - Grief and Loss</t>
  </si>
  <si>
    <t>An evidenced based program that explores an appropriate diagnosis of grief clients, ideas for how to assess grief severity and related constructs, and clarification about what is meant by "complicated grief:.  The program reviews the most current models for understanding grief and participants leave with tools to navigate the difficult grief process.</t>
  </si>
  <si>
    <t>STAR Program - Overcoming Trauma</t>
  </si>
  <si>
    <t>An evidence based curriculum presents various workbooks that aim to help participants overcome the trauma they have experienced.  Techniques include cognitive behavior therapy (CBT), grounding, guided imagery, positive activities reintroduction, and creating a safe and supportive environment for healing.</t>
  </si>
  <si>
    <t>STAR Program - SMART Recovery</t>
  </si>
  <si>
    <t>SMART stands for Self-Management and Recovery Training.  It is an evidenced informed approach to overcoming addictive behaviors and leading a balanced llife.  SMART is stigma-free and emphasizes self-empowerment.</t>
  </si>
  <si>
    <t>The Alternative to Violence is a 18-hour program designed to identify and confront negative behavior patterns, which stem from domestic violence, criminal thinking, and substance abuse.</t>
  </si>
  <si>
    <t>Frequency varies based on volunteer availability.</t>
  </si>
  <si>
    <t xml:space="preserve">Sentenced and pretarial men. </t>
  </si>
  <si>
    <t>The Alternative to Violence Prevention Advanced is a 18-hour program designed to identify and confront negative behavior patterns, which stem from domestic violence, criminal thinking, and substance abuse.</t>
  </si>
  <si>
    <t>The Alternative to Violence Prevention Facilitators is a 18-hour program designed to identify and confront negative behavior patterns, which stem from domestic violence, criminal thinking, and substance abuse.</t>
  </si>
  <si>
    <t xml:space="preserve"> Frequency varies based on volunteer availability.</t>
  </si>
  <si>
    <t>Cy2023: 225 Males (Middleton); 22 Females (WIT)</t>
  </si>
  <si>
    <t>CY2023: 219 Males (Middleton); 5 Females (WIT)</t>
  </si>
  <si>
    <t xml:space="preserve">Pretrial men and women who have quality of life offences, drug and alcohol offences that fit criteria for non-custodial supervision and conditional community-based treatment plans to support offender reentry.  </t>
  </si>
  <si>
    <t>CY2023: 105 Males</t>
  </si>
  <si>
    <t>3R: Recovery, Reentry, Rehabilitation</t>
  </si>
  <si>
    <t>3R is a 90-day program aimed at justice-involved populations at risk of alcohol and/or drug related problems.  This program recognizes that substance use is an illness that affects the lives of many individuals and often influences their criminal behaviors.  Substance use is multi-dimensional, meaning that all areas of the individuals' life: physical, psychological, social, legal, occupational, and quality of life, must be considered when working toward recovery.  Through the 3R program, participants will have the opportunity to learn and practice core skills, pro-social attitudes, bahaviors, values, and a healthy lifestyle that will support them in all stages of their recovery.</t>
  </si>
  <si>
    <t>This certificate course will help participants understand and identify the negative effects of alcohol and other drugs, develop relapse prevention skills, learn effective interpersonal, communication and problem solving skills, gain an understanding of the self and other; mentally and emotionally and to develp coping skills.</t>
  </si>
  <si>
    <t xml:space="preserve"> Contracted - See Essex Costs Tab </t>
  </si>
  <si>
    <t>CY2023: 88</t>
  </si>
  <si>
    <t xml:space="preserve">Moral Recognition Therapy	</t>
  </si>
  <si>
    <t xml:space="preserve">Essex County Sheriff's Department Opioid Treatment Program (ECSD-OTP)	</t>
  </si>
  <si>
    <t xml:space="preserve">On April 5, 2023, the Essex County Sheriff’s Department was authorized by the Massachusetts Bureau of Substance Abuse Services and federal regulatory agencies (Drug Enforcement Administration/Substance Abuse and Mental Health Services Administration) to operate an independently licensed Opioid Treatment Program (OTP). The Essex County OTP continues to offer all 3 forms of FDA approved medications to treat opioid use disorders. Inmates receiving treatment are provided with comprehensive discharge planning to preserve a continuum of care when released.  The Essex County Sheriff’s Department has made a substantial commitment to the development and maintenance of a supportive and holistic Medication Assisted Treatment program. Our goal is to provide all inmates who seek treatment with a plan that will provide the greatest potential toward their recovery goals. The Essex County Sheriff's Department has been compliant in providing treatment for OUD as prescribed by the 2018 CARE Act since September of 2018. The ECSD-OTP is a accredited by the National Commission on Correctional Health Care (NCCHC)
</t>
  </si>
  <si>
    <t>CY2023: 851 Individuals</t>
  </si>
  <si>
    <t>Book Club</t>
  </si>
  <si>
    <t>Pre-trial and sentenced men and women</t>
  </si>
  <si>
    <t>2023: 180 Removal crews 2-4 inmates</t>
  </si>
  <si>
    <t>2023: 187 crews of 4 inmates</t>
  </si>
  <si>
    <t>2023 Comm Service - Men:  319 crews with up to 8 inmates   Women:  24 inmates, 176 hours</t>
  </si>
  <si>
    <t>2023: Men: 86 crews with 4-6 inmates</t>
  </si>
  <si>
    <t>1/1-12/11/24 = 1,638</t>
  </si>
  <si>
    <t>FY2024</t>
  </si>
  <si>
    <t>Total Program Services Spending (incl Commissions &amp; grants)</t>
  </si>
  <si>
    <t>a harm reduction model designed to educate and discuss modes of transmission and prevention of the various communicable diseases.</t>
  </si>
  <si>
    <t>Introduction to Electrical</t>
  </si>
  <si>
    <t>This program is to provide an overview of the opportunities that are avaialble to achieve a successful carerer in the lucrative electrical field. Particpants learn how to use trade specific tool and how to install various wire methods used in residential and commercial buildings.</t>
  </si>
  <si>
    <t>Sentened Men</t>
  </si>
  <si>
    <t>Electrician License</t>
  </si>
  <si>
    <t>Title One Academy</t>
  </si>
  <si>
    <t xml:space="preserve">Tutoring program to supplement core academic classes.  It is based on building a learning team for title 1 students so that they can attain their HSE and/or GED by providing the extra support and attention to the at risk youth at the BCSO. The class integrates life skills into lessons as part of reinforcing materials covered.  The ultimate goal is to increase interest amongst our Title 1 population and offer more support for them while developing a positive learning environment.  Education has been demonstrated to be a significant tool in reducing recidivism; this is the ultimate goal. </t>
  </si>
  <si>
    <t xml:space="preserve"> To increase interest amongst our Title 1 population and offer more support for them while developing a positive learning environment.  Education has been demonstrated to be a significant tool in reducing recidivism; this is the ultimate goal. </t>
  </si>
  <si>
    <t>2 x a Week</t>
  </si>
  <si>
    <t>Male, Transgender waiting trial inmates.</t>
  </si>
  <si>
    <t>Teachers Certification</t>
  </si>
  <si>
    <t>Civivs</t>
  </si>
  <si>
    <t>Civics is offered to individuals who have a high school diploma or have earned a high school equivalency credential. Designed as an eight-week course that provides a framework for understanding the basics of American democracy, practices of American government as established by the United States Constitution, basic concepts of American politics and citizenship and concepts in macro and micro economics and personal finance. The essential standards of this course are organized under three strands – Civics and Government, Personal Financial Literacy, and Economics.</t>
  </si>
  <si>
    <t xml:space="preserve">For students to gain a betterunderstanding of American government and the United States Constition. </t>
  </si>
  <si>
    <t xml:space="preserve">Male, Female, Transgender Sentenced, Awaiting Trial inmates.  </t>
  </si>
  <si>
    <t xml:space="preserve">Sentenced Men </t>
  </si>
  <si>
    <t>Pathways to Production</t>
  </si>
  <si>
    <t xml:space="preserve">This is a 60 hour program is to prepare inmates for employment within the manufacturing industry as part of Reentry planning. As part of the program inmates will participate in the SME’s Certified Manufacturing Associate training which an industry certification is focused on basic manufacturing concepts. The process of earning the certification prepares the inmates with the fundamentals and knowledge of the industry, and the respected certification provides recognition of the individual’s demonstrated competencies. </t>
  </si>
  <si>
    <t>MassHire &amp; MassMEP</t>
  </si>
  <si>
    <t>ServeSafe Food Safety</t>
  </si>
  <si>
    <t xml:space="preserve">This program is based on the Certified Professional Food Manager Manual.  The 10 weeks course is designed to teach participants how to handle food properly to prevent food borne illness. The course covers all the key topics that are critical to food safety, including preventing cross-contamination, understanding foodborne illnesses, and implementing proper food handling procedures. Participants receive a National Certified certificate upon passing a written examination </t>
  </si>
  <si>
    <t>Obtain industry recognized Certification for obtaining gainful employment</t>
  </si>
  <si>
    <t>1 x per week</t>
  </si>
  <si>
    <t xml:space="preserve"> Sentenced Men, Women &amp; Transgender</t>
  </si>
  <si>
    <t>Serve Safe Instructor Certification</t>
  </si>
  <si>
    <t>Seven Hills Behavioral Health,  Assistant Director of Inmate Services for Recidivism- Reducing Programs</t>
  </si>
  <si>
    <t>Creative Therapy</t>
  </si>
  <si>
    <t>Program allows inmates to utilize art for self-expression, while navigating challenging emotions and circumstances. Through dialogue, activities/projects the group may address self-confidence, self-care, problem solving, and conflict resolution, exploring and regulating emotions, mindfulness, forgiveness, gratitude, morals/values, self-reflection, boundaries, personal goals, parenting and more.</t>
  </si>
  <si>
    <t>Expected goals and outcomes include, improved mental well-being by fostering self-esteem and resilience, promote insight, and enhance social skills.</t>
  </si>
  <si>
    <t>1 X week</t>
  </si>
  <si>
    <t>Pre-Trial &amp; Sentenced individuals involved with True Courses Parenting Program</t>
  </si>
  <si>
    <t>New Bedford Child and Family</t>
  </si>
  <si>
    <t xml:space="preserve"> Seven Hills   </t>
  </si>
  <si>
    <t>Bristol County Reentry Project</t>
  </si>
  <si>
    <t xml:space="preserve">The BCRP program is a reintegration and substance use program. Services begin in the correctional setting and continue out in the community to improve the individuals’ ability to remain crime and substance free and ultimately reduce recidivism. </t>
  </si>
  <si>
    <t xml:space="preserve">BCRP is a collaborative effort of Steppingstone and the Bristol County Sheriff’s Office to improve outcomes of male and female offenders in the House of Correction who have histories of a substance use problem. </t>
  </si>
  <si>
    <t xml:space="preserve"> Seven Hills </t>
  </si>
  <si>
    <t>The Women's Center Seven Hills</t>
  </si>
  <si>
    <t>Parenting Inside Out</t>
  </si>
  <si>
    <t>Seven Hills, Ture Course Employees</t>
  </si>
  <si>
    <t xml:space="preserve">True Course is a Incarcerated Parents Program combined with a interactive youth outreach Program The program focuses on providing services and support for Incarcerated Parents and their youth.   </t>
  </si>
  <si>
    <t>Our Incarcerated parents prgoram focuses on providing classes, support groups and linkages post release.  Our youth programs utilize outdoor opportunities and experiential learning combined with
various evidence based frameworks to provide youth with the support, relationships,
resources, and opportunities they need to become successful young adults</t>
  </si>
  <si>
    <t xml:space="preserve">Intense Individual Programming weekly Case Management, Care Plan Development
Mentoring 1x2 weekly
Ability to coordinate wrap around services
Parenting support
Innovative Experimental Learning Opportunities  
Checking at school </t>
  </si>
  <si>
    <t xml:space="preserve">The target audience for this program are Incarcerrated Parents and their Children ages 1-18.  
10-14 who have been identified as needing an
alternative hands-on approach </t>
  </si>
  <si>
    <t>0, 2, 3,4</t>
  </si>
  <si>
    <t>AMC certified educator outdoors / T4T Traininer certification / MASS Wildlife certififcation / NASP archery certification / First Aid / CPR certification/ Parenting Class Certified</t>
  </si>
  <si>
    <t>AMC agency of the year 2019/ 2023</t>
  </si>
  <si>
    <t xml:space="preserve"> FY19:Grant summer day program $20,000 / 12 passenger van / 2 cell phones  FY 2020/2021: 2 additional vehicles / $10,000 budget per year / additional FTE added 15 more clients / $10,000 for additional gear </t>
  </si>
  <si>
    <r>
      <t xml:space="preserve"> (R.U.L.E.) of effective sex offender treatment.  </t>
    </r>
    <r>
      <rPr>
        <i/>
        <sz val="10"/>
        <color indexed="8"/>
        <rFont val="Arial"/>
        <family val="2"/>
        <scheme val="minor"/>
      </rPr>
      <t>Responsibility</t>
    </r>
    <r>
      <rPr>
        <sz val="10"/>
        <color indexed="8"/>
        <rFont val="Arial"/>
        <family val="2"/>
        <scheme val="minor"/>
      </rPr>
      <t xml:space="preserve"> – for the impact of the offender’s behavior has had on his victims, himself, as well as others</t>
    </r>
    <r>
      <rPr>
        <i/>
        <sz val="10"/>
        <color indexed="8"/>
        <rFont val="Arial"/>
        <family val="2"/>
        <scheme val="minor"/>
      </rPr>
      <t>. Understanding</t>
    </r>
    <r>
      <rPr>
        <sz val="10"/>
        <color indexed="8"/>
        <rFont val="Arial"/>
        <family val="2"/>
        <scheme val="minor"/>
      </rPr>
      <t xml:space="preserve"> – how the offender’s experiences and decisions in life have led him to this point. </t>
    </r>
    <r>
      <rPr>
        <i/>
        <sz val="10"/>
        <color indexed="8"/>
        <rFont val="Arial"/>
        <family val="2"/>
        <scheme val="minor"/>
      </rPr>
      <t xml:space="preserve">Learning </t>
    </r>
    <r>
      <rPr>
        <sz val="10"/>
        <color indexed="8"/>
        <rFont val="Arial"/>
        <family val="2"/>
        <scheme val="minor"/>
      </rPr>
      <t xml:space="preserve">– new patterns of appropriate behavior. </t>
    </r>
    <r>
      <rPr>
        <i/>
        <sz val="10"/>
        <color indexed="8"/>
        <rFont val="Arial"/>
        <family val="2"/>
        <scheme val="minor"/>
      </rPr>
      <t>Experience</t>
    </r>
    <r>
      <rPr>
        <sz val="10"/>
        <color indexed="8"/>
        <rFont val="Arial"/>
        <family val="2"/>
        <scheme val="minor"/>
      </rPr>
      <t xml:space="preserve"> – practicing new skills in relating to others,..</t>
    </r>
  </si>
  <si>
    <t>49 days</t>
  </si>
  <si>
    <t>132 days</t>
  </si>
  <si>
    <t>Hurricane Helen Relief</t>
  </si>
  <si>
    <t>Helped, collect, sort and package donations to be delivered  to North Carolina</t>
  </si>
  <si>
    <t>Relief/need</t>
  </si>
  <si>
    <t>60 hours</t>
  </si>
  <si>
    <t>2 weeks</t>
  </si>
  <si>
    <t>Suzette and Toby Brown</t>
  </si>
  <si>
    <t>volunteer</t>
  </si>
  <si>
    <t>$-</t>
  </si>
  <si>
    <t>82 days</t>
  </si>
  <si>
    <t>138.5 days</t>
  </si>
  <si>
    <t>55 days</t>
  </si>
  <si>
    <t>222 days</t>
  </si>
  <si>
    <t>No max</t>
  </si>
  <si>
    <t xml:space="preserve">Not specified </t>
  </si>
  <si>
    <t xml:space="preserve">GED -Science- </t>
  </si>
  <si>
    <t>BCSO offers tailored education to meet the diverse needs of varied educational needs in order to prepare for ultimate goal of preparing and testing for the GED. This class provides and supports your ability to understand, interpret, and apply scientific concepts, theories and information. </t>
  </si>
  <si>
    <t>To increase its students’ functional literacy level, and provide them with the capability to make a smooth re-entry into their community upon release, thereby reducing recidivism.</t>
  </si>
  <si>
    <t>1-2 times per week; year round</t>
  </si>
  <si>
    <t xml:space="preserve">All offenders </t>
  </si>
  <si>
    <t>CMR's</t>
  </si>
  <si>
    <t>Teaching Cert</t>
  </si>
  <si>
    <t xml:space="preserve">GED -Social Studies-  </t>
  </si>
  <si>
    <t>BCSO offers tailored education to meet the diverse needs of varied educational needs in order to prepare for ultimate goal of preparing and testing for GED. This class assesses your ability to comprehend, interpret, and analyze information presented in both literary and informational texts.</t>
  </si>
  <si>
    <t>GED -RLA- Reading / Language Arts</t>
  </si>
  <si>
    <t>BCSO offers tailored education to meet the diverse needs of varied educational needs in order to prepare for ultimate goal of preparing and testing for GED.  This class assesses your ability to comprehend, interpret, and analyze information presented in both literary and informational texts.</t>
  </si>
  <si>
    <t xml:space="preserve">CMR's </t>
  </si>
  <si>
    <t xml:space="preserve">GED -Math- </t>
  </si>
  <si>
    <t>BCSO offers tailored education to meet the diverse needs of varied educational needs in order to prepare for ultimate goal of preparing and testing for the GED. This class covers algebraic concepts; numbers and operations on numbers; data analysis, probability, and statistics; and measurement and geometry; algebra and geometry.</t>
  </si>
  <si>
    <t>Special Education in Institutional Settings (SEIS)</t>
  </si>
  <si>
    <t>This program ensures the provision of special education services to eligible students in a facility operated by County Houses of Corrections.  The program is a collaborative effort between the CHC, responsible school district, DESE, Collaborative for Educational Services and student.</t>
  </si>
  <si>
    <t>2 times per week; occurs Sept - June</t>
  </si>
  <si>
    <t xml:space="preserve">English Speakers of other Languages (ESOL) </t>
  </si>
  <si>
    <t xml:space="preserve">This class combines the 4 skills of English: listening, speaking, reading, and writing to help improve the everyday life and activities of the student. It focuses on listening comprehension, speaking practice, extensive reading, and general vocabulary development. </t>
  </si>
  <si>
    <t xml:space="preserve">Introduction to Critical Thinking </t>
  </si>
  <si>
    <t>Critical thinking is an intellectual model for reasoning through issues to reach well-founded conclusions. It may be the single most valuable skill that one can bring to any job, profession, or life challenge. Being able to ask the right questions, critique an argument, and logically dissect an issue that occurs constantly in our lives. Critical Thinking courses emphasize conscious development of a few key skills by active learning rather than the accumulation of knowledge by memorization.</t>
  </si>
  <si>
    <t>To increase its students’ functional literacy level, and provide them with the capability to make a smooth re-entry into their community upon release, thereby reducing recidivism. This introductory-level course is designed to help learners define and identify critical thinking and reasoning skills and develop those skills.</t>
  </si>
  <si>
    <t>1-2 times per week; 10-12 week semester-   4 cohorts in 2024</t>
  </si>
  <si>
    <t>75-90 minutes</t>
  </si>
  <si>
    <t xml:space="preserve">Changing Lives Through Literature </t>
  </si>
  <si>
    <t xml:space="preserve">Changing Lives through Literature (CLTL) is a nationally recognized program that offers alternative probation sentences to offenders. The program was created in 1991 by Robert Waxler, an English professor at the University of Massachusetts Dartmouth, and Superior Court Judge Robert Kane. CLTL gives students an opportunity to build self-esteem, self-reflect, learn social skills and behaviors, and rehabilitate through attending class discussions about literature as a condition of their probation. CLTL helps students with integrating back into society and provides them with the chance to change their lives. </t>
  </si>
  <si>
    <t xml:space="preserve">To increase its students’ functional literacy level, and provide them with the capability to make a smooth re-entry into their community upon release, thereby reducing recidivism. CLTL helps students with integrating back into society and provides them with the chance to change their lives. </t>
  </si>
  <si>
    <t>1 time per week; 10 week semester- 5 cohorts</t>
  </si>
  <si>
    <t>Ulysses S. Grant</t>
  </si>
  <si>
    <t>At the time of his death, Ulysses S. Grant was one of the most famous men in the world, but today many of Grant's contributions are largely forgotten. With a seamless blend of dramatic series, expert commentary and beautifully enhanced archival imagery, Grant is a 3-part mini-series that uncovers the true legacy of the unlikely hero who led the nation during its greatest tests, the Civil War and reconstruction. Each lesson will be followed by map reading, group discussion, essential questions-essay style at the end of every episode and a final exam. </t>
  </si>
  <si>
    <t>To increase its students’ functional literacy level, and provide them with the capability to make a smooth re-entry into their community upon release, thereby reducing recidivism. Participants will learn about the accomplishments of Ulysses S. Grant.</t>
  </si>
  <si>
    <t>1-2 times per week; 10-12 week semester- 4 cohorts</t>
  </si>
  <si>
    <t>Ethics and Virtues</t>
  </si>
  <si>
    <t xml:space="preserve">This course examines the impact ethics and virtues have on our lives. Using a narrative, the students study the moral character of the person carrying out the action. The whole life of the person is explored. </t>
  </si>
  <si>
    <t>To increase its students’ functional literacy level, and provide them with the capability to make a smooth re-entry into their community upon release, thereby reducing recidivism. The course leads students to discover how these ethics and virtues can be applied to their own lives.</t>
  </si>
  <si>
    <t>1-2 times per week; 10-12 week semester- 1 cohort</t>
  </si>
  <si>
    <t>World Wars I and II</t>
  </si>
  <si>
    <t>The World Wars course offers an in-depth examination of the two most catastrophic and transformative conflicts of the 20th century—World War I (1914-1918) and World War II (1939-1945). Through a blend of lectures, primary sources, discussions, and multimedia resources, students will explore the causes, key events, military strategies, political dynamics, and consequences of these wars on global history. The course will highlight the significant social, economic, and political shifts that arose from these global conflicts and the ways in which they reshaped international relations, national borders, and the global balance of power. It will also address the profound human experiences of warfare, examining the impact on soldiers, civilians, and entire societies.</t>
  </si>
  <si>
    <t>To increase its students’ functional literacy level, and provide them with the capability to make a smooth re-entry into their community upon release, thereby reducing recidivism. Participants will learn about the causes and consequences of the World Wars.</t>
  </si>
  <si>
    <t>1-2 times per week; 10-12 week semester- 2 cohorts</t>
  </si>
  <si>
    <t>George Washington</t>
  </si>
  <si>
    <t>George Washington, the first President of the United States, is widely regarded as one of the most pivotal figures in American history. Born on February 22, 1732, in Westmoreland County, Virginia, Washington played a central role in the founding of the United States and became a symbol of leadership, integrity, and resilience. He is often referred to as the "Father of His Country" due to his critical role in leading the American colonies to victory in the Revolutionary War and in the establishment of the new nation. The themes looked at in the class are, leadership and military strategy during the American Revolution, advocacy for unity, democracy, and the establishment of the U.S. Constitution, precedents set for the presidency and the formation of American government, legacy of selfless service, integrity, and civic duty. George Washington’s life  and his contributions to America's founding continue to shape the nation's institutions and ideals.</t>
  </si>
  <si>
    <t>To increase its students’ functional literacy level, and provide them with the capability to make a smooth re-entry into their community upon release, thereby reducing recidivism. Participants will learn about George Washington's life, and how his work remains a cornerstone of American identity.</t>
  </si>
  <si>
    <t>Sons of Liberty</t>
  </si>
  <si>
    <t>The Sons of Liberty were a secretive and radical group of colonial activists in 18th-century America, primarily operating in the years leading up to and during the American Revolution. They were formed to resist the oppressive policies of the British government, particularly in response to taxation without representation and other grievances that fueled revolutionary sentiment. Through direct action, protests, and at times violent resistance, they sought to inspire the colonies to unite in opposition to British rule.</t>
  </si>
  <si>
    <t>To increase its students’ functional literacy level, and provide them with the capability to make a smooth re-entry into their community upon release, thereby reducing recidivism. Participants will learn about the actions of the Sons of Liberty.</t>
  </si>
  <si>
    <t>1-2 times per week; 10-12 week semester-3 cohorts</t>
  </si>
  <si>
    <t>Men Who Built America</t>
  </si>
  <si>
    <t>"Men Who Built America" explores the transformative figures in American history whose vision, ambition, and innovations shaped the nation's rise to global prominence. This course delves into the lives and legacies of the industrial giants and pioneers of the 19th and early 20th centuries—men like Andrew Carnegie, John D. Rockefeller, Henry Ford, J.P. Morgan, and Cornelius Vanderbilt—whose influence stretched across industries such as steel, oil, transportation, and finance. The course also critically assesses the social, economic, and ethical implications of their actions, considering issues such as labor rights, monopolies, environmental impact, and corporate governance.</t>
  </si>
  <si>
    <t>To increase its students’ functional literacy level, and provide them with the capability to make a smooth re-entry into their community upon release, thereby reducing recidivism. Participants will learn about transformative figures in American history.</t>
  </si>
  <si>
    <t>Human Communication</t>
  </si>
  <si>
    <t xml:space="preserve">The ability to communicate at work, home and in life is probably one of the most important set of skills a person needs. The way we communicate is a learned style. As children we learn from watching our parents and other adults communicate. In this class the students will improve their way to communicate effectively, learning new skills, and practicing those skills. </t>
  </si>
  <si>
    <t>To increase its students’ functional literacy level, and provide them with the capability to make a smooth re-entry into their community upon release, thereby reducing recidivism. Participants will learn to communicate effectively.</t>
  </si>
  <si>
    <t xml:space="preserve">Conflict Resolution </t>
  </si>
  <si>
    <t>In Conflict Resolution, participants will understand the nature of conflict and understand when conflict is positive or negative. Students will learn strategies for dealing with conflict, the skills necessary to resolve it, and the steps needed to reach a mutual understanding all based on the lie and teachings of Nelson Mandela. By using exercises and role plays, they will practice defusing and resolving conflict. </t>
  </si>
  <si>
    <t>To increase its students’ functional literacy level, and provide them with the capability to make a smooth re-entry into their community upon release, thereby reducing recidivism. Participants will learn how to deal with conflict situations, set clear expectations, and how to manage themselves and others in difficult situations.</t>
  </si>
  <si>
    <t xml:space="preserve">Introduction to Business </t>
  </si>
  <si>
    <t>This course provides a comprehensive overview of the fundamental concepts and practices that define the world of business. Designed for students with little to no prior business experience, Introduction to Business covers essential topics such as business organization, management, marketing, finance, and economics. Throughout the course, students will explore the structure of businesses, the roles and responsibilities of business leaders, and the key functions that drive organizational success. Key topics include business ethics, entrepreneurship, global business, and the economic environment in which businesses operate. Students will also examine the influence of technology and innovation on modern business practices.</t>
  </si>
  <si>
    <t>To increase students' knowledge of Economics, Entrepreneurship, how to start a business, market their business, and manage employees.</t>
  </si>
  <si>
    <t>1 time per week; only in the Summer- 1 cohort</t>
  </si>
  <si>
    <t>Evidenced -based practice</t>
  </si>
  <si>
    <t>College 101 Cape Cod Community College - 3 credit course</t>
  </si>
  <si>
    <t xml:space="preserve">This theme-based seminar is designed to help students examine theories and practices associated with academic success. Modeled on the "workshop format" in which students learn by doing, students will be actively engaged in group activities and team projects. </t>
  </si>
  <si>
    <t>To develop skills and confidence necessary to succeed in college, work, and life.  Areas include education and career planning, study skills, effective communication, critical thinking, information literacy, personnel management, awareness of diversity, technology, and leadership.</t>
  </si>
  <si>
    <t>2 times per week; 12 week semester- 1 cohort</t>
  </si>
  <si>
    <t xml:space="preserve">Cape Cod Community College </t>
  </si>
  <si>
    <t xml:space="preserve">Parenting Course - DCF Approved </t>
  </si>
  <si>
    <t xml:space="preserve">The program is designed to address the needs of parents, especially those with DCF involvement, ordered by the court, and/or incarcerated. Emphasis is placed on the importance of raising children in a warm, caring environment. </t>
  </si>
  <si>
    <t>To develop participants' skills in understanding development and effective communication, understanding temperament, positive discipline, managing healthy anger and power struggles, and co-parenting together and apart.</t>
  </si>
  <si>
    <t>1 time per week; 6 weeks- 1 cohort</t>
  </si>
  <si>
    <t>Master's Degree</t>
  </si>
  <si>
    <t xml:space="preserve">Paul Melville, Cindy Horgan </t>
  </si>
  <si>
    <t xml:space="preserve">Financial Literacy through Cape Cod 5 Bank </t>
  </si>
  <si>
    <t xml:space="preserve">This course is designed to introduce the student to basic financial literacy skills to help them make responsible, sound, financial decisions.  </t>
  </si>
  <si>
    <t>To gain an understanding of financial planning, types of bank accounts, credit, credit cards, how to improve credit, loans, wages, and taxes.</t>
  </si>
  <si>
    <t>1 time per week; 4-5 weeks-1 cohort</t>
  </si>
  <si>
    <t>4-5 weeks</t>
  </si>
  <si>
    <t xml:space="preserve">Certified Financial Advisor </t>
  </si>
  <si>
    <t>Cape Cod 5</t>
  </si>
  <si>
    <t xml:space="preserve">Reading Picture Books with Children </t>
  </si>
  <si>
    <t xml:space="preserve">In this workshop, participants discuss, examine parts of, and read children's picture books.  </t>
  </si>
  <si>
    <t>To learn the value of reading with children and how to effectively guide and support children as they become active participants in making meaning of all they see and hear during shared readings.  To gain confidence and become more comfortable reading aloud with children.</t>
  </si>
  <si>
    <t>1 time per week; 4 weeks- 1 cohort</t>
  </si>
  <si>
    <t xml:space="preserve">Librarian </t>
  </si>
  <si>
    <t>Falmouth Public Library</t>
  </si>
  <si>
    <t xml:space="preserve">Independent study allows the student to explore a topic of interest, of their choice, under the close supervision of a teacher. The course may include directed readings, applied work, or other activities deemed appropriate. </t>
  </si>
  <si>
    <t>The Icehouse Project</t>
  </si>
  <si>
    <t>The class lessons are based on the book "Who Owns the Icehouse" by Clifton Taulbert. It is a powerful and inspiring book that delves into the principles of positive thinking. self-reliance, and the power of human ingenuity. The narrative is framed around Taulbert's own experiences growing up in the racially segregated Mississippi Delta, where he learned important lessons about overcoming adversity and seizing opportunities. It is a project-presentation-speaker based learning program created to set a foundational positive mindset, educate, activate and inspire.</t>
  </si>
  <si>
    <t>To increase its students’ functional literacy level, and provide them with the capability to make a smooth re-entry into their community upon release, thereby reducing recidivism. The Icehouse Project aims to inspire, educate, and engage.</t>
  </si>
  <si>
    <t>2-3 times per week; 10 weeks- 1 cohort</t>
  </si>
  <si>
    <t xml:space="preserve">Serv Safe and Culinary Program Cape Cod Community College  </t>
  </si>
  <si>
    <t xml:space="preserve">Serve-Safe Certification and Introduction to Fundamentals of Professional Cooking </t>
  </si>
  <si>
    <t>To gain  culinary skills including but not limited to kitchen equipment, knife handling, food preparation, basic bake shop, and sanitation; to prepare students for employment in a culinary field through education and practical experience.</t>
  </si>
  <si>
    <t xml:space="preserve">1 x  per week - 1 cohort </t>
  </si>
  <si>
    <t>4 hours per week</t>
  </si>
  <si>
    <t>15 weeks</t>
  </si>
  <si>
    <t>Serv Safe and Culinary - college curriculum</t>
  </si>
  <si>
    <t>Cape Cod Communitty College (CCCC)</t>
  </si>
  <si>
    <t>CCCC</t>
  </si>
  <si>
    <t>HBI/PACT Carpentry Program - Home Builders Institute</t>
  </si>
  <si>
    <t>The program teaches proper technique, safety, and detail which are essential skills of carpentry trade professionals. The curriculum integrates contextual, work-based learning with vocational and academic skills training.</t>
  </si>
  <si>
    <t>Students are assessed and master the knowledge needed to be employed in entry-level jobs in the building industry. Students need to pass with a 70 in the areas of-Construction Math, Tool Identification &amp; Construction Materials OSHA 10, Carpentry, and Employability Skills.</t>
  </si>
  <si>
    <t>4 X per week- 1 cohort</t>
  </si>
  <si>
    <t>Home Builders Institute &amp; Pre-Apprenticeship Certificate Program</t>
  </si>
  <si>
    <t xml:space="preserve"> PACT Certification</t>
  </si>
  <si>
    <t xml:space="preserve">Home Builders Institute </t>
  </si>
  <si>
    <t>Institutional Laundry Workers</t>
  </si>
  <si>
    <t>Cover all aspects of laundry operations including the collection and delivery of laundry to units as well as sorting, washing and drying all clothing and linens.</t>
  </si>
  <si>
    <t xml:space="preserve">Weekly </t>
  </si>
  <si>
    <t xml:space="preserve">As Assigned </t>
  </si>
  <si>
    <t xml:space="preserve">Ongoing </t>
  </si>
  <si>
    <t>Institutional Kitchen Workers</t>
  </si>
  <si>
    <t>All foor preparation and cooking tasks within the kitchen except for planning, ordering and supervising.</t>
  </si>
  <si>
    <t xml:space="preserve">Memoir Writing </t>
  </si>
  <si>
    <t>Memoir Writing class teaches students to write about their lives. Using writing prompts, instructor KC Meyers teaches participants the craft of writing and hopes that the exercise of writing about their lives brings them insight into thoughts and behaviors.</t>
  </si>
  <si>
    <t>To help students gain insight and self-compassion for themselves and their situation. To teach them to effectively explain society will understand why people offend.</t>
  </si>
  <si>
    <t>Specialty Units</t>
  </si>
  <si>
    <t>Journalism Degree</t>
  </si>
  <si>
    <t>Creative Writing w John H</t>
  </si>
  <si>
    <t xml:space="preserve">The power of writing - writing leads to personal insight and </t>
  </si>
  <si>
    <t>Critical thinking skills, emotional awareness, communication abilities, self-relfecton, and goal-setting capabilities</t>
  </si>
  <si>
    <t>60-75 minutes</t>
  </si>
  <si>
    <t xml:space="preserve">John Heavey </t>
  </si>
  <si>
    <t xml:space="preserve">Book Club </t>
  </si>
  <si>
    <t>Group discussion based on a hosen book to read and review. Often times there are written questions to answer to further discussion of book.</t>
  </si>
  <si>
    <t>The BCSO Library is operated in partnership with employees from the Falmouth Public Library.  Individuals who participate in educational programs may use the library once or twice per week.  For individuals who do not participate in educational programs a library cart is brought into the units once per week.  The library is also used for GED tutorign and for those studying to obtian their high school diploma online.</t>
  </si>
  <si>
    <t xml:space="preserve">data not available </t>
  </si>
  <si>
    <t>Promote and expand a lifelong interest in both reading and the services provided by a library.</t>
  </si>
  <si>
    <t>Print Shop</t>
  </si>
  <si>
    <t>The BCSO Print Shop provides a hands-on training program for individuals to learn the basic skills of digital printing and graphic design.  The Print Shop produces a variety of custom-made high quality items for non-profit organizations and municpalities.</t>
  </si>
  <si>
    <t>Develop concrete skills that will encourage individuals to pursue additional training and an occupation.</t>
  </si>
  <si>
    <t>Graphic Design Degree</t>
  </si>
  <si>
    <t>BCSO</t>
  </si>
  <si>
    <t>Wood Shop</t>
  </si>
  <si>
    <t>The BCSO Wood Shop provides a hands-on training program for individuals to learn the basic skills of carpentry and woodworking using professional equipment.  The Wood Shop encourages individuals to be creative and develop ideas to use their skills upon their release as there are so many opporunities in this field on Cape Cod.</t>
  </si>
  <si>
    <t xml:space="preserve">4x per week </t>
  </si>
  <si>
    <t>300 minutes</t>
  </si>
  <si>
    <t>Cape Cod Times 2024</t>
  </si>
  <si>
    <t>Inmate Work Crews</t>
  </si>
  <si>
    <t>Under the supervision of officers, individuals work on maintenance and repair projects in the community and to take care of the grounds and facilities of the BCSO.</t>
  </si>
  <si>
    <t>As Needed/Assigned</t>
  </si>
  <si>
    <t>All eligible offenders</t>
  </si>
  <si>
    <t>Inmate Orientation</t>
  </si>
  <si>
    <t>Explanation of the property, mail/phone/tablet, visiting and grievance procedures; description of the programs and services offered and their eligibility requirements and benefits (e.g. good time); overview of health services and how to access care; explanation of the Prison Rape Elimination Act (PREA).</t>
  </si>
  <si>
    <t>Outline procedures, clarify expectations and explain opportunities that exist while in custody.</t>
  </si>
  <si>
    <t>As Needed</t>
  </si>
  <si>
    <t>BCO</t>
  </si>
  <si>
    <t xml:space="preserve">Promote recovery through mutual support during and following incarceration. </t>
  </si>
  <si>
    <t>1 - 3 times weekly, depending on the housing unit.</t>
  </si>
  <si>
    <t>Sentenced male offenders with mental health and/or substance use disorders.</t>
  </si>
  <si>
    <t xml:space="preserve">Women's Therapeutic Treatment Program (WTTP) </t>
  </si>
  <si>
    <t>The goal of the Barnstable County Sheriff's Office Women's Therapeutic Treatment Program (WTTP) is for participants to reclaim their inherent worth and dignity as women. To become a woman who does not stay in abusive relationships (including relationships with drugs and alcohol). Someone who takes responsibility for her actions and does not put herself at risk for future criminal justice consequences. A woman who is healing, recovering, and a contributing member to society for the common good of all.</t>
  </si>
  <si>
    <t>Intended Outcomes: Focus is learning to change from criminal/antisocial behaviors to pro-social, healthy behaviors.  Substance use and criminal behavior are the primary targets for change.</t>
  </si>
  <si>
    <t>Medium to High-risk female offenders with substance abuse or dual diagnosis issues</t>
  </si>
  <si>
    <t>1- Attendance 2- attendance and good time and LSI -SV-R and TCU  screenings are completed</t>
  </si>
  <si>
    <t>Clinically Licensed Professional Standards</t>
  </si>
  <si>
    <t>LADAC, CADAC</t>
  </si>
  <si>
    <t>Yes/ Cape Cod Times 2024</t>
  </si>
  <si>
    <t>First Steps Women</t>
  </si>
  <si>
    <t>The First Step Program is a mildly intensive introduction to treatment. This is an introductory treatment level program that concentrates on the basis of addiction education, relapse prevention, and after care planning. In addition to the treatment groups, Recovery Group, Life Coaching, Education, Harm Reduction, Yoga, Creative Writing, AA, NA, Religious Rec, and Memoir Writing classes are offered. This population also has the opportunity to work in the kitchen, get certified in Serve Safe, take a culinary course, and a new OSHA and Baking Class is being scheduled to begin.</t>
  </si>
  <si>
    <t xml:space="preserve">60-75 minutes </t>
  </si>
  <si>
    <t xml:space="preserve">Men's Therapeutic Treatment Program (MTTP) </t>
  </si>
  <si>
    <t>The Men's Therapeutic Treatment Program (MTTP) at the Barnstable County Sheriff's Office is an intensive treatment program designed to address the individual's substance abuse, criminal thinking, and anger management issues. Treatment and Security staff along with program participants work to address the issues that brought the individual into custody. Program participants are encouraged to focus on their own issues and practice compassion with themselves and each other. The MTTP's primary prupose is to return the individual back to society as a safe, sober, law-abiding member of the community.</t>
  </si>
  <si>
    <t>LADAC, LSW, CADAC</t>
  </si>
  <si>
    <t>Advocates for Human Potential , BJA</t>
  </si>
  <si>
    <t>Medication Assisted Treatment ( MAT)</t>
  </si>
  <si>
    <t>BSAS, OTP</t>
  </si>
  <si>
    <t>Habit Opco, OTP</t>
  </si>
  <si>
    <t xml:space="preserve"> Treatment for Offenders w Sex Offenses</t>
  </si>
  <si>
    <t>An evidenced-based program in which participants with a sex-offense become familiar with the four principles of the R.U.L.E. program. Participants will develop: Responsibility – for the impact of the offender’s behavior on victims, himself, as well as others;  Understanding – how the offender’s experiences and decisions in life have led him to this point;  Learning – of new patterns of appropriate behavior; Experience – practicing new skills in relating to others, dealing with stress, and finding new experiences that enhance self-esteem.  Criteria for Participation: Massachusetts sentenced inmates who are sentenced to a sex offense, whether it is a new offense or a VOP on a sex offense</t>
  </si>
  <si>
    <t>2x per month</t>
  </si>
  <si>
    <t>Registered Sex Offenders</t>
  </si>
  <si>
    <t xml:space="preserve">Trauma Informed Yoga </t>
  </si>
  <si>
    <t xml:space="preserve">Starting in November of 2023, trauma-informed yoga will take place every week, twice per week, in WTTP units. </t>
  </si>
  <si>
    <t>Participants attend from 5 to 10 groups weekly.</t>
  </si>
  <si>
    <t xml:space="preserve">2x per week </t>
  </si>
  <si>
    <t xml:space="preserve">Grace Yoga </t>
  </si>
  <si>
    <t>Trauma Informed Art- Metamorphosis Muraling Project</t>
  </si>
  <si>
    <t xml:space="preserve">The Metamorphosis project was one of the WTTP groups that female offenders were able to attend starting in April 2024. Once per week, women in the WTTP engaged in the art therapy program with the guidance of two artists and a therapist/social worker.The mural, which spans an entire wall inside a housing pod at the county jail, represents a woman’s ability to overcome her checkered past with the support of the community around her. </t>
  </si>
  <si>
    <t>The collaboration between the group’s members, artists and social worker in curating and then creating the mural was the intention, and aimed to foster a therapeutic environment that centered on teaching the women skills needed to reenter society.</t>
  </si>
  <si>
    <t>1 x per week - 1 cohort in 2024</t>
  </si>
  <si>
    <t>8+ weeks</t>
  </si>
  <si>
    <t>WTTP</t>
  </si>
  <si>
    <t>LICSW,Teaching cert</t>
  </si>
  <si>
    <t>Cultural Center of Cape Cod</t>
  </si>
  <si>
    <t>Yes/ WGBH 2024and Cape Cod Times 2024</t>
  </si>
  <si>
    <t>yes ,Cultural Center of Cape Cod 2023</t>
  </si>
  <si>
    <t>From 2012 through 2017, the Vivitrol Program was typically reserved for those inmates ending a sentence or being released on parole; however, in 2018 that practice changed to allowing any inmate, sentenced or pre-sentenced, with an Alcohol or Opioid Use Disorder to receive Vivitrol.  The treatment practice was to thoroughly evaluate the inmate who requested Vivitrol and inject prior to release.   After care appointments were set up for the inmate in the community with hopes of increased continuity of care.  In September 2018, the BCSO was awarded a 3 year MAT PDOA Grant through SAMSHA.  This program was known as VIPS.  The VIPS program coupled the Vivitrol recipient with a community based recovery coach. Since that time, the program changed to the E-MAT Program under a 5-year SAMHSA Grant, whereby the components are essentially the same as the VIPS- access to a recovery coach, one to one counseling, and continued care for 6 months once in the comunity from incarceration.</t>
  </si>
  <si>
    <t xml:space="preserve">3 CBT-based program approach using Change-Company's evidence-based curricula materials (Workbooks/journals) for substance use and mental health disorders. </t>
  </si>
  <si>
    <t>Vivitrol component required. SAMHSA (5-Year Grant)</t>
  </si>
  <si>
    <t xml:space="preserve">Advocates for Human Potential, SAMHSA </t>
  </si>
  <si>
    <t xml:space="preserve">Men's Journaling </t>
  </si>
  <si>
    <t xml:space="preserve">The men's journailing group offers an opportunity to male offenders to dive into past traumas, their childhood, their families, and the feleings that come along with the events  in one's lifetime, particularly around what has led someone to be incarcerated. </t>
  </si>
  <si>
    <t>Reduce depression and anxiety, boost ability to cope with intrusive and avoidant thoughts through journaling</t>
  </si>
  <si>
    <t>Stephen Sweeney</t>
  </si>
  <si>
    <t>Recovery Based Book Club</t>
  </si>
  <si>
    <t xml:space="preserve">The BCSO's incarcaerated population had the opportunity to participate in a recovery based  book club. Participants read "When Grace Becomes Amazing" by Howard O., then met once a week to discuss chapters and characters, and answer guided reading questions. At the conclusion of the book club, over 20 participants wrote letters to Howard thanking him and sharing with him what they learned and appreciated about the book, and reflecting on their own life experiences. </t>
  </si>
  <si>
    <t>75+</t>
  </si>
  <si>
    <t xml:space="preserve">To understand how the 12 steps can be applied to real life. </t>
  </si>
  <si>
    <t>Once per week throughout multiple pods</t>
  </si>
  <si>
    <t xml:space="preserve">Certified Recovery Coach </t>
  </si>
  <si>
    <t xml:space="preserve">Ministry- Protestant </t>
  </si>
  <si>
    <t>Solid Rock Ministries</t>
  </si>
  <si>
    <t>1990s</t>
  </si>
  <si>
    <t>Ministry- Catholic</t>
  </si>
  <si>
    <t>Ministry- Muslim</t>
  </si>
  <si>
    <t>Combination of program staff and community agencies that develop effective reentry plans for soon-to-be-released incarcerated individuals.. Starts by establishing risk and then accomplishing reentry tasks. Re-entry members help to coordinate support services for transitioning inmates through presentations by various agencies. Also provides post-release support groups.</t>
  </si>
  <si>
    <t>Master's Degree, Bachelor's Degree</t>
  </si>
  <si>
    <t xml:space="preserve">BCSO  </t>
  </si>
  <si>
    <t>Family Outreach, Resource, and Support Services (FORSS)</t>
  </si>
  <si>
    <t>Outreach and ongoing support for family members of incarcerated individuals</t>
  </si>
  <si>
    <t>Provide liasion to answer general questions about bail, sentence structure,programming, housing, visits, answer inquiries about incarcerated population , connect families with community -based services to provide ongoing support and assistance.</t>
  </si>
  <si>
    <t>Families of incarcerated individuals</t>
  </si>
  <si>
    <t>College Degree</t>
  </si>
  <si>
    <t>BCSO and Learn to Cope</t>
  </si>
  <si>
    <t>Middlesex Sheriff's Office 2024</t>
  </si>
  <si>
    <t xml:space="preserve">Life Coaching /Domestic Violence Support/ We Can </t>
  </si>
  <si>
    <t xml:space="preserve">The WE CAN/BCCF Transition Life Coaching (TLC) Program provides a personal and professional development relationship between a WE CAN Volunteer Life Coach and a BCCF participant. </t>
  </si>
  <si>
    <t>During the course of their coaching work together, the participant’s wisdom, creativity, and self-motivation are explored and practiced to help lead her to meet her personal goals. The participant sets the agenda and ‘owns’ the coaching relationship. The coach guides her to meet that agenda through questions, challenges and affirmation</t>
  </si>
  <si>
    <t xml:space="preserve">We Can </t>
  </si>
  <si>
    <t>AA/NA/12 STEPS- support and mentorship through volunteer services</t>
  </si>
  <si>
    <t>Achieve and maintain abstinence from substances</t>
  </si>
  <si>
    <t xml:space="preserve">Peer - Led Women's Mentoring Group for women with children </t>
  </si>
  <si>
    <t xml:space="preserve">Offender peer mentoring - women in custody who are mothers </t>
  </si>
  <si>
    <t xml:space="preserve">Provide support amongst peer group with similar challenges </t>
  </si>
  <si>
    <t>Varies: 15 minutes to 60 minutes</t>
  </si>
  <si>
    <t>Women with Children</t>
  </si>
  <si>
    <t>Legal Services</t>
  </si>
  <si>
    <t>A dedicated attorney regularly meets with inmates and answers a variety of legal/resource-related questions; he provides advice, support and referrals upon request.</t>
  </si>
  <si>
    <t>Anyone in BCSO custody upon request.</t>
  </si>
  <si>
    <t>Provide answers to legal questions and advice on legal matters on an individualized basis.</t>
  </si>
  <si>
    <t xml:space="preserve">As Needed </t>
  </si>
  <si>
    <t>Juris Doctor</t>
  </si>
  <si>
    <t>Richard Martin</t>
  </si>
  <si>
    <t>In order to run each session of a Youth Academy, the BCSO brings together specially trained staff from correctional, educational and mental/behavioral health organizations as well as law enforcment officials committed to helping youth achieve important physical, emotional and intellectual developmental goals. The curriculum focuses on self-control, respect, teamwork, integrity, communication, and decision-making skills.</t>
  </si>
  <si>
    <t>Waitlist as necessary</t>
  </si>
  <si>
    <t>Five-week Summer Session and One-Week Sessions during February and April School Vacations</t>
  </si>
  <si>
    <t>Five weeks or one week depending on time of year.</t>
  </si>
  <si>
    <t>The BCSO has one full-time officer who was approved by the DEA to serve on a task force assisting with local, state and federal investigations.</t>
  </si>
  <si>
    <t>40 hours per week plus OT up to a cap set by the DEA.</t>
  </si>
  <si>
    <t xml:space="preserve">The BCSO Drone Unit consists of two pilots.  The unit assists public safety agencies and municipal organizations with aerial observation and imagery for tactical operations, search and rescue, situational awareness, crime scene,legally authorized search warrants, and training. </t>
  </si>
  <si>
    <t xml:space="preserve">Provide the citizens and public safety members of Barnstable County remotely operated aerial support in a constitutionally and legally sound manner, in compliance with Federal Aviation Administration (FAA) regulations. </t>
  </si>
  <si>
    <t>Upon Request</t>
  </si>
  <si>
    <t>FAA Part 107 Certification</t>
  </si>
  <si>
    <t xml:space="preserve">The BCSO Bike Unit has 7 operators trained through COBWEB or IPIMBA. These operators assist local agencies with patrol, large scale events for crowd control and quick response in crowded areas.  </t>
  </si>
  <si>
    <t>Support communities and their public safety/law enforcement efforts during certain events.</t>
  </si>
  <si>
    <t>CMR"S</t>
  </si>
  <si>
    <t>The BCSO has two officers who participate in the Cape Cod Regional Law Enforcement Council (CCRLEC) Search and Rescue Team that provides assistance to local, state and federal agencies in the management, search, recovery and unification of missing and abducted persons, disaster response and evidence search and recovery.</t>
  </si>
  <si>
    <t>Support communities and their public safety/law enforcement efforts particularly during certain critical events.</t>
  </si>
  <si>
    <t>The BCSO ATV Unit has six operators trained through the MA Environmental Police. These operators assist local agencies with patrols in wooded areas, large scale events for crowd control and quick response in crowded areas.  This unit is also used in the CCRLEC Search &amp; Rescue Team as needed.</t>
  </si>
  <si>
    <t xml:space="preserve">The BCSO K-9 Unit is responsible for law enforcement and perimeter security of all Barnstable County campuses and within the correctional facility.  The K-9 Unit has three highly trained K-9 dogs assigned ranging in friendly finds, ballistic searches, patrols dog, narcotics and tracking.   </t>
  </si>
  <si>
    <t>The BCSO has four officers assigned to the Cape Cod Regional Law Enforcement Council (CCRLEC) SWAT Team. This team along with 10 other members across Barnstable County are dispatched with the CCRLEC SWAT Team and assist in Tactical Operations and persons in a crisis situation.</t>
  </si>
  <si>
    <t>BCI is a full-time Forensic Service Provider with three shifts of investigators that respond to crime scenes to preserve, document, collect, process, analyze and testify on their findings.</t>
  </si>
  <si>
    <t>All public safety agencies within Barnstable County.</t>
  </si>
  <si>
    <t xml:space="preserve">Provide citizens and public safety members of Barnstable County with comprehensive, accurate and timely forensic services while adhering to the highest standards of quality, objectivity and ethics.  </t>
  </si>
  <si>
    <t xml:space="preserve">The BCSO Technical Services Division provides public safety radio programming, repair, and installations for any public safety department within Barnstable County. They also provide technical support for door access, CATV, CCTV, mobile ECC, and our ECC. </t>
  </si>
  <si>
    <t xml:space="preserve">Ensure emergency communications within the county are meeting the needs of the end users and that systems remain interoperable at the county, state, and federal level. </t>
  </si>
  <si>
    <t>General Radiotelegraph Operators License</t>
  </si>
  <si>
    <t>Regional Emergency Communications Division</t>
  </si>
  <si>
    <t xml:space="preserve">The BCSO provides 9-1-1 emergency dispatch services to eight communities, dispatches fire and EMS responses for 10 departments, provides mutual aid services to all of Barnstable County, provides CMED services to 80+ ambulances and four area hospitals, and provides police radio broadcast services. </t>
  </si>
  <si>
    <t>All Barnstable County residents and public safety agencies.</t>
  </si>
  <si>
    <t xml:space="preserve">Provide professional regional public safety services to our fire, EMS, and law enforcement partners across the county. Regional services provide for better situational awareness, surge capacity, cost savings, and use of standarized protocols and procedures.  </t>
  </si>
  <si>
    <t>Public safety telecommunicator, 9-1-1 telecommunicator, and APCO Emergency Medical Dispatcher</t>
  </si>
  <si>
    <t>State 911 Department</t>
  </si>
  <si>
    <t>2,6,7</t>
  </si>
  <si>
    <t>Victim Services</t>
  </si>
  <si>
    <t>The BCSO Victim Services Specialist obtains and provides information, assistance and support services to victims of crime. This includes working with the MA Department of Criminal Justice Information Services (CJIS) in the victim certification process. The BCSO works closely with the Cape and Islands DA's Office, local and state police, the Massachusetts Parole Board, the Sex Offender Registry Board, and the MA Office for Victim Assistance.</t>
  </si>
  <si>
    <t>All victims of anyone in BCSO custody.</t>
  </si>
  <si>
    <t>Provide as much information and support as each individual victim of crime may need/want in a strictly confidential and highly compassionate manner.</t>
  </si>
  <si>
    <t>Regional Lockups (RLU)/Safekeeps</t>
  </si>
  <si>
    <t>The Sheriff has agreed to temporarily hold in BCSO custody individuals (male and female) taken into custody by the towns within Barnstable County. Police Departments and Massachusetts State Police deliver individuals at any time 24/7.</t>
  </si>
  <si>
    <t>Barnstable County residents.</t>
  </si>
  <si>
    <t>Support local and state law enforcement agencies, particularly police departments that may not have the facilities or staff needed for these services.</t>
  </si>
  <si>
    <t>Community Outreach by the Sheriff</t>
  </si>
  <si>
    <t>The Sheriff participates in many groups and speaks at many events including the Cape Cod Regional Law Enforcement Council (CCRLEC), National Sheriffs' Association, American Jail Association, National Association of Chiefs of Police, League of Women Voters, senior centers, colleges and universities, town and county government committees, and "The Herren Talks" (former NBA player turned recovery advocate Chris Herren.)  The Sheriff also hosts the Barnstable County legislative delegation (state and federal legislators) for meetings and tours.</t>
  </si>
  <si>
    <t>These events create a platform for the Sheriff to engage with community members and bring an awareness of what the BCSO does for Barnstable County.</t>
  </si>
  <si>
    <t>Community Outreach by BCSO Staff</t>
  </si>
  <si>
    <t>BCSO staff participate at many community events including the United Way Day of Action, National Faith and Blue Weekend, Trunk-or-Treat, Battle of the Badges, Special Olympics Torch Run, Special Olympics Polar Plunge, National Night Out, Big Nick's Ride, Police Athletic League of Cape Cod, Toys for Tots, various "Touch-a-Truck" events, and "Wreaths Across America."</t>
  </si>
  <si>
    <t>In participating in these events, BCSO employees are able to engage with the public as well as give back to the community. </t>
  </si>
  <si>
    <t>The Honor Guard is the ceremonial unit of the BCSO.  Highly trained officers march in parades and events, participate in funerals for officers and their family members, both within and beyond Barnstable County.</t>
  </si>
  <si>
    <t>Upon request/ direction of the Sheriff.</t>
  </si>
  <si>
    <t>Help honor inviduals, support communities, and show the appreciation and respect of the entire BCSO.</t>
  </si>
  <si>
    <t>Under the supervision of officers, those in BCSO custody work on maintenance and repair projects for municipal governments and non-profit organizations.</t>
  </si>
  <si>
    <t>Support communities and inspire individuals in custody to pursue maintenance/repair work in the future.</t>
  </si>
  <si>
    <t>School Resource Coordination</t>
  </si>
  <si>
    <t>A trained officer assists and collaborates with school resource officers and participates in school events surrounding youth safety and well-being, and attends community-based justice meetings with the DA's Office and each school district on Cape Cod.</t>
  </si>
  <si>
    <t>Support students, their families and school staff.</t>
  </si>
  <si>
    <t>Awareness and Prevention of Human Trafficking</t>
  </si>
  <si>
    <t>BCSO staff assist and train with the DA's Office to combat commerical sex and labor trafficking on Cape Cod.</t>
  </si>
  <si>
    <t>Law enforcement agencies within Barnstable County.</t>
  </si>
  <si>
    <t>Support local law enforcement agencies in this specialized effort.</t>
  </si>
  <si>
    <r>
      <rPr>
        <sz val="10"/>
        <rFont val="Arial (Body)"/>
      </rPr>
      <t>Crisis Negotiators</t>
    </r>
    <r>
      <rPr>
        <sz val="10"/>
        <color rgb="FFFFFF00"/>
        <rFont val="Arial (Body)"/>
      </rPr>
      <t xml:space="preserve"> </t>
    </r>
  </si>
  <si>
    <t xml:space="preserve">300 - 400 Students </t>
  </si>
  <si>
    <t>Average 4 sessions per week througout various island schools</t>
  </si>
  <si>
    <t>2nd - 8th Grade Students. Ages 6 -15</t>
  </si>
  <si>
    <t>State appropriation (SDD) and donations from Dukes County Deputy Sheriffs Association via fundraising</t>
  </si>
  <si>
    <t xml:space="preserve">200 - 250 Students </t>
  </si>
  <si>
    <t>6th - 8th Grade Students. Ages 12 -14</t>
  </si>
  <si>
    <t>4 - 5 Participants</t>
  </si>
  <si>
    <t xml:space="preserve">State appropriation  (SDD) </t>
  </si>
  <si>
    <t>State appropriation  (SDD) and donations from Dukes County Deputy Sheriffs Association via fundraising</t>
  </si>
  <si>
    <t>Educational / Vocational</t>
  </si>
  <si>
    <t xml:space="preserve">The program in FY23 was launched as a pilot program that allowed the opportunity to design a comprehensive program with lessons learned and apply for MassSTep funding. </t>
  </si>
  <si>
    <t>Program terminated effective July 1, 2024. Did not provide industry-recognized credentials</t>
  </si>
  <si>
    <t xml:space="preserve">Name change in July 2024        </t>
  </si>
  <si>
    <r>
      <rPr>
        <sz val="10"/>
        <rFont val="Arial"/>
        <family val="2"/>
        <scheme val="minor"/>
      </rPr>
      <t xml:space="preserve">The FCSO OTP program has received national acclaim and media attention, including being featured by a national Associated Press article.  FCSO seems to be the first jail in the nation that became its own OTP (rather than contract services from a vendor). The FCSO OTP is the recipient of a competitive SAMHSA MAT Expansion grant.  FCSO was the recipient of Peer Mentor site grant from COSSAP/Bureau of Justice Assistance, for FCSO to provide technical assistance for other jails wishing to implement opioid treatment programming.  The FCSO OTP program is featured in the National Council for Behavioral Health/Vital Strategies publication, "Medication-Assisted Treatment (MAT) for Opioid Use Disorder in Jails and Prisons: A Planning and Implementation Toolkit."  https://www.thenationalcouncil.org/medication-assisted-treatment-for-opioid-use-disorder-in-jails-and-prisons/  </t>
    </r>
  </si>
  <si>
    <t xml:space="preserve">Communication Center for County-wide Fire Mutual Aid and Ambulance Dispatch
Safe Keep for Police Departments
Warrants Unit
K9 Unit
Deputies Division
Honor Guard
Mounted Unit
Community Farm
Horticultural Center Farm grow food donations to our food banks
Bureau of Criminal Investigation
Community Outreach Services - Senior Safety, Fraud Prevention, Senior ID's, Fingerprinting
Victim Services
Plymouth County Drug Task Force
Grandparents Raising Grandchildren Support
Safe Streets Community Partner         
Participating member of HEALS study through NIH   Community Partner for RIZE
Reentry Specialist and Community Liaison for justice involved people returning to the City of Brockton Both Brockton HEALS and the Plymouth County Outreach partnered with the Sheriff's Department to provide opioid overdose prevention, harm reduction, educate on Narcan administration and coordinate Narcan distribution.    Plymouth County Outreach (via their grant) provided in-reach services (see above) to 314 pre-trial men in FY23.   </t>
  </si>
  <si>
    <t>16 days</t>
  </si>
  <si>
    <t>134 days</t>
  </si>
  <si>
    <t>1-N</t>
  </si>
  <si>
    <t>2-Y</t>
  </si>
  <si>
    <t>3-Y</t>
  </si>
  <si>
    <t>4-N</t>
  </si>
  <si>
    <t>5-N</t>
  </si>
  <si>
    <t>6-N</t>
  </si>
  <si>
    <t>7-N</t>
  </si>
  <si>
    <t>ACT (Acceptance and Commitment Therapy)</t>
  </si>
  <si>
    <t>A form of psychotherapy that combines acceptance and mindfulness strategies with commitment and behavior-change strategies to enhance psychological flexibility.</t>
  </si>
  <si>
    <t>Encourages increased commitment to healthy, constructive activities that uphold one's values or goals. </t>
  </si>
  <si>
    <t>The group runs for 8 weeks, it is facilitated once a week for 1 hour.</t>
  </si>
  <si>
    <t>Moderate to high risk offenders.</t>
  </si>
  <si>
    <t>All Recovery Meeting</t>
  </si>
  <si>
    <t>Community Jutice Support Center</t>
  </si>
  <si>
    <t>5-Y</t>
  </si>
  <si>
    <t>6-Y</t>
  </si>
  <si>
    <t>3-N</t>
  </si>
  <si>
    <t>4-Y</t>
  </si>
  <si>
    <t>Criminal Thinking (Tru Thought)</t>
  </si>
  <si>
    <t>Truthought LLC  is a cognitive behavioral based problem solving curriculum founded upon the understanding that an individual develops behavior patterns  to explain, support and validate one's world view. Ongoing instruction,  including identifying thinking barriers, tactics and consequences as well as implementing responsible thinking are targeted.</t>
  </si>
  <si>
    <t>1-Y</t>
  </si>
  <si>
    <t xml:space="preserve">SMART Recovery </t>
  </si>
  <si>
    <t>Substance Use &amp; Treatment Based Video Presentation</t>
  </si>
  <si>
    <t>Substance Use (Minimum Level Security) N/A</t>
  </si>
  <si>
    <t>1 hour class per week, 8 weeks</t>
  </si>
  <si>
    <t xml:space="preserve">This group does not need to be facilitated by licensed staff. The current staff member is Certified Professional Life Coach and
Trauma-Informed Yoga Alliance Experienced Registered Yoga Teacher
  </t>
  </si>
  <si>
    <t xml:space="preserve">Mindfulness </t>
  </si>
  <si>
    <t>2 (1 hour) sessions per week, 8 weeks</t>
  </si>
  <si>
    <t>No licensing necessary. Currently taught by an Adaptive Fitness and Yoga Instructor and a International Mindfulness Teachers Association Certified Professional-Level Teacher</t>
  </si>
  <si>
    <t>Mindful Nutrition</t>
  </si>
  <si>
    <t>Mindful Nutrition teaches participants how to support healthy bodies, balance moods, and sustain energy levelw with simple daily food habits combined with weekly movement and management rhythms being taught in yoga and minfulness classes.</t>
  </si>
  <si>
    <t>To gain knowledge about the body's anatomy, physiology, and how food fuels health; how to navigate food choices both in jail and out in the community.</t>
  </si>
  <si>
    <t>This group is taught by a person holding a Master of Science in Nutrition and Dietetics and Registered Dietitian Nutritionist.</t>
  </si>
  <si>
    <t>Mindfulness Orientated Recovery Enhancement</t>
  </si>
  <si>
    <t xml:space="preserve">NEADS </t>
  </si>
  <si>
    <t>2-N</t>
  </si>
  <si>
    <t>1 hour class 2 times a week, administered in 5 weeks.</t>
  </si>
  <si>
    <t>Tobacco Awareness Group</t>
  </si>
  <si>
    <t>1 hour class, once a week</t>
  </si>
  <si>
    <t>Ware Recovery Center</t>
  </si>
  <si>
    <t>Wise Mind</t>
  </si>
  <si>
    <t>1 class per week for 2 hours.</t>
  </si>
  <si>
    <t>One Certified Chef who meets all certification requirements.</t>
  </si>
  <si>
    <t xml:space="preserve">1class per week for 3 hours.    </t>
  </si>
  <si>
    <t xml:space="preserve">Baking </t>
  </si>
  <si>
    <t>1 class per week for 2.5 hours.</t>
  </si>
  <si>
    <t>UMass Biology 110</t>
  </si>
  <si>
    <t>Bio 110 explores biological principles at all levels of organization, from molecules and cells to populations and the biosphere. General education 4-credit course.</t>
  </si>
  <si>
    <t>To expose incarcerated students how critical areas of scientific inquire and research and specialized topics in biology have a direct impact on all of us</t>
  </si>
  <si>
    <t>2 hours/week (10 weeks)</t>
  </si>
  <si>
    <t>UMass Amherst: Math - SCHEDULED FOR SPRING 2025</t>
  </si>
  <si>
    <t>UMASS Amherst: College Writing: ENG 112: SCHEDULED January 2025</t>
  </si>
  <si>
    <t xml:space="preserve">1 (2hour) classes per week. </t>
  </si>
  <si>
    <t>Umass Amherst Introduction to Sociology: SOCIOL 110 SCHEDULED 2025</t>
  </si>
  <si>
    <t>1 (2 hour) class session per week</t>
  </si>
  <si>
    <t>2hrs./week (12 weeks)</t>
  </si>
  <si>
    <t xml:space="preserve">UMASS Amherst: Teaching &amp; Learning In Carceral Spaces </t>
  </si>
  <si>
    <t xml:space="preserve">1 (3 hour) class per week, and 1 (1hour) writing tutorial per week. </t>
  </si>
  <si>
    <t>Amherst College: Political Autobiographies</t>
  </si>
  <si>
    <t>This course is oriented to alking about our lives while appreciating that geography, calss, race, sex, gender, perspective, and environment all work together to shape what we are able to say about ourselves and how we are able to say it.</t>
  </si>
  <si>
    <t>1 (3 hour) class per week  and 1 (1 hours) tutorial per week</t>
  </si>
  <si>
    <t>3 hours per week (for 14 weeks)</t>
  </si>
  <si>
    <t>Bible Study from College Church</t>
  </si>
  <si>
    <t xml:space="preserve">Bible Study </t>
  </si>
  <si>
    <t>7-Y</t>
  </si>
  <si>
    <r>
      <rPr>
        <b/>
        <sz val="18"/>
        <color indexed="60"/>
        <rFont val="Arial"/>
        <family val="2"/>
      </rPr>
      <t>Hampshire County</t>
    </r>
    <r>
      <rPr>
        <b/>
        <sz val="20"/>
        <color indexed="60"/>
        <rFont val="Arial"/>
        <family val="2"/>
      </rPr>
      <t xml:space="preserve"> </t>
    </r>
    <r>
      <rPr>
        <b/>
        <sz val="12"/>
        <color indexed="60"/>
        <rFont val="Arial"/>
        <family val="2"/>
      </rPr>
      <t xml:space="preserve">
</t>
    </r>
    <r>
      <rPr>
        <sz val="12"/>
        <color indexed="60"/>
        <rFont val="Arial"/>
        <family val="2"/>
      </rPr>
      <t>Contact: Jennifer Hart
(413) 584-5911
jennifer.hart@hsd.state.ma.us</t>
    </r>
  </si>
  <si>
    <r>
      <t xml:space="preserve">Yes, The Hampshire Sheriff's Office was recognized with </t>
    </r>
    <r>
      <rPr>
        <i/>
        <sz val="10"/>
        <rFont val="Arial"/>
        <family val="2"/>
        <scheme val="minor"/>
      </rPr>
      <t>The Emerging Leader</t>
    </r>
    <r>
      <rPr>
        <sz val="10"/>
        <rFont val="Arial"/>
        <family val="2"/>
        <scheme val="minor"/>
      </rPr>
      <t xml:space="preserve"> Award by The Children's Trust at the annual </t>
    </r>
    <r>
      <rPr>
        <i/>
        <sz val="10"/>
        <rFont val="Arial"/>
        <family val="2"/>
        <scheme val="minor"/>
      </rPr>
      <t xml:space="preserve">View from All Sides </t>
    </r>
    <r>
      <rPr>
        <sz val="10"/>
        <rFont val="Arial"/>
        <family val="2"/>
        <scheme val="minor"/>
      </rPr>
      <t>statewide conference</t>
    </r>
  </si>
  <si>
    <t xml:space="preserve">Emphasizes critical thinking, communication, and self-reflection. The goal of this course is to help you develop your ability to write – not just for your classes at UMass Amherst – but also for your future personal, professional, and civic purposes. Writing and communicating happens in our lives daily – you are already a writer! This class will help you examine what type of writer you are, explore where you can grow in your writing practices, and learn more about the different types of writing that may be required in your personal, professional, and civic life. </t>
  </si>
  <si>
    <t xml:space="preserve">Introduction to sociology. Theory, methods, and approaches to the study of society. The use of several key sociological perspectives such as culture, social class, social psychology, and organizational power to analyze contemporary social issues.  </t>
  </si>
  <si>
    <t>Connecting with your Child Program/Family Event</t>
  </si>
  <si>
    <t xml:space="preserve">Helping Men Recover is a gender-responsive, trauma-informed treatment program for men. The materials are grounded in research, theory, and clinical practice and include a facilitator’s guide and a participant’s workbook. This curriculum addresses what is often missing in prevailing treatment modes: a clear understanding of the impact of male socialization on the recovery process, a consideration of the relational needs of men, and a focus on the issues of abuse and trauma. The program model is organized into four modules that emphasize the core areas of men’s recovery: self, relationships, sexuality, and spirituality. This particular curriculum is tailored to treat men in the criminal justice system. </t>
  </si>
  <si>
    <r>
      <t xml:space="preserve">Have you ever Received or Delivered Technical Assistance?
</t>
    </r>
    <r>
      <rPr>
        <sz val="10"/>
        <color indexed="30"/>
        <rFont val="Arial"/>
        <family val="2"/>
      </rPr>
      <t>(If so, note Received or Delivered with most recent date, and by whom)</t>
    </r>
  </si>
  <si>
    <r>
      <t xml:space="preserve">Session </t>
    </r>
    <r>
      <rPr>
        <b/>
        <u/>
        <sz val="10"/>
        <color indexed="30"/>
        <rFont val="Arial"/>
        <family val="2"/>
      </rPr>
      <t>Frequency</t>
    </r>
    <r>
      <rPr>
        <b/>
        <sz val="10"/>
        <color indexed="30"/>
        <rFont val="Arial"/>
        <family val="2"/>
      </rPr>
      <t xml:space="preserve"> 
</t>
    </r>
    <r>
      <rPr>
        <sz val="10"/>
        <color indexed="30"/>
        <rFont val="Arial"/>
        <family val="2"/>
      </rPr>
      <t>(# sessions per week or month)</t>
    </r>
  </si>
  <si>
    <t>357 days</t>
  </si>
  <si>
    <t>63 days</t>
  </si>
  <si>
    <t>188 days</t>
  </si>
  <si>
    <r>
      <rPr>
        <b/>
        <i/>
        <sz val="12"/>
        <color rgb="FF333333"/>
        <rFont val="Arial"/>
        <family val="2"/>
        <scheme val="minor"/>
      </rPr>
      <t>Line Item 8910-0105</t>
    </r>
    <r>
      <rPr>
        <i/>
        <sz val="12"/>
        <color rgb="FF333333"/>
        <rFont val="Arial"/>
        <family val="2"/>
        <scheme val="minor"/>
      </rPr>
      <t xml:space="preserve">  For the operation of the Worcester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</si>
  <si>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r>
      <rPr>
        <b/>
        <i/>
        <sz val="12"/>
        <color rgb="FF333333"/>
        <rFont val="Arial"/>
        <family val="2"/>
        <scheme val="minor"/>
      </rPr>
      <t xml:space="preserve">Line Item 8910-0102  </t>
    </r>
    <r>
      <rPr>
        <i/>
        <sz val="12"/>
        <color rgb="FF333333"/>
        <rFont val="Arial"/>
        <family val="2"/>
        <scheme val="minor"/>
      </rPr>
      <t>For the operation of the Hampden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</si>
  <si>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Worcester County Line Item 8910-0105</t>
  </si>
  <si>
    <t>Hampden County Line Item 8910-0102</t>
  </si>
  <si>
    <r>
      <rPr>
        <b/>
        <sz val="14"/>
        <color indexed="8"/>
        <rFont val="Arial"/>
        <family val="2"/>
      </rPr>
      <t xml:space="preserve">Statutory Authority </t>
    </r>
    <r>
      <rPr>
        <i/>
        <sz val="10"/>
        <color indexed="8"/>
        <rFont val="Arial"/>
        <family val="2"/>
      </rPr>
      <t>see each Sheriff's Office's sheet for statute text</t>
    </r>
  </si>
  <si>
    <r>
      <rPr>
        <b/>
        <i/>
        <sz val="12"/>
        <color rgb="FF333333"/>
        <rFont val="Arial"/>
        <family val="2"/>
        <scheme val="minor"/>
      </rPr>
      <t>Line Item 8910-0107</t>
    </r>
    <r>
      <rPr>
        <i/>
        <sz val="12"/>
        <color rgb="FF333333"/>
        <rFont val="Arial"/>
        <family val="2"/>
        <scheme val="minor"/>
      </rPr>
      <t xml:space="preserve">  For the operation of the Middlesex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</si>
  <si>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Middlesex County Line Item 8910-0107</t>
  </si>
  <si>
    <r>
      <rPr>
        <b/>
        <i/>
        <sz val="12"/>
        <color rgb="FF333333"/>
        <rFont val="Arial"/>
        <family val="2"/>
        <scheme val="minor"/>
      </rPr>
      <t>Line Item 8910-0145</t>
    </r>
    <r>
      <rPr>
        <i/>
        <sz val="12"/>
        <color rgb="FF333333"/>
        <rFont val="Arial"/>
        <family val="2"/>
        <scheme val="minor"/>
      </rPr>
      <t xml:space="preserve">  For the operation of the Berkshire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</si>
  <si>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Berkshire County Line Item 8910-0145</t>
  </si>
  <si>
    <r>
      <rPr>
        <b/>
        <i/>
        <sz val="12"/>
        <color rgb="FF333333"/>
        <rFont val="Arial"/>
        <family val="2"/>
        <scheme val="minor"/>
      </rPr>
      <t>Line Item 8910-0108</t>
    </r>
    <r>
      <rPr>
        <i/>
        <sz val="12"/>
        <color rgb="FF333333"/>
        <rFont val="Arial"/>
        <family val="2"/>
        <scheme val="minor"/>
      </rPr>
      <t xml:space="preserve">  For the operation of the Franklin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</si>
  <si>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Franklin County Line Item 8910-0108</t>
  </si>
  <si>
    <r>
      <rPr>
        <b/>
        <i/>
        <sz val="12"/>
        <color rgb="FF333333"/>
        <rFont val="Arial"/>
        <family val="2"/>
        <scheme val="minor"/>
      </rPr>
      <t>Line Item 8910-0619</t>
    </r>
    <r>
      <rPr>
        <i/>
        <sz val="12"/>
        <color rgb="FF333333"/>
        <rFont val="Arial"/>
        <family val="2"/>
        <scheme val="minor"/>
      </rPr>
      <t xml:space="preserve">  For the operation of the Essex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</si>
  <si>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 xml:space="preserve">Essex County Line Item 8910-0619 </t>
  </si>
  <si>
    <r>
      <rPr>
        <b/>
        <i/>
        <sz val="12"/>
        <color rgb="FF333333"/>
        <rFont val="Arial"/>
        <family val="2"/>
        <scheme val="minor"/>
      </rPr>
      <t>Line Item 8910-8200</t>
    </r>
    <r>
      <rPr>
        <i/>
        <sz val="12"/>
        <color rgb="FF333333"/>
        <rFont val="Arial"/>
        <family val="2"/>
        <scheme val="minor"/>
      </rPr>
      <t xml:space="preserve">  For the operation of the Barnstable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</si>
  <si>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 xml:space="preserve">Barnstable County Line Item 8910-8200 </t>
  </si>
  <si>
    <r>
      <rPr>
        <b/>
        <i/>
        <sz val="12"/>
        <color rgb="FF333333"/>
        <rFont val="Arial"/>
        <family val="2"/>
        <scheme val="minor"/>
      </rPr>
      <t>Line Item 8910-8300</t>
    </r>
    <r>
      <rPr>
        <i/>
        <sz val="12"/>
        <color rgb="FF333333"/>
        <rFont val="Arial"/>
        <family val="2"/>
        <scheme val="minor"/>
      </rPr>
      <t xml:space="preserve">  For the operation of the Bristol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</si>
  <si>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Bristol County Line Item 8910-8300</t>
  </si>
  <si>
    <r>
      <rPr>
        <b/>
        <i/>
        <sz val="12"/>
        <color rgb="FF333333"/>
        <rFont val="Arial"/>
        <family val="2"/>
        <scheme val="minor"/>
      </rPr>
      <t>Line Item 8910-8400</t>
    </r>
    <r>
      <rPr>
        <i/>
        <sz val="12"/>
        <color rgb="FF333333"/>
        <rFont val="Arial"/>
        <family val="2"/>
        <scheme val="minor"/>
      </rPr>
      <t xml:space="preserve">  For the operation of the Dukes County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</si>
  <si>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Dukes County Line Item 8910-8400</t>
  </si>
  <si>
    <r>
      <rPr>
        <b/>
        <i/>
        <sz val="12"/>
        <color rgb="FF333333"/>
        <rFont val="Arial"/>
        <family val="2"/>
        <scheme val="minor"/>
      </rPr>
      <t>Line Item 8910-8500</t>
    </r>
    <r>
      <rPr>
        <i/>
        <sz val="12"/>
        <color rgb="FF333333"/>
        <rFont val="Arial"/>
        <family val="2"/>
        <scheme val="minor"/>
      </rPr>
      <t xml:space="preserve">  For the operation of the Nantucket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</si>
  <si>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Nantucket County Line Item 8910-8500</t>
  </si>
  <si>
    <r>
      <rPr>
        <b/>
        <i/>
        <sz val="12"/>
        <color rgb="FF333333"/>
        <rFont val="Arial"/>
        <family val="2"/>
        <scheme val="minor"/>
      </rPr>
      <t>Line Item 8910-8600</t>
    </r>
    <r>
      <rPr>
        <i/>
        <sz val="12"/>
        <color rgb="FF333333"/>
        <rFont val="Arial"/>
        <family val="2"/>
        <scheme val="minor"/>
      </rPr>
      <t xml:space="preserve">  For the operation of the Norfolk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</si>
  <si>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Norfolk County Line Item 8910-8600</t>
  </si>
  <si>
    <r>
      <rPr>
        <b/>
        <i/>
        <sz val="12"/>
        <color rgb="FF333333"/>
        <rFont val="Arial"/>
        <family val="2"/>
        <scheme val="minor"/>
      </rPr>
      <t>Line Item 8910-8700</t>
    </r>
    <r>
      <rPr>
        <i/>
        <sz val="12"/>
        <color rgb="FF333333"/>
        <rFont val="Arial"/>
        <family val="2"/>
        <scheme val="minor"/>
      </rPr>
      <t xml:space="preserve">  For the operation of the Plymouth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</si>
  <si>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Plymouth County Line Item 8910-8700</t>
  </si>
  <si>
    <r>
      <rPr>
        <b/>
        <i/>
        <sz val="12"/>
        <color rgb="FF333333"/>
        <rFont val="Arial"/>
        <family val="2"/>
        <scheme val="minor"/>
      </rPr>
      <t>Line Item 8910-8800</t>
    </r>
    <r>
      <rPr>
        <i/>
        <sz val="12"/>
        <color rgb="FF333333"/>
        <rFont val="Arial"/>
        <family val="2"/>
        <scheme val="minor"/>
      </rPr>
      <t xml:space="preserve">  For the operation of the Suffolk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</si>
  <si>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Suffolk County Line Item 8910-8800</t>
  </si>
  <si>
    <r>
      <rPr>
        <b/>
        <i/>
        <sz val="12"/>
        <color rgb="FF333333"/>
        <rFont val="Arial"/>
        <family val="2"/>
        <scheme val="minor"/>
      </rPr>
      <t>Line Item 8910-0102</t>
    </r>
    <r>
      <rPr>
        <i/>
        <sz val="12"/>
        <color rgb="FF333333"/>
        <rFont val="Arial"/>
        <family val="2"/>
        <scheme val="minor"/>
      </rPr>
      <t xml:space="preserve">  For the operation of the Hampden sheriff’s office; provided, that not later than December 16, 2024, the office shall provide a comprehensive inventory of all current programs and practices, in a manner to be determined by the executive office of public safety and security, to the executive office for administration and finance, the executive office of public safety and security and the house and senate committees on ways and means</t>
    </r>
  </si>
  <si>
    <t>Hampshire County Line Item 8910-0102</t>
  </si>
  <si>
    <t>MA Teacher License</t>
  </si>
  <si>
    <t xml:space="preserve">"Annual Seat Capacity" listed as "Not Applicable" because the Ed Department has been able to service all who request admission. </t>
  </si>
  <si>
    <t>BloodBorne</t>
  </si>
  <si>
    <t xml:space="preserve">The Bloodborne Pathogens Exposure Control Certificate course provides specialized and in-depth training for learning about Bloodborne Pathogens and how to avoid exposure. Participants will also learn how to implement an exposure control plan. </t>
  </si>
  <si>
    <t xml:space="preserve">To reduce or eliminate the hazards of occupational exposure to bloodborne pathogens, teaching an individual to implement an exposure control plan for the worksite with protection measures. </t>
  </si>
  <si>
    <t xml:space="preserve">4x1 hour </t>
  </si>
  <si>
    <t xml:space="preserve">Massasoit </t>
  </si>
  <si>
    <t>College Level Credit Classes</t>
  </si>
  <si>
    <t xml:space="preserve">Earning a college degree, or accumulating college credits, while incarcerated can significantly impact an offender’s rehabilitation and reentry into society. Not only are valuable skills gained and knowledge learned, but this accomplishment helps reduce recidivism rates by fostering a sense of purpose. </t>
  </si>
  <si>
    <t xml:space="preserve">Semi-Weekly </t>
  </si>
  <si>
    <t xml:space="preserve">Tenured professor </t>
  </si>
  <si>
    <t>MIT</t>
  </si>
  <si>
    <t>No Cost MIT Program</t>
  </si>
  <si>
    <t xml:space="preserve">Credit Debt Recovery </t>
  </si>
  <si>
    <t>The Credit/Debt Recovery program works with offenders to better understand their finances and how to manage them. This course provides participants with the skills to budget, pay bills, and organize expenses. How to pay off debt. Offenders will be prepared for financial obligations post-release.</t>
  </si>
  <si>
    <t xml:space="preserve">Educate and counsel on Spending, Savings, Investing and Protection. </t>
  </si>
  <si>
    <t xml:space="preserve">This workforce initiative provides individuals with essential culinary skills, industry recognized certifications and practical experience. Participants benefit from hands-on training, mentorship and job placement support, helping them build careers in the food service industry. </t>
  </si>
  <si>
    <t xml:space="preserve">To promote long term success, empower individuals and strengthen the community. </t>
  </si>
  <si>
    <t>Culinary Degree</t>
  </si>
  <si>
    <t>Snapchef Foundation</t>
  </si>
  <si>
    <t>No Cost</t>
  </si>
  <si>
    <t>The Education Department services interested inmate students 22-and-under who have either an IEP and or are attempting to earn their high school diploma (not HS equivalency)</t>
  </si>
  <si>
    <t>Entreprenuership</t>
  </si>
  <si>
    <t xml:space="preserve">Entrepreneurship class encourages entrepreneurial thinking, problem-solving, and work skills, as well as an understanding of business and professional demeanor. An entrepreneurial mindset can provide a viable pathway for offenders toward future economic opportunities including the skills needed to succeed in securing employment or creating one’s own entrepreneurial pathway. Participants will focus on the values they’ll need to be successful entrepreneurs.  </t>
  </si>
  <si>
    <t>To provide a range of benfits,including developing critical business skills like problem-solving, leadership, creativity, and innovation, gaining practical knowledge about starting and running a business, building a professional network, and learning to identify and capitalize on market opportunities</t>
  </si>
  <si>
    <t xml:space="preserve">Students moved up from Adult Basic Education are not considered new students and thus not included in "# of persons served" column. So despite listing only 10 students served, 24 earned their HS equivalency during 2024. </t>
  </si>
  <si>
    <t>Hazmat</t>
  </si>
  <si>
    <t xml:space="preserve">This OSHA-approved certification for premium body fluid cleanup includes several safety workplace steps. Participants will learn how to identify and control hazardous areas as well as how to appropriately and safely handle them. Proper use of appropriate tools and supplies as well as the disposal process of hazardous materials will be covered. </t>
  </si>
  <si>
    <t xml:space="preserve">Prepare indivuals/workers to handle and transport potentially hazardous materials. The training might include areas such as accident prevention, the safe storage of materials and emergency response to incidents. </t>
  </si>
  <si>
    <t>2x1 hour</t>
  </si>
  <si>
    <t>Job Boot Camp</t>
  </si>
  <si>
    <t xml:space="preserve">The Job Prep Boot Camp course is designed to help offenders develop the skills to facilitate a strong job search with positive outcomes. This program stresses the importance of being highly motivated and able to identify and learn to deal with challenges and setbacks by utilizing effective efforts and job search resilience. Offenders will learn to identify their skills, strengths, and competencies based on appropriate transferability to targeted jobs. </t>
  </si>
  <si>
    <t xml:space="preserve">Provide job readiness and career development tools, programs, activities, and opportunities. </t>
  </si>
  <si>
    <t xml:space="preserve">Public Speaking </t>
  </si>
  <si>
    <t>The Public Speaking and Communication course helps participants build public speaking skills and confidence. Offenders will learn about verbal and nonverbal aspects of communication and different methods of presentation. Participants will also critique and apply constructive criticism to future work, improving overall speech and communication quality</t>
  </si>
  <si>
    <t xml:space="preserve">The goal for building public speaking skills is the benefits such as Confidence, Enhanced Speaking Skills, Presentation of Information, Career Influence and Time Management. </t>
  </si>
  <si>
    <t>Resume Development</t>
  </si>
  <si>
    <t>The Resume Building program provides offenders with the necessary tools to create a professional resume. Such tools include formatting, learning how to write a concise summary, and picking out one’s most admirable and marketable skills. This program is aimed to aid offenders post-release in the educational and professional world</t>
  </si>
  <si>
    <t xml:space="preserve">Offender departs with an updated Resume on  Thumb Drive with several types of Cover Letters on it also. </t>
  </si>
  <si>
    <t xml:space="preserve">Soft Skills </t>
  </si>
  <si>
    <t>The Workplace Success and Soft Skills course emphasizes work ethic, attitude, communication skills, emotional intelligence, and a whole host of other personal attributes and skills crucial for employment and career success.</t>
  </si>
  <si>
    <t xml:space="preserve">Soft skills are the personal attributes and abilities that help individuals interact effectively with others. In an effort to build up those skills, although not specific to any role or industry, they can be applied in any situation. A few of these skills include empathy, emotional intelligence, self-awareness and communication skills. </t>
  </si>
  <si>
    <t>120+</t>
  </si>
  <si>
    <t>Emotional Health</t>
  </si>
  <si>
    <t>The purpose of this course is to reduce mental health-related stigma and anxiety as to improve management skills for individuals that are experiencing mental health challenges.</t>
  </si>
  <si>
    <t>Stigma reduction interventions have a pronounced effect on enhancing help-seeking behaviors among incarcerated individuals, even during times of crisis. </t>
  </si>
  <si>
    <t>once a week</t>
  </si>
  <si>
    <t>Harm Reduction</t>
  </si>
  <si>
    <t>The goal of the Four Pillars of Drug Strategy is to reduce harm to individuals and communities from the sale and use of both legal and illegal substances.The principles of harm reduction require that we do no harm to those suffering from substance addiction, and that we focus on the harm caused by problematic substance use, rather than substance use per se. Harm reduction involves an achievable, pragmatic approach to drug issues.</t>
  </si>
  <si>
    <t>To meet people where they are ― on their own terms, and may serve as a pathway to additional health and social services, including additional prevention, treatment, and recovery services.</t>
  </si>
  <si>
    <t>Safe Coaltion</t>
  </si>
  <si>
    <t>Resiliant Families</t>
  </si>
  <si>
    <t xml:space="preserve">Supporting incarcerated parents. Exploring specific, yet connected, topics through discussion and personal reflection. The seminars focus on providing strategies and support for:
• Maintaining healthy connections with their children
• Understanding their child’s developmental stages, from infancy to adolescence
Prioritizing self-care as a caregiver
</t>
  </si>
  <si>
    <t xml:space="preserve">
The seminar series aims to equip participants with valuable skills and insights, helping them navigate their parenting roles effectively during incarceration and as they transition home.
</t>
  </si>
  <si>
    <t xml:space="preserve">Smart Recovery </t>
  </si>
  <si>
    <t xml:space="preserve">Evidenced-informed recovery method grounded in Rational Emotive Behavioral Therapy (REBT) and Cognitive Behavioral Therapy (CBT), that supports people with substance dependencies or problem behaviors to: Build and maintain motivation, Cope with urges and cravings, Manage thoughts, feelings and behaviors, and Live a balanced life; </t>
  </si>
  <si>
    <t xml:space="preserve">Stress Self Management in Recovery, 12 Step Groups and activities thaat work for the individual. Empowered decision making; </t>
  </si>
  <si>
    <t>Wellness and Health</t>
  </si>
  <si>
    <t xml:space="preserve">Present informational discussions focused on nutrition and your health, with expert insights to help you and your family develop sustainable, healthy habits. </t>
  </si>
  <si>
    <t>South Shore YMCA</t>
  </si>
  <si>
    <t>Adventure based team-building programs at its high and low ropes challenge course at our Braintree and Medway locations. These programs are available free of charge to Norfolk County schools, teachers, coaches, youth groups and certain non-profits for one day visits, during the spring and fall.</t>
  </si>
  <si>
    <t>Daily Phone Calls</t>
  </si>
  <si>
    <t>Autism Seatbelts</t>
  </si>
  <si>
    <t>Informs first responders in an emergency that a person may have difficulty communicating.</t>
  </si>
  <si>
    <t>Autism Awareness</t>
  </si>
  <si>
    <t>Individuals w/Autism</t>
  </si>
  <si>
    <t>Collaboration with the American Red Cross Blood Drive is hosted by the Norfolk County Sheriff's office.Trained professionals from the Red Cross set up on the grounds of the Sheriff's Office Braintree location.</t>
  </si>
  <si>
    <t xml:space="preserve"> 27 donations made </t>
  </si>
  <si>
    <t>Single Event</t>
  </si>
  <si>
    <t>American Red Cross</t>
  </si>
  <si>
    <t>Braintree Youth Leadership Academy</t>
  </si>
  <si>
    <t>Nine Week Program-Meets Daily</t>
  </si>
  <si>
    <t>Buckets For Seniors</t>
  </si>
  <si>
    <t>Imitative to prevent seniors form falling on ice and dangerous slippery conditions</t>
  </si>
  <si>
    <t>Community Safety Plainville, Avon, Holbrook, Weymouth, Stoughton, Norwood, Norfolk</t>
  </si>
  <si>
    <t>Winter season</t>
  </si>
  <si>
    <t>Child ID Kits</t>
  </si>
  <si>
    <t>These kits prove to be instrumental to law enforcement and provide updated information about your loved one.</t>
  </si>
  <si>
    <t>Community Safety-to be kept with important documents</t>
  </si>
  <si>
    <t xml:space="preserve">Distributed at events and drop offs at municipal entities and organizations. </t>
  </si>
  <si>
    <t>To show the effects of distracted driving such as texting while driving, as well as driving under the influence of alcohol or drugs. Stoughton, Norwood, Dedham &amp; Milton</t>
  </si>
  <si>
    <t xml:space="preserve">In Addition to events and drop offs at municipal entities. Part of 6 week Curriculum </t>
  </si>
  <si>
    <t>Finding Your Voice</t>
  </si>
  <si>
    <t>The Find Your Voice Program will consist of a one-week program in which students learn about identity, social dynamics, and leadership through an exploration of self-expression and performing arts. The week will be led by SSCC staff who are trained in integrating researched-based and CASEL aligned social-emotional learning practices.</t>
  </si>
  <si>
    <t>Youth Leadership</t>
  </si>
  <si>
    <t>1 Week</t>
  </si>
  <si>
    <t>1-Week</t>
  </si>
  <si>
    <t>SSCC</t>
  </si>
  <si>
    <t>To identify who the veterans are in the community and establish a friendly relationship with them so they feel comfortable when visiting their Veterans Service Office, as well as, Getting essential resources, information and benefits information in the hands of veterans of Quincy.</t>
  </si>
  <si>
    <t>Designed to de-glamorize being incarcerated, and aimed at reducing criminality among At-Risk youth.</t>
  </si>
  <si>
    <t>Medway Youth Leadership Academy</t>
  </si>
  <si>
    <t>Four Week Program-Meets Daily</t>
  </si>
  <si>
    <t>Town of Medway</t>
  </si>
  <si>
    <t>Pan Mass Challenge</t>
  </si>
  <si>
    <t>Part of Six Week Curriculum</t>
  </si>
  <si>
    <t xml:space="preserve">Provide community members with safety information and tips as they pertain to current events (i.e., swimming safety, bike safety, etc.) </t>
  </si>
  <si>
    <t>2  per year</t>
  </si>
  <si>
    <t>Law Enforcement activities supporting 43 Southeastern Massacusetts Communities</t>
  </si>
  <si>
    <t>College in Jail can benefit the incarcerated by: 
• Improving quality of Life
• Increase Employment Opportunities
• Reduce Recidivism
• Break the cycle of incarcerations
• Build a healthier self-conception</t>
  </si>
  <si>
    <t xml:space="preserve">Teach participants how to make healthy choices and develop habits that promote physical, mental, and emotional health </t>
  </si>
  <si>
    <r>
      <t>Clergy</t>
    </r>
    <r>
      <rPr>
        <sz val="10"/>
        <rFont val="Arial"/>
        <family val="2"/>
        <scheme val="minor"/>
      </rPr>
      <t xml:space="preserve"> conduct regularly scheduled weekly religious services for offenders through unit sign up.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</si>
</sst>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quot;$&quot;#,##0"/>
    <numFmt numFmtId="168" formatCode="&quot;$&quot;#,##0.00"/>
    <numFmt numFmtId="169" formatCode="0.0"/>
    <numFmt numFmtId="170" formatCode="m\,d\,\ yyyy"/>
    <numFmt numFmtId="171" formatCode="m\,\ d"/>
    <numFmt numFmtId="172" formatCode="&quot;$&quot;#,##0;\(&quot;$&quot;#,##0\)"/>
    <numFmt numFmtId="173" formatCode="#,##0.00;\-#,##0.00"/>
  </numFmts>
  <fonts count="100">
    <font>
      <sz val="10"/>
      <color rgb="FF000000"/>
      <name val="Arial"/>
      <family val="2"/>
    </font>
    <font>
      <b/>
      <sz val="9"/>
      <color indexed="8"/>
      <name val="Arial"/>
      <family val="2"/>
    </font>
    <font>
      <sz val="9"/>
      <color indexed="8"/>
      <name val="Arial"/>
      <family val="2"/>
    </font>
    <font>
      <sz val="10"/>
      <name val="Arial"/>
      <family val="2"/>
    </font>
    <font>
      <sz val="10"/>
      <color indexed="8"/>
      <name val="Arial"/>
      <family val="2"/>
    </font>
    <font>
      <sz val="14"/>
      <color indexed="8"/>
      <name val="Arial"/>
      <family val="2"/>
    </font>
    <font>
      <i/>
      <sz val="8"/>
      <color indexed="8"/>
      <name val="Arial"/>
      <family val="2"/>
    </font>
    <font>
      <b/>
      <sz val="14"/>
      <color indexed="8"/>
      <name val="Arial"/>
      <family val="2"/>
    </font>
    <font>
      <b/>
      <sz val="10"/>
      <name val="Arial"/>
      <family val="2"/>
    </font>
    <font>
      <sz val="9"/>
      <color indexed="81"/>
      <name val="Tahoma"/>
      <family val="2"/>
    </font>
    <font>
      <b/>
      <sz val="9"/>
      <color indexed="81"/>
      <name val="Tahoma"/>
      <family val="2"/>
    </font>
    <font>
      <i/>
      <u/>
      <sz val="14"/>
      <color indexed="8"/>
      <name val="Arial"/>
      <family val="2"/>
    </font>
    <font>
      <sz val="11"/>
      <name val="Arial"/>
      <family val="2"/>
    </font>
    <font>
      <i/>
      <sz val="10"/>
      <name val="Arial"/>
      <family val="2"/>
    </font>
    <font>
      <b/>
      <i/>
      <sz val="18"/>
      <color indexed="9"/>
      <name val="Batang"/>
      <family val="1"/>
    </font>
    <font>
      <sz val="10"/>
      <color indexed="81"/>
      <name val="Tahoma"/>
      <family val="2"/>
    </font>
    <font>
      <sz val="10"/>
      <name val="MS Sans Serif"/>
      <family val="2"/>
    </font>
    <font>
      <b/>
      <sz val="12"/>
      <color indexed="60"/>
      <name val="Arial"/>
      <family val="2"/>
    </font>
    <font>
      <sz val="12"/>
      <color indexed="60"/>
      <name val="Arial"/>
      <family val="2"/>
    </font>
    <font>
      <sz val="8"/>
      <name val="Arial"/>
      <family val="2"/>
    </font>
    <font>
      <b/>
      <sz val="11"/>
      <color indexed="60"/>
      <name val="Arial"/>
      <family val="2"/>
    </font>
    <font>
      <b/>
      <sz val="18"/>
      <color indexed="60"/>
      <name val="Arial"/>
      <family val="2"/>
    </font>
    <font>
      <sz val="11"/>
      <color indexed="60"/>
      <name val="Arial"/>
      <family val="2"/>
    </font>
    <font>
      <b/>
      <sz val="20"/>
      <color indexed="60"/>
      <name val="Arial"/>
      <family val="2"/>
    </font>
    <font>
      <i/>
      <sz val="10"/>
      <color indexed="8"/>
      <name val="Arial"/>
      <family val="2"/>
    </font>
    <font>
      <sz val="10"/>
      <color indexed="30"/>
      <name val="Arial"/>
      <family val="2"/>
    </font>
    <font>
      <sz val="10"/>
      <color indexed="60"/>
      <name val="Arial"/>
      <family val="2"/>
    </font>
    <font>
      <b/>
      <sz val="10"/>
      <color indexed="30"/>
      <name val="Arial"/>
      <family val="2"/>
    </font>
    <font>
      <sz val="12"/>
      <color indexed="16"/>
      <name val="Arial"/>
      <family val="2"/>
    </font>
    <font>
      <i/>
      <sz val="9"/>
      <name val="Arial"/>
      <family val="2"/>
    </font>
    <font>
      <b/>
      <u/>
      <sz val="10"/>
      <color indexed="30"/>
      <name val="Arial"/>
      <family val="2"/>
    </font>
    <font>
      <sz val="10"/>
      <color rgb="FF000000"/>
      <name val="Arial"/>
      <family val="2"/>
    </font>
    <font>
      <sz val="11"/>
      <color theme="1"/>
      <name val="Arial"/>
      <family val="2"/>
      <scheme val="minor"/>
    </font>
    <font>
      <sz val="11"/>
      <color rgb="FF9C6500"/>
      <name val="Arial"/>
      <family val="2"/>
      <scheme val="minor"/>
    </font>
    <font>
      <sz val="11"/>
      <color theme="1"/>
      <name val="Franklin Gothic Book"/>
      <family val="2"/>
    </font>
    <font>
      <b/>
      <sz val="11"/>
      <color theme="1"/>
      <name val="Arial"/>
      <family val="2"/>
      <scheme val="minor"/>
    </font>
    <font>
      <b/>
      <sz val="9"/>
      <color rgb="FF000000"/>
      <name val="Arial"/>
      <family val="2"/>
    </font>
    <font>
      <sz val="10"/>
      <color theme="1"/>
      <name val="Arial"/>
      <family val="2"/>
    </font>
    <font>
      <b/>
      <sz val="10"/>
      <color theme="1"/>
      <name val="Arial"/>
      <family val="2"/>
      <scheme val="minor"/>
    </font>
    <font>
      <b/>
      <i/>
      <sz val="11"/>
      <color theme="1"/>
      <name val="Arial"/>
      <family val="2"/>
      <scheme val="minor"/>
    </font>
    <font>
      <b/>
      <i/>
      <sz val="11"/>
      <color indexed="8"/>
      <name val="Arial"/>
      <family val="2"/>
      <scheme val="minor"/>
    </font>
    <font>
      <sz val="10"/>
      <color theme="4" tint="-0.249977111117893"/>
      <name val="Arial"/>
      <family val="2"/>
    </font>
    <font>
      <sz val="11"/>
      <color theme="1"/>
      <name val="Arial"/>
      <family val="2"/>
    </font>
    <font>
      <sz val="11"/>
      <color rgb="FF000000"/>
      <name val="Arial"/>
      <family val="2"/>
    </font>
    <font>
      <b/>
      <sz val="10"/>
      <color theme="4" tint="-0.499984740745262"/>
      <name val="Arial"/>
      <family val="2"/>
    </font>
    <font>
      <sz val="9"/>
      <color rgb="FF000000"/>
      <name val="Arial"/>
      <family val="2"/>
    </font>
    <font>
      <sz val="10"/>
      <name val="Arial"/>
      <family val="2"/>
      <scheme val="major"/>
    </font>
    <font>
      <sz val="10"/>
      <color theme="1"/>
      <name val="Arial"/>
      <family val="2"/>
      <scheme val="major"/>
    </font>
    <font>
      <sz val="10"/>
      <color rgb="FF000000"/>
      <name val="Arial"/>
      <family val="2"/>
      <scheme val="major"/>
    </font>
    <font>
      <sz val="10"/>
      <color rgb="FF000000"/>
      <name val="Calibri"/>
      <family val="2"/>
    </font>
    <font>
      <sz val="10"/>
      <color theme="1"/>
      <name val="Arial"/>
      <family val="2"/>
      <scheme val="minor"/>
    </font>
    <font>
      <sz val="10"/>
      <color rgb="FF000000"/>
      <name val="Arial"/>
      <family val="2"/>
      <scheme val="minor"/>
    </font>
    <font>
      <sz val="10"/>
      <name val="Arial"/>
      <family val="2"/>
      <scheme val="minor"/>
    </font>
    <font>
      <b/>
      <sz val="10"/>
      <color rgb="FF000000"/>
      <name val="Arial"/>
      <family val="2"/>
      <scheme val="minor"/>
    </font>
    <font>
      <sz val="12"/>
      <color rgb="FF000000"/>
      <name val="Arial"/>
      <family val="2"/>
    </font>
    <font>
      <b/>
      <sz val="18"/>
      <color theme="0"/>
      <name val="Arial"/>
      <family val="2"/>
    </font>
    <font>
      <b/>
      <sz val="11"/>
      <color rgb="FFC00000"/>
      <name val="Arial"/>
      <family val="2"/>
    </font>
    <font>
      <b/>
      <sz val="12"/>
      <color rgb="FFC00000"/>
      <name val="Arial"/>
      <family val="2"/>
    </font>
    <font>
      <i/>
      <sz val="11"/>
      <color theme="1"/>
      <name val="Arial"/>
      <family val="2"/>
      <scheme val="minor"/>
    </font>
    <font>
      <sz val="12"/>
      <color rgb="FFC00000"/>
      <name val="Arial"/>
      <family val="2"/>
    </font>
    <font>
      <b/>
      <sz val="12"/>
      <color rgb="FFC00000"/>
      <name val="Arial"/>
      <family val="2"/>
      <scheme val="minor"/>
    </font>
    <font>
      <b/>
      <sz val="9"/>
      <color theme="1"/>
      <name val="Arial"/>
      <family val="2"/>
    </font>
    <font>
      <b/>
      <sz val="12"/>
      <color theme="1"/>
      <name val="Arial"/>
      <family val="2"/>
    </font>
    <font>
      <b/>
      <i/>
      <u/>
      <sz val="8"/>
      <color theme="1"/>
      <name val="Arial"/>
      <family val="2"/>
    </font>
    <font>
      <sz val="8"/>
      <color rgb="FF000000"/>
      <name val="Arial"/>
      <family val="2"/>
    </font>
    <font>
      <b/>
      <sz val="11"/>
      <color theme="1"/>
      <name val="Arial"/>
      <family val="2"/>
    </font>
    <font>
      <i/>
      <sz val="8"/>
      <color theme="1"/>
      <name val="Arial"/>
      <family val="2"/>
    </font>
    <font>
      <b/>
      <sz val="12"/>
      <color rgb="FF000000"/>
      <name val="Arial"/>
      <family val="2"/>
    </font>
    <font>
      <b/>
      <i/>
      <sz val="11"/>
      <color indexed="8"/>
      <name val="Arial"/>
      <family val="2"/>
      <scheme val="major"/>
    </font>
    <font>
      <b/>
      <sz val="21"/>
      <color theme="0"/>
      <name val="Arial"/>
      <family val="2"/>
    </font>
    <font>
      <i/>
      <sz val="11"/>
      <color rgb="FF000000"/>
      <name val="Arial"/>
      <family val="2"/>
    </font>
    <font>
      <i/>
      <sz val="14"/>
      <color theme="1"/>
      <name val="Arial"/>
      <family val="2"/>
    </font>
    <font>
      <b/>
      <sz val="9"/>
      <color rgb="FF000000"/>
      <name val="Tahoma"/>
      <family val="2"/>
    </font>
    <font>
      <sz val="9"/>
      <color rgb="FF000000"/>
      <name val="Tahoma"/>
      <family val="2"/>
    </font>
    <font>
      <sz val="10"/>
      <color rgb="FF000000"/>
      <name val="Tahoma"/>
      <family val="2"/>
    </font>
    <font>
      <b/>
      <sz val="18"/>
      <color rgb="FFFFFFFF"/>
      <name val="Arial"/>
      <family val="2"/>
    </font>
    <font>
      <b/>
      <i/>
      <sz val="18"/>
      <color rgb="FFFFFFFF"/>
      <name val="Batang"/>
      <family val="1"/>
    </font>
    <font>
      <sz val="12"/>
      <color rgb="FF006100"/>
      <name val="Arial"/>
      <family val="2"/>
      <scheme val="minor"/>
    </font>
    <font>
      <b/>
      <sz val="12"/>
      <color theme="1"/>
      <name val="Arial"/>
      <family val="2"/>
      <scheme val="minor"/>
    </font>
    <font>
      <sz val="10"/>
      <color rgb="FF242424"/>
      <name val="Arial"/>
      <family val="2"/>
      <scheme val="minor"/>
    </font>
    <font>
      <i/>
      <sz val="10"/>
      <color theme="1"/>
      <name val="Arial"/>
      <family val="2"/>
      <scheme val="minor"/>
    </font>
    <font>
      <sz val="10"/>
      <color rgb="FF202124"/>
      <name val="Arial"/>
      <family val="2"/>
      <scheme val="minor"/>
    </font>
    <font>
      <b/>
      <sz val="10"/>
      <name val="Arial"/>
      <family val="2"/>
      <scheme val="minor"/>
    </font>
    <font>
      <b/>
      <sz val="12"/>
      <color rgb="FF000000"/>
      <name val="Arial"/>
      <family val="2"/>
      <scheme val="minor"/>
    </font>
    <font>
      <b/>
      <sz val="12"/>
      <color indexed="8"/>
      <name val="Arial"/>
      <family val="2"/>
      <scheme val="minor"/>
    </font>
    <font>
      <i/>
      <sz val="10"/>
      <color indexed="8"/>
      <name val="Arial"/>
      <family val="2"/>
      <scheme val="minor"/>
    </font>
    <font>
      <sz val="10"/>
      <color indexed="8"/>
      <name val="Arial"/>
      <family val="2"/>
      <scheme val="minor"/>
    </font>
    <font>
      <sz val="10"/>
      <color rgb="FF333333"/>
      <name val="Arial"/>
      <family val="2"/>
      <scheme val="minor"/>
    </font>
    <font>
      <sz val="10"/>
      <color rgb="FFFF0000"/>
      <name val="Arial"/>
      <family val="2"/>
      <scheme val="minor"/>
    </font>
    <font>
      <sz val="10"/>
      <name val="Arial (Body)"/>
    </font>
    <font>
      <sz val="10"/>
      <color theme="1"/>
      <name val="Arial (Body)"/>
    </font>
    <font>
      <sz val="10"/>
      <color rgb="FF000000"/>
      <name val="Arial (Body)"/>
    </font>
    <font>
      <sz val="10"/>
      <color rgb="FFFFFF00"/>
      <name val="Arial (Body)"/>
    </font>
    <font>
      <sz val="10"/>
      <color rgb="FF0A2F41"/>
      <name val="Arial (Body)"/>
    </font>
    <font>
      <u/>
      <sz val="10"/>
      <name val="Arial"/>
      <family val="2"/>
      <scheme val="minor"/>
    </font>
    <font>
      <i/>
      <sz val="10"/>
      <name val="Arial"/>
      <family val="2"/>
      <scheme val="minor"/>
    </font>
    <font>
      <i/>
      <sz val="12"/>
      <color rgb="FF333333"/>
      <name val="Arial"/>
      <family val="2"/>
      <scheme val="minor"/>
    </font>
    <font>
      <b/>
      <i/>
      <sz val="12"/>
      <color rgb="FF333333"/>
      <name val="Arial"/>
      <family val="2"/>
      <scheme val="minor"/>
    </font>
    <font>
      <sz val="12"/>
      <color indexed="8"/>
      <name val="Arial"/>
      <family val="2"/>
    </font>
    <font>
      <sz val="10"/>
      <color rgb="FF1F1F1F"/>
      <name val="Arial"/>
      <family val="2"/>
      <scheme val="minor"/>
    </font>
  </fonts>
  <fills count="51">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rgb="FF99CCFF"/>
        <bgColor rgb="FFD9D2E9"/>
      </patternFill>
    </fill>
    <fill>
      <patternFill patternType="solid">
        <fgColor theme="7" tint="0.79998168889431442"/>
        <bgColor rgb="FFD9EAD3"/>
      </patternFill>
    </fill>
    <fill>
      <patternFill patternType="solid">
        <fgColor rgb="FFFFCCFF"/>
        <bgColor rgb="FFEAD1DC"/>
      </patternFill>
    </fill>
    <fill>
      <patternFill patternType="solid">
        <fgColor rgb="FFFFCC99"/>
        <bgColor rgb="FFF4CCCC"/>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FCCFF"/>
        <bgColor indexed="64"/>
      </patternFill>
    </fill>
    <fill>
      <patternFill patternType="solid">
        <fgColor rgb="FFFFFFFF"/>
        <bgColor rgb="FF000000"/>
      </patternFill>
    </fill>
    <fill>
      <patternFill patternType="solid">
        <fgColor rgb="FFD1F1DA"/>
        <bgColor rgb="FFD9EAD3"/>
      </patternFill>
    </fill>
    <fill>
      <patternFill patternType="solid">
        <fgColor rgb="FFD1F1DA"/>
        <bgColor rgb="FFCFE2F3"/>
      </patternFill>
    </fill>
    <fill>
      <patternFill patternType="solid">
        <fgColor rgb="FFFFFF00"/>
        <bgColor rgb="FF000000"/>
      </patternFill>
    </fill>
    <fill>
      <patternFill patternType="solid">
        <fgColor rgb="FF0070C0"/>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indexed="64"/>
      </patternFill>
    </fill>
    <fill>
      <patternFill patternType="solid">
        <fgColor theme="4" tint="0.79998168889431442"/>
        <bgColor rgb="FFD9D2E9"/>
      </patternFill>
    </fill>
    <fill>
      <patternFill patternType="solid">
        <fgColor theme="4" tint="0.79998168889431442"/>
        <bgColor rgb="FFF4CCCC"/>
      </patternFill>
    </fill>
    <fill>
      <patternFill patternType="solid">
        <fgColor theme="7" tint="0.79998168889431442"/>
        <bgColor indexed="64"/>
      </patternFill>
    </fill>
    <fill>
      <patternFill patternType="solid">
        <fgColor theme="7" tint="0.79998168889431442"/>
        <bgColor rgb="FFF4CCCC"/>
      </patternFill>
    </fill>
    <fill>
      <patternFill patternType="solid">
        <fgColor theme="7" tint="0.79998168889431442"/>
        <bgColor rgb="FFD9D2E9"/>
      </patternFill>
    </fill>
    <fill>
      <patternFill patternType="solid">
        <fgColor theme="7" tint="0.79998168889431442"/>
        <bgColor rgb="FFEAD1DC"/>
      </patternFill>
    </fill>
    <fill>
      <patternFill patternType="solid">
        <fgColor rgb="FFFECEF0"/>
        <bgColor indexed="64"/>
      </patternFill>
    </fill>
    <fill>
      <patternFill patternType="solid">
        <fgColor rgb="FFFECEF0"/>
        <bgColor rgb="FFEAD1DC"/>
      </patternFill>
    </fill>
    <fill>
      <patternFill patternType="solid">
        <fgColor theme="8" tint="0.79998168889431442"/>
        <bgColor indexed="64"/>
      </patternFill>
    </fill>
    <fill>
      <patternFill patternType="solid">
        <fgColor theme="8" tint="0.79998168889431442"/>
        <bgColor rgb="FFD9EAD3"/>
      </patternFill>
    </fill>
    <fill>
      <patternFill patternType="solid">
        <fgColor theme="8" tint="0.79998168889431442"/>
        <bgColor rgb="FFF4CCCC"/>
      </patternFill>
    </fill>
    <fill>
      <patternFill patternType="solid">
        <fgColor rgb="FFFFCCFF"/>
        <bgColor rgb="FFD9D2E9"/>
      </patternFill>
    </fill>
    <fill>
      <patternFill patternType="solid">
        <fgColor rgb="FFFFCCFF"/>
        <bgColor rgb="FFD9EAD3"/>
      </patternFill>
    </fill>
    <fill>
      <patternFill patternType="solid">
        <fgColor rgb="FFFFCCFF"/>
        <bgColor rgb="FFF4CCCC"/>
      </patternFill>
    </fill>
    <fill>
      <patternFill patternType="solid">
        <fgColor theme="2"/>
        <bgColor indexed="64"/>
      </patternFill>
    </fill>
    <fill>
      <patternFill patternType="solid">
        <fgColor rgb="FF0070C0"/>
        <bgColor rgb="FF000000"/>
      </patternFill>
    </fill>
    <fill>
      <patternFill patternType="solid">
        <fgColor rgb="FFC6EFCE"/>
      </patternFill>
    </fill>
    <fill>
      <patternFill patternType="solid">
        <fgColor theme="7" tint="0.79998168889431442"/>
        <bgColor rgb="FFCFE2F3"/>
      </patternFill>
    </fill>
    <fill>
      <patternFill patternType="solid">
        <fgColor rgb="FF99CCFF"/>
        <bgColor indexed="64"/>
      </patternFill>
    </fill>
    <fill>
      <patternFill patternType="solid">
        <fgColor rgb="FF99CCFF"/>
        <bgColor rgb="FFF4CCCC"/>
      </patternFill>
    </fill>
    <fill>
      <patternFill patternType="solid">
        <fgColor rgb="FFFFFF00"/>
        <bgColor rgb="FFD9EAD3"/>
      </patternFill>
    </fill>
    <fill>
      <patternFill patternType="solid">
        <fgColor rgb="FFFFCCFF"/>
        <bgColor rgb="FF000000"/>
      </patternFill>
    </fill>
    <fill>
      <patternFill patternType="solid">
        <fgColor rgb="FF99CCFF"/>
        <bgColor rgb="FF99CCFF"/>
      </patternFill>
    </fill>
    <fill>
      <patternFill patternType="solid">
        <fgColor theme="0"/>
        <bgColor theme="0"/>
      </patternFill>
    </fill>
    <fill>
      <patternFill patternType="solid">
        <fgColor rgb="FFD2F1DA"/>
        <bgColor rgb="FFD2F1DA"/>
      </patternFill>
    </fill>
    <fill>
      <patternFill patternType="solid">
        <fgColor rgb="FFFFCC99"/>
        <bgColor rgb="FFFFCC99"/>
      </patternFill>
    </fill>
    <fill>
      <patternFill patternType="solid">
        <fgColor rgb="FFFFFF00"/>
        <bgColor rgb="FFFFFF00"/>
      </patternFill>
    </fill>
    <fill>
      <patternFill patternType="solid">
        <fgColor theme="8" tint="0.59999389629810485"/>
        <bgColor rgb="FFF4CCCC"/>
      </patternFill>
    </fill>
    <fill>
      <patternFill patternType="solid">
        <fgColor rgb="FFFFFF00"/>
        <bgColor rgb="FFEAD1DC"/>
      </patternFill>
    </fill>
  </fills>
  <borders count="5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top style="medium">
        <color indexed="64"/>
      </top>
      <bottom style="thin">
        <color indexed="64"/>
      </bottom>
      <diagonal/>
    </border>
    <border>
      <left/>
      <right/>
      <top/>
      <bottom style="thin">
        <color rgb="FF000000"/>
      </bottom>
      <diagonal/>
    </border>
    <border>
      <left/>
      <right style="medium">
        <color indexed="64"/>
      </right>
      <top style="thin">
        <color indexed="64"/>
      </top>
      <bottom style="thin">
        <color indexed="64"/>
      </bottom>
      <diagonal/>
    </border>
    <border>
      <left/>
      <right/>
      <top style="thin">
        <color indexed="22"/>
      </top>
      <bottom style="thin">
        <color indexed="22"/>
      </bottom>
      <diagonal/>
    </border>
    <border>
      <left style="thin">
        <color theme="1"/>
      </left>
      <right style="thin">
        <color theme="1"/>
      </right>
      <top style="thin">
        <color indexed="64"/>
      </top>
      <bottom style="thin">
        <color indexed="64"/>
      </bottom>
      <diagonal/>
    </border>
    <border>
      <left/>
      <right/>
      <top style="thin">
        <color rgb="FF000000"/>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77">
    <xf numFmtId="0" fontId="0" fillId="0" borderId="0"/>
    <xf numFmtId="43"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2" fillId="0" borderId="0" applyFont="0" applyFill="0" applyBorder="0" applyAlignment="0" applyProtection="0"/>
    <xf numFmtId="0" fontId="33" fillId="2"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xf numFmtId="0" fontId="34" fillId="0" borderId="0"/>
    <xf numFmtId="0" fontId="31" fillId="0" borderId="0"/>
    <xf numFmtId="0" fontId="32"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xf numFmtId="0" fontId="32" fillId="0" borderId="0"/>
    <xf numFmtId="0" fontId="32"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xf numFmtId="0" fontId="32" fillId="0" borderId="0"/>
    <xf numFmtId="0" fontId="16" fillId="0" borderId="0"/>
    <xf numFmtId="0" fontId="31" fillId="0" borderId="0"/>
    <xf numFmtId="0" fontId="31" fillId="0" borderId="0"/>
    <xf numFmtId="0" fontId="31" fillId="0" borderId="0"/>
    <xf numFmtId="0" fontId="31" fillId="0" borderId="0"/>
    <xf numFmtId="0" fontId="4" fillId="0" borderId="0"/>
    <xf numFmtId="9" fontId="31" fillId="0" borderId="0" applyFont="0" applyFill="0" applyBorder="0" applyAlignment="0" applyProtection="0"/>
    <xf numFmtId="0" fontId="77" fillId="38" borderId="0" applyNumberFormat="0" applyBorder="0" applyAlignment="0" applyProtection="0"/>
    <xf numFmtId="0" fontId="4" fillId="0" borderId="0"/>
  </cellStyleXfs>
  <cellXfs count="736">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horizontal="center" vertical="center"/>
    </xf>
    <xf numFmtId="0" fontId="0" fillId="3" borderId="0" xfId="0" applyFill="1" applyAlignment="1">
      <alignment vertical="center"/>
    </xf>
    <xf numFmtId="0" fontId="0" fillId="3" borderId="0" xfId="0" applyFill="1" applyAlignment="1">
      <alignment horizontal="center"/>
    </xf>
    <xf numFmtId="0" fontId="0" fillId="3" borderId="0" xfId="0" applyFill="1" applyAlignment="1">
      <alignment vertical="top"/>
    </xf>
    <xf numFmtId="0" fontId="0" fillId="3" borderId="0" xfId="0" applyFill="1" applyAlignment="1">
      <alignment horizontal="center" vertical="center"/>
    </xf>
    <xf numFmtId="0" fontId="31" fillId="0" borderId="2" xfId="6" applyBorder="1" applyAlignment="1">
      <alignment horizontal="center" vertical="center"/>
    </xf>
    <xf numFmtId="0" fontId="31" fillId="0" borderId="2" xfId="6" applyBorder="1" applyAlignment="1">
      <alignment horizontal="center" vertical="center" wrapText="1"/>
    </xf>
    <xf numFmtId="0" fontId="31" fillId="3" borderId="0" xfId="6" applyFill="1" applyAlignment="1">
      <alignment horizontal="center" vertical="center"/>
    </xf>
    <xf numFmtId="0" fontId="3" fillId="0" borderId="2" xfId="6" applyFont="1" applyBorder="1" applyAlignment="1">
      <alignment horizontal="center" vertical="center"/>
    </xf>
    <xf numFmtId="1" fontId="3" fillId="0" borderId="2" xfId="6" applyNumberFormat="1" applyFont="1" applyBorder="1" applyAlignment="1">
      <alignment horizontal="center" vertical="center"/>
    </xf>
    <xf numFmtId="0" fontId="3" fillId="0" borderId="2" xfId="6" applyFont="1" applyBorder="1" applyAlignment="1">
      <alignment horizontal="center" vertical="center" wrapText="1"/>
    </xf>
    <xf numFmtId="0" fontId="31" fillId="3" borderId="0" xfId="6" applyFill="1" applyAlignment="1">
      <alignment horizontal="left" vertical="center"/>
    </xf>
    <xf numFmtId="0" fontId="3" fillId="3" borderId="0" xfId="6" applyFont="1" applyFill="1" applyAlignment="1">
      <alignment horizontal="center" vertical="center"/>
    </xf>
    <xf numFmtId="1" fontId="3" fillId="3" borderId="0" xfId="6" applyNumberFormat="1" applyFont="1" applyFill="1" applyAlignment="1">
      <alignment horizontal="center" vertical="center"/>
    </xf>
    <xf numFmtId="0" fontId="31" fillId="3" borderId="0" xfId="6" applyFill="1" applyAlignment="1">
      <alignment horizontal="center" vertical="center" wrapText="1"/>
    </xf>
    <xf numFmtId="1" fontId="31" fillId="0" borderId="2" xfId="6" applyNumberFormat="1" applyBorder="1" applyAlignment="1">
      <alignment horizontal="center" vertical="center"/>
    </xf>
    <xf numFmtId="0" fontId="31" fillId="3" borderId="2" xfId="6" applyFill="1" applyBorder="1" applyAlignment="1">
      <alignment horizontal="center" vertical="center"/>
    </xf>
    <xf numFmtId="0" fontId="3" fillId="3" borderId="2" xfId="6" applyFont="1" applyFill="1" applyBorder="1" applyAlignment="1">
      <alignment horizontal="center" vertical="center"/>
    </xf>
    <xf numFmtId="0" fontId="37" fillId="3" borderId="0" xfId="6" applyFont="1" applyFill="1" applyAlignment="1">
      <alignment horizontal="center" vertical="center"/>
    </xf>
    <xf numFmtId="1" fontId="37" fillId="3" borderId="0" xfId="6" applyNumberFormat="1" applyFont="1" applyFill="1" applyAlignment="1">
      <alignment horizontal="center" vertical="center"/>
    </xf>
    <xf numFmtId="0" fontId="31" fillId="0" borderId="0" xfId="6"/>
    <xf numFmtId="0" fontId="31" fillId="0" borderId="0" xfId="6" applyAlignment="1">
      <alignment vertical="center"/>
    </xf>
    <xf numFmtId="0" fontId="31" fillId="0" borderId="0" xfId="6" applyAlignment="1">
      <alignment horizontal="center" vertical="center"/>
    </xf>
    <xf numFmtId="0" fontId="38" fillId="0" borderId="5" xfId="6" applyFont="1" applyBorder="1" applyAlignment="1">
      <alignment horizontal="center" vertical="center" wrapText="1"/>
    </xf>
    <xf numFmtId="0" fontId="38" fillId="0" borderId="6" xfId="6" applyFont="1" applyBorder="1" applyAlignment="1">
      <alignment horizontal="center" vertical="center" wrapText="1"/>
    </xf>
    <xf numFmtId="0" fontId="38" fillId="0" borderId="7" xfId="6" applyFont="1" applyBorder="1" applyAlignment="1">
      <alignment horizontal="center" vertical="center" wrapText="1"/>
    </xf>
    <xf numFmtId="0" fontId="38" fillId="0" borderId="6" xfId="6" applyFont="1" applyBorder="1" applyAlignment="1">
      <alignment vertical="center" wrapText="1"/>
    </xf>
    <xf numFmtId="0" fontId="31" fillId="0" borderId="8" xfId="6" applyBorder="1" applyAlignment="1">
      <alignment horizontal="left" wrapText="1"/>
    </xf>
    <xf numFmtId="0" fontId="31" fillId="0" borderId="9" xfId="6" applyBorder="1" applyAlignment="1">
      <alignment horizontal="center"/>
    </xf>
    <xf numFmtId="0" fontId="31" fillId="0" borderId="10" xfId="6" applyBorder="1" applyAlignment="1">
      <alignment horizontal="left"/>
    </xf>
    <xf numFmtId="0" fontId="31" fillId="0" borderId="11" xfId="6" applyBorder="1" applyAlignment="1">
      <alignment horizontal="center"/>
    </xf>
    <xf numFmtId="0" fontId="39" fillId="4" borderId="10" xfId="6" applyFont="1" applyFill="1" applyBorder="1" applyAlignment="1">
      <alignment horizontal="left"/>
    </xf>
    <xf numFmtId="165" fontId="39" fillId="4" borderId="11" xfId="3" applyNumberFormat="1" applyFont="1" applyFill="1" applyBorder="1" applyAlignment="1">
      <alignment vertical="center"/>
    </xf>
    <xf numFmtId="165" fontId="40" fillId="4" borderId="10" xfId="3" applyNumberFormat="1" applyFont="1" applyFill="1" applyBorder="1" applyAlignment="1">
      <alignment horizontal="right"/>
    </xf>
    <xf numFmtId="165" fontId="39" fillId="4" borderId="2" xfId="3" applyNumberFormat="1" applyFont="1" applyFill="1" applyBorder="1" applyAlignment="1">
      <alignment vertical="center"/>
    </xf>
    <xf numFmtId="0" fontId="31" fillId="0" borderId="5" xfId="6" applyBorder="1" applyAlignment="1">
      <alignment horizontal="left"/>
    </xf>
    <xf numFmtId="165" fontId="31" fillId="0" borderId="0" xfId="6" applyNumberFormat="1" applyAlignment="1">
      <alignment vertical="center"/>
    </xf>
    <xf numFmtId="165" fontId="31" fillId="0" borderId="0" xfId="6" applyNumberFormat="1" applyAlignment="1">
      <alignment horizontal="center" vertical="center"/>
    </xf>
    <xf numFmtId="165" fontId="35" fillId="0" borderId="12" xfId="6" applyNumberFormat="1" applyFont="1" applyBorder="1" applyAlignment="1">
      <alignment horizontal="center" vertical="center"/>
    </xf>
    <xf numFmtId="9" fontId="35" fillId="0" borderId="12" xfId="74" applyFont="1" applyBorder="1" applyAlignment="1">
      <alignment horizontal="center" vertical="center"/>
    </xf>
    <xf numFmtId="0" fontId="31" fillId="3" borderId="2" xfId="6" applyFill="1" applyBorder="1" applyAlignment="1">
      <alignment horizontal="center" vertical="center" wrapText="1"/>
    </xf>
    <xf numFmtId="0" fontId="31" fillId="0" borderId="0" xfId="6" applyAlignment="1">
      <alignment horizontal="center" vertical="center" wrapText="1"/>
    </xf>
    <xf numFmtId="0" fontId="31" fillId="0" borderId="0" xfId="6" applyAlignment="1">
      <alignment horizontal="left" vertical="center"/>
    </xf>
    <xf numFmtId="0" fontId="3" fillId="0" borderId="0" xfId="6" applyFont="1" applyAlignment="1">
      <alignment horizontal="center" vertical="center"/>
    </xf>
    <xf numFmtId="1" fontId="3" fillId="0" borderId="0" xfId="6" applyNumberFormat="1" applyFont="1" applyAlignment="1">
      <alignment horizontal="center" vertical="center"/>
    </xf>
    <xf numFmtId="0" fontId="37" fillId="0" borderId="0" xfId="6" applyFont="1" applyAlignment="1">
      <alignment horizontal="center" vertical="center"/>
    </xf>
    <xf numFmtId="1" fontId="37" fillId="0" borderId="0" xfId="6" applyNumberFormat="1" applyFont="1" applyAlignment="1">
      <alignment horizontal="center" vertical="center"/>
    </xf>
    <xf numFmtId="0" fontId="3" fillId="0" borderId="2" xfId="0" applyFont="1" applyBorder="1" applyAlignment="1">
      <alignment horizontal="center" vertical="center"/>
    </xf>
    <xf numFmtId="0" fontId="12" fillId="5" borderId="2" xfId="0" applyFont="1" applyFill="1" applyBorder="1" applyAlignment="1">
      <alignment horizontal="center" vertical="center" wrapText="1"/>
    </xf>
    <xf numFmtId="0" fontId="42" fillId="6" borderId="2" xfId="0" applyFont="1" applyFill="1" applyBorder="1" applyAlignment="1">
      <alignment horizontal="center" vertical="center" wrapText="1"/>
    </xf>
    <xf numFmtId="0" fontId="42" fillId="7" borderId="2" xfId="0" applyFont="1" applyFill="1" applyBorder="1" applyAlignment="1">
      <alignment horizontal="center" vertical="center" wrapText="1"/>
    </xf>
    <xf numFmtId="0" fontId="42" fillId="8" borderId="2" xfId="0" applyFont="1" applyFill="1" applyBorder="1" applyAlignment="1">
      <alignment horizontal="center" vertical="center" wrapText="1"/>
    </xf>
    <xf numFmtId="0" fontId="43" fillId="9" borderId="2" xfId="0" applyFont="1" applyFill="1" applyBorder="1" applyAlignment="1">
      <alignment horizontal="center" vertical="center"/>
    </xf>
    <xf numFmtId="1" fontId="31" fillId="0" borderId="0" xfId="6"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10" borderId="0" xfId="0" applyFill="1" applyAlignment="1">
      <alignment horizontal="center" vertical="center"/>
    </xf>
    <xf numFmtId="0" fontId="31" fillId="0" borderId="0" xfId="6" applyAlignment="1">
      <alignment horizontal="left" vertical="center" wrapText="1"/>
    </xf>
    <xf numFmtId="0" fontId="31" fillId="0" borderId="13" xfId="6" applyBorder="1" applyAlignment="1">
      <alignment horizontal="center" vertical="center"/>
    </xf>
    <xf numFmtId="0" fontId="31" fillId="0" borderId="13" xfId="6" applyBorder="1" applyAlignment="1">
      <alignment horizontal="left" vertical="center"/>
    </xf>
    <xf numFmtId="0" fontId="31" fillId="0" borderId="13" xfId="6" applyBorder="1" applyAlignment="1">
      <alignment horizontal="center" vertical="center" wrapText="1"/>
    </xf>
    <xf numFmtId="0" fontId="44" fillId="11" borderId="14" xfId="6" applyFont="1" applyFill="1" applyBorder="1" applyAlignment="1">
      <alignment horizontal="left" vertical="center" wrapText="1"/>
    </xf>
    <xf numFmtId="0" fontId="44" fillId="11" borderId="15" xfId="68" applyFont="1" applyFill="1" applyBorder="1" applyAlignment="1">
      <alignment horizontal="left" vertical="center" wrapText="1"/>
    </xf>
    <xf numFmtId="0" fontId="44" fillId="11" borderId="15" xfId="6" applyFont="1" applyFill="1" applyBorder="1" applyAlignment="1">
      <alignment vertical="center" wrapText="1"/>
    </xf>
    <xf numFmtId="0" fontId="44" fillId="11" borderId="16" xfId="6" applyFont="1" applyFill="1" applyBorder="1" applyAlignment="1">
      <alignment horizontal="left" vertical="center" wrapText="1"/>
    </xf>
    <xf numFmtId="0" fontId="45" fillId="0" borderId="13" xfId="6" applyFont="1" applyBorder="1" applyAlignment="1">
      <alignment vertical="center" wrapText="1"/>
    </xf>
    <xf numFmtId="1" fontId="0" fillId="0" borderId="0" xfId="0" applyNumberFormat="1" applyAlignment="1">
      <alignment horizontal="center" vertical="center"/>
    </xf>
    <xf numFmtId="0" fontId="46" fillId="0" borderId="2" xfId="6" applyFont="1" applyBorder="1" applyAlignment="1">
      <alignment horizontal="center" vertical="center"/>
    </xf>
    <xf numFmtId="1" fontId="46" fillId="0" borderId="2" xfId="6" applyNumberFormat="1" applyFont="1" applyBorder="1" applyAlignment="1">
      <alignment horizontal="center" vertical="center"/>
    </xf>
    <xf numFmtId="0" fontId="47" fillId="0" borderId="2" xfId="6" applyFont="1" applyBorder="1" applyAlignment="1">
      <alignment horizontal="center" vertical="center" wrapText="1"/>
    </xf>
    <xf numFmtId="0" fontId="48" fillId="3" borderId="2" xfId="6" applyFont="1" applyFill="1" applyBorder="1" applyAlignment="1">
      <alignment horizontal="center" vertical="center"/>
    </xf>
    <xf numFmtId="0" fontId="48" fillId="0" borderId="2" xfId="6" applyFont="1" applyBorder="1" applyAlignment="1">
      <alignment horizontal="center" vertical="center"/>
    </xf>
    <xf numFmtId="0" fontId="48" fillId="12" borderId="2" xfId="6" applyFont="1" applyFill="1" applyBorder="1" applyAlignment="1">
      <alignment horizontal="center" vertical="center" wrapText="1"/>
    </xf>
    <xf numFmtId="0" fontId="47" fillId="0" borderId="2" xfId="6" applyFont="1" applyBorder="1" applyAlignment="1">
      <alignment horizontal="center" vertical="center"/>
    </xf>
    <xf numFmtId="0" fontId="48" fillId="0" borderId="2" xfId="6" applyFont="1" applyBorder="1" applyAlignment="1">
      <alignment horizontal="center" vertical="center" wrapText="1"/>
    </xf>
    <xf numFmtId="1" fontId="47" fillId="0" borderId="2" xfId="6" applyNumberFormat="1" applyFont="1" applyBorder="1" applyAlignment="1">
      <alignment horizontal="center" vertical="center"/>
    </xf>
    <xf numFmtId="0" fontId="46" fillId="0" borderId="2" xfId="6" applyFont="1" applyBorder="1" applyAlignment="1">
      <alignment horizontal="center" vertical="center" wrapText="1"/>
    </xf>
    <xf numFmtId="0" fontId="48" fillId="0" borderId="0" xfId="6" applyFont="1" applyAlignment="1">
      <alignment horizontal="center" vertical="center"/>
    </xf>
    <xf numFmtId="0" fontId="47" fillId="3" borderId="2" xfId="6" applyFont="1" applyFill="1" applyBorder="1" applyAlignment="1">
      <alignment horizontal="center" vertical="center"/>
    </xf>
    <xf numFmtId="0" fontId="48" fillId="3" borderId="0" xfId="6" applyFont="1" applyFill="1" applyAlignment="1">
      <alignment horizontal="center" vertical="center"/>
    </xf>
    <xf numFmtId="0" fontId="47" fillId="3" borderId="2" xfId="6" applyFont="1" applyFill="1" applyBorder="1" applyAlignment="1">
      <alignment horizontal="center" vertical="center" wrapText="1"/>
    </xf>
    <xf numFmtId="3" fontId="47" fillId="0" borderId="2" xfId="6" applyNumberFormat="1" applyFont="1" applyBorder="1" applyAlignment="1">
      <alignment horizontal="center" vertical="center" wrapText="1"/>
    </xf>
    <xf numFmtId="0" fontId="48" fillId="3" borderId="2" xfId="6" applyFont="1" applyFill="1" applyBorder="1" applyAlignment="1">
      <alignment horizontal="center" vertical="center" wrapText="1"/>
    </xf>
    <xf numFmtId="1" fontId="46" fillId="0" borderId="2" xfId="6" applyNumberFormat="1" applyFont="1" applyBorder="1" applyAlignment="1">
      <alignment horizontal="center" vertical="center" wrapText="1"/>
    </xf>
    <xf numFmtId="0" fontId="32" fillId="0" borderId="0" xfId="66" applyAlignment="1">
      <alignment vertical="center"/>
    </xf>
    <xf numFmtId="0" fontId="48" fillId="0" borderId="3" xfId="6" applyFont="1" applyBorder="1" applyAlignment="1">
      <alignment horizontal="center" vertical="center"/>
    </xf>
    <xf numFmtId="3" fontId="48" fillId="0" borderId="2" xfId="6" applyNumberFormat="1" applyFont="1" applyBorder="1" applyAlignment="1">
      <alignment horizontal="center" vertical="center" wrapText="1"/>
    </xf>
    <xf numFmtId="1" fontId="47" fillId="3" borderId="2" xfId="6" applyNumberFormat="1" applyFont="1" applyFill="1" applyBorder="1" applyAlignment="1">
      <alignment horizontal="center" vertical="center"/>
    </xf>
    <xf numFmtId="0" fontId="46" fillId="3" borderId="2" xfId="6" applyFont="1" applyFill="1" applyBorder="1" applyAlignment="1">
      <alignment horizontal="center" vertical="center"/>
    </xf>
    <xf numFmtId="0" fontId="48" fillId="10" borderId="3" xfId="6" applyFont="1" applyFill="1" applyBorder="1" applyAlignment="1">
      <alignment horizontal="center" vertical="center"/>
    </xf>
    <xf numFmtId="0" fontId="48" fillId="10" borderId="2" xfId="6" applyFont="1" applyFill="1" applyBorder="1" applyAlignment="1">
      <alignment horizontal="center" vertical="center"/>
    </xf>
    <xf numFmtId="0" fontId="46" fillId="3" borderId="2" xfId="6" applyFont="1" applyFill="1" applyBorder="1" applyAlignment="1">
      <alignment horizontal="center" vertical="center" wrapText="1"/>
    </xf>
    <xf numFmtId="1" fontId="46" fillId="3" borderId="2" xfId="6" applyNumberFormat="1" applyFont="1" applyFill="1" applyBorder="1" applyAlignment="1">
      <alignment horizontal="center" vertical="center"/>
    </xf>
    <xf numFmtId="0" fontId="47" fillId="3" borderId="2" xfId="6" quotePrefix="1" applyFont="1" applyFill="1" applyBorder="1" applyAlignment="1">
      <alignment horizontal="center" vertical="center" wrapText="1"/>
    </xf>
    <xf numFmtId="0" fontId="48" fillId="10" borderId="17" xfId="6" applyFont="1" applyFill="1" applyBorder="1" applyAlignment="1">
      <alignment horizontal="center" vertical="center"/>
    </xf>
    <xf numFmtId="0" fontId="48" fillId="10" borderId="13" xfId="6" applyFont="1" applyFill="1" applyBorder="1" applyAlignment="1">
      <alignment horizontal="center" vertical="center"/>
    </xf>
    <xf numFmtId="0" fontId="48" fillId="0" borderId="0" xfId="6" applyFont="1" applyAlignment="1">
      <alignment horizontal="center" vertical="center" wrapText="1"/>
    </xf>
    <xf numFmtId="0" fontId="31" fillId="0" borderId="0" xfId="6" applyAlignment="1">
      <alignment horizontal="left" vertical="top"/>
    </xf>
    <xf numFmtId="0" fontId="31" fillId="0" borderId="0" xfId="6" applyAlignment="1">
      <alignment horizontal="center" vertical="top"/>
    </xf>
    <xf numFmtId="0" fontId="49" fillId="0" borderId="0" xfId="6" applyFont="1" applyAlignment="1">
      <alignment horizontal="center" vertical="center"/>
    </xf>
    <xf numFmtId="0" fontId="49" fillId="0" borderId="0" xfId="6" applyFont="1" applyAlignment="1">
      <alignment horizontal="left" vertical="top"/>
    </xf>
    <xf numFmtId="1" fontId="49" fillId="0" borderId="0" xfId="6" applyNumberFormat="1" applyFont="1" applyAlignment="1">
      <alignment horizontal="center" vertical="center"/>
    </xf>
    <xf numFmtId="44" fontId="37" fillId="0" borderId="2" xfId="2" applyFont="1" applyBorder="1" applyAlignment="1">
      <alignment horizontal="center" vertical="center" wrapText="1"/>
    </xf>
    <xf numFmtId="44" fontId="47" fillId="0" borderId="2" xfId="2" applyFont="1" applyBorder="1" applyAlignment="1">
      <alignment horizontal="center" vertical="center" wrapText="1"/>
    </xf>
    <xf numFmtId="44" fontId="48" fillId="0" borderId="2" xfId="2" applyFont="1" applyBorder="1" applyAlignment="1">
      <alignment horizontal="center" vertical="center" wrapText="1"/>
    </xf>
    <xf numFmtId="44" fontId="48" fillId="0" borderId="2" xfId="2" applyFont="1" applyBorder="1" applyAlignment="1">
      <alignment horizontal="center" vertical="center"/>
    </xf>
    <xf numFmtId="44" fontId="31" fillId="0" borderId="2" xfId="2" applyFont="1" applyBorder="1" applyAlignment="1">
      <alignment horizontal="center" vertical="center"/>
    </xf>
    <xf numFmtId="44" fontId="31" fillId="0" borderId="2" xfId="2" applyFont="1" applyBorder="1" applyAlignment="1">
      <alignment horizontal="center" vertical="center" wrapText="1"/>
    </xf>
    <xf numFmtId="44" fontId="47" fillId="3" borderId="2" xfId="2" applyFont="1" applyFill="1" applyBorder="1" applyAlignment="1">
      <alignment horizontal="center" vertical="center" wrapText="1"/>
    </xf>
    <xf numFmtId="44" fontId="48" fillId="3" borderId="2" xfId="2" applyFont="1" applyFill="1" applyBorder="1" applyAlignment="1">
      <alignment horizontal="center" vertical="center" wrapText="1"/>
    </xf>
    <xf numFmtId="44" fontId="48" fillId="3" borderId="2" xfId="2" applyFont="1" applyFill="1" applyBorder="1" applyAlignment="1">
      <alignment horizontal="center" vertical="center"/>
    </xf>
    <xf numFmtId="0" fontId="3" fillId="5" borderId="2" xfId="0" applyFont="1" applyFill="1" applyBorder="1" applyAlignment="1">
      <alignment horizontal="center" vertical="center" wrapText="1"/>
    </xf>
    <xf numFmtId="0" fontId="48" fillId="12" borderId="2" xfId="6" quotePrefix="1" applyFont="1" applyFill="1" applyBorder="1" applyAlignment="1">
      <alignment horizontal="center" vertical="center" wrapText="1"/>
    </xf>
    <xf numFmtId="0" fontId="44" fillId="11" borderId="15" xfId="6" applyFont="1" applyFill="1" applyBorder="1" applyAlignment="1">
      <alignment horizontal="left" vertical="center" wrapText="1"/>
    </xf>
    <xf numFmtId="0" fontId="37" fillId="0" borderId="2" xfId="6" applyFont="1" applyBorder="1" applyAlignment="1">
      <alignment horizontal="center" vertical="center" wrapText="1"/>
    </xf>
    <xf numFmtId="0" fontId="37" fillId="0" borderId="2" xfId="6" applyFont="1" applyBorder="1" applyAlignment="1">
      <alignment horizontal="center" vertical="center"/>
    </xf>
    <xf numFmtId="1" fontId="3" fillId="3" borderId="2" xfId="6" applyNumberFormat="1" applyFont="1" applyFill="1" applyBorder="1" applyAlignment="1">
      <alignment horizontal="center" vertical="center"/>
    </xf>
    <xf numFmtId="0" fontId="3" fillId="3" borderId="2" xfId="6" applyFont="1" applyFill="1" applyBorder="1" applyAlignment="1">
      <alignment horizontal="center" vertical="center" wrapText="1"/>
    </xf>
    <xf numFmtId="0" fontId="50" fillId="0" borderId="2" xfId="6" applyFont="1" applyBorder="1" applyAlignment="1">
      <alignment horizontal="center" vertical="center" wrapText="1"/>
    </xf>
    <xf numFmtId="0" fontId="37" fillId="3" borderId="2" xfId="6" applyFont="1" applyFill="1" applyBorder="1" applyAlignment="1">
      <alignment horizontal="center" vertical="center" wrapText="1"/>
    </xf>
    <xf numFmtId="0" fontId="51" fillId="0" borderId="2" xfId="6" applyFont="1" applyBorder="1" applyAlignment="1">
      <alignment horizontal="center" vertical="center"/>
    </xf>
    <xf numFmtId="0" fontId="51" fillId="3" borderId="2" xfId="6" applyFont="1" applyFill="1" applyBorder="1" applyAlignment="1">
      <alignment horizontal="center" vertical="center"/>
    </xf>
    <xf numFmtId="0" fontId="51" fillId="3" borderId="2" xfId="6" applyFont="1" applyFill="1" applyBorder="1" applyAlignment="1">
      <alignment horizontal="center" vertical="center" wrapText="1"/>
    </xf>
    <xf numFmtId="0" fontId="52" fillId="3" borderId="2" xfId="6" applyFont="1" applyFill="1" applyBorder="1" applyAlignment="1">
      <alignment horizontal="center" vertical="center" wrapText="1"/>
    </xf>
    <xf numFmtId="3" fontId="50" fillId="3" borderId="2" xfId="6" applyNumberFormat="1" applyFont="1" applyFill="1" applyBorder="1" applyAlignment="1">
      <alignment horizontal="center" vertical="center" wrapText="1"/>
    </xf>
    <xf numFmtId="0" fontId="50" fillId="3" borderId="2" xfId="6" applyFont="1" applyFill="1" applyBorder="1" applyAlignment="1">
      <alignment horizontal="center" vertical="center" wrapText="1"/>
    </xf>
    <xf numFmtId="0" fontId="50" fillId="0" borderId="2" xfId="6" applyFont="1" applyBorder="1" applyAlignment="1">
      <alignment horizontal="center" vertical="center"/>
    </xf>
    <xf numFmtId="0" fontId="51" fillId="0" borderId="2" xfId="6" applyFont="1" applyBorder="1" applyAlignment="1">
      <alignment horizontal="center" vertical="center" wrapText="1"/>
    </xf>
    <xf numFmtId="0" fontId="52" fillId="0" borderId="2" xfId="6" applyFont="1" applyBorder="1" applyAlignment="1">
      <alignment horizontal="center" vertical="center"/>
    </xf>
    <xf numFmtId="1" fontId="52" fillId="0" borderId="2" xfId="6" applyNumberFormat="1" applyFont="1" applyBorder="1" applyAlignment="1">
      <alignment horizontal="center" vertical="center"/>
    </xf>
    <xf numFmtId="0" fontId="44" fillId="0" borderId="0" xfId="6" applyFont="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14" borderId="2" xfId="0" applyFill="1" applyBorder="1" applyAlignment="1">
      <alignment horizontal="center" vertical="center" wrapText="1"/>
    </xf>
    <xf numFmtId="0" fontId="3" fillId="0" borderId="2" xfId="0" applyFont="1" applyBorder="1" applyAlignment="1">
      <alignment horizontal="center" vertical="center" wrapText="1"/>
    </xf>
    <xf numFmtId="0" fontId="0" fillId="17" borderId="2" xfId="0" applyFill="1" applyBorder="1" applyAlignment="1">
      <alignment horizontal="center" vertical="center" wrapText="1"/>
    </xf>
    <xf numFmtId="0" fontId="0" fillId="7" borderId="2" xfId="0" applyFill="1" applyBorder="1" applyAlignment="1">
      <alignment horizontal="center" vertical="center" wrapText="1"/>
    </xf>
    <xf numFmtId="0" fontId="52" fillId="3" borderId="2" xfId="6" applyFont="1" applyFill="1" applyBorder="1" applyAlignment="1">
      <alignment horizontal="center" vertical="center"/>
    </xf>
    <xf numFmtId="1" fontId="52" fillId="3" borderId="2" xfId="6" applyNumberFormat="1" applyFont="1" applyFill="1" applyBorder="1" applyAlignment="1">
      <alignment horizontal="center" vertical="center"/>
    </xf>
    <xf numFmtId="0" fontId="51" fillId="14" borderId="2" xfId="0" applyFont="1" applyFill="1" applyBorder="1" applyAlignment="1">
      <alignment horizontal="center" vertical="center" wrapText="1"/>
    </xf>
    <xf numFmtId="0" fontId="51" fillId="0" borderId="0" xfId="6" applyFont="1" applyAlignment="1">
      <alignment horizontal="center" vertical="center"/>
    </xf>
    <xf numFmtId="0" fontId="44" fillId="11" borderId="18" xfId="6" applyFont="1" applyFill="1" applyBorder="1" applyAlignment="1">
      <alignment horizontal="left" vertical="center" wrapText="1"/>
    </xf>
    <xf numFmtId="0" fontId="44" fillId="11" borderId="19" xfId="6" applyFont="1" applyFill="1" applyBorder="1" applyAlignment="1">
      <alignment horizontal="left" vertical="center" wrapText="1"/>
    </xf>
    <xf numFmtId="0" fontId="44" fillId="11" borderId="19" xfId="68" applyFont="1" applyFill="1" applyBorder="1" applyAlignment="1">
      <alignment horizontal="left" vertical="center" wrapText="1"/>
    </xf>
    <xf numFmtId="0" fontId="44" fillId="11" borderId="19" xfId="6" applyFont="1" applyFill="1" applyBorder="1" applyAlignment="1">
      <alignment vertical="center" wrapText="1"/>
    </xf>
    <xf numFmtId="0" fontId="44" fillId="11" borderId="20" xfId="6" applyFont="1" applyFill="1" applyBorder="1" applyAlignment="1">
      <alignment horizontal="left" vertical="center" wrapText="1"/>
    </xf>
    <xf numFmtId="0" fontId="51" fillId="0" borderId="2" xfId="0" applyFont="1" applyBorder="1" applyAlignment="1">
      <alignment horizontal="center" vertical="center"/>
    </xf>
    <xf numFmtId="0" fontId="51" fillId="3" borderId="2" xfId="0" applyFont="1" applyFill="1" applyBorder="1" applyAlignment="1">
      <alignment horizontal="center" vertical="center" wrapText="1"/>
    </xf>
    <xf numFmtId="0" fontId="51" fillId="0" borderId="2" xfId="0" applyFont="1" applyBorder="1" applyAlignment="1">
      <alignment horizontal="center" vertical="center" wrapText="1"/>
    </xf>
    <xf numFmtId="44" fontId="50" fillId="3" borderId="2" xfId="2" applyFont="1" applyFill="1" applyBorder="1" applyAlignment="1">
      <alignment horizontal="center" vertical="center" wrapText="1"/>
    </xf>
    <xf numFmtId="44" fontId="51" fillId="3" borderId="2" xfId="2" applyFont="1" applyFill="1" applyBorder="1" applyAlignment="1">
      <alignment horizontal="center" vertical="center" wrapText="1"/>
    </xf>
    <xf numFmtId="44" fontId="51" fillId="0" borderId="2" xfId="2" applyFont="1" applyBorder="1" applyAlignment="1">
      <alignment horizontal="center" vertical="center" wrapText="1"/>
    </xf>
    <xf numFmtId="44" fontId="51" fillId="0" borderId="2" xfId="2" applyFont="1" applyBorder="1" applyAlignment="1">
      <alignment horizontal="center" vertical="center"/>
    </xf>
    <xf numFmtId="44" fontId="52" fillId="3" borderId="2" xfId="2" applyFont="1" applyFill="1" applyBorder="1" applyAlignment="1">
      <alignment horizontal="center" vertical="center" wrapText="1"/>
    </xf>
    <xf numFmtId="0" fontId="37" fillId="6" borderId="2" xfId="0" applyFont="1" applyFill="1" applyBorder="1" applyAlignment="1">
      <alignment horizontal="center" vertical="center" wrapText="1"/>
    </xf>
    <xf numFmtId="0" fontId="37" fillId="8" borderId="2" xfId="0" applyFont="1" applyFill="1" applyBorder="1" applyAlignment="1">
      <alignment horizontal="center" vertical="center" wrapText="1"/>
    </xf>
    <xf numFmtId="0" fontId="0" fillId="9" borderId="2" xfId="0" applyFill="1" applyBorder="1" applyAlignment="1">
      <alignment horizontal="center" vertical="center" wrapText="1"/>
    </xf>
    <xf numFmtId="0" fontId="37" fillId="0" borderId="2" xfId="0" applyFont="1" applyBorder="1" applyAlignment="1">
      <alignment horizontal="center" vertical="center" wrapText="1"/>
    </xf>
    <xf numFmtId="1" fontId="3" fillId="0" borderId="2" xfId="0" applyNumberFormat="1" applyFont="1" applyBorder="1" applyAlignment="1">
      <alignment horizontal="center" vertical="center"/>
    </xf>
    <xf numFmtId="44" fontId="37" fillId="0" borderId="2" xfId="2" applyFont="1" applyFill="1" applyBorder="1" applyAlignment="1">
      <alignment horizontal="center" vertical="center" wrapText="1"/>
    </xf>
    <xf numFmtId="44" fontId="31" fillId="0" borderId="2" xfId="2" applyFont="1" applyFill="1" applyBorder="1" applyAlignment="1">
      <alignment horizontal="center" vertical="center" wrapText="1"/>
    </xf>
    <xf numFmtId="44" fontId="31" fillId="0" borderId="2" xfId="2" applyFont="1" applyFill="1" applyBorder="1" applyAlignment="1">
      <alignment horizontal="center" vertical="center"/>
    </xf>
    <xf numFmtId="3" fontId="37" fillId="0" borderId="2" xfId="6" applyNumberFormat="1" applyFont="1" applyBorder="1" applyAlignment="1">
      <alignment horizontal="center" vertical="center" wrapText="1"/>
    </xf>
    <xf numFmtId="0" fontId="31" fillId="12" borderId="2" xfId="6" applyFill="1" applyBorder="1" applyAlignment="1">
      <alignment horizontal="center" vertical="center" wrapText="1"/>
    </xf>
    <xf numFmtId="44" fontId="31" fillId="0" borderId="0" xfId="2" applyFont="1" applyFill="1" applyBorder="1" applyAlignment="1">
      <alignment horizontal="center" vertical="center"/>
    </xf>
    <xf numFmtId="0" fontId="31" fillId="0" borderId="24" xfId="6" applyBorder="1" applyAlignment="1">
      <alignment horizontal="left" vertical="center"/>
    </xf>
    <xf numFmtId="0" fontId="37" fillId="25" borderId="2" xfId="6" applyFont="1" applyFill="1" applyBorder="1" applyAlignment="1">
      <alignment horizontal="center" vertical="center" wrapText="1"/>
    </xf>
    <xf numFmtId="0" fontId="37" fillId="6" borderId="2" xfId="6" applyFont="1" applyFill="1" applyBorder="1" applyAlignment="1">
      <alignment horizontal="center" vertical="center" wrapText="1"/>
    </xf>
    <xf numFmtId="0" fontId="37" fillId="0" borderId="2" xfId="0" applyFont="1" applyBorder="1" applyAlignment="1">
      <alignment horizontal="center" vertical="center"/>
    </xf>
    <xf numFmtId="1" fontId="37"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3" fillId="0" borderId="2" xfId="17" applyFont="1" applyBorder="1" applyAlignment="1">
      <alignment horizontal="center" vertical="center" wrapText="1"/>
    </xf>
    <xf numFmtId="0" fontId="51" fillId="0" borderId="0" xfId="6" applyFont="1" applyAlignment="1">
      <alignment horizontal="left" vertical="center"/>
    </xf>
    <xf numFmtId="1" fontId="51" fillId="0" borderId="0" xfId="6" applyNumberFormat="1" applyFont="1" applyAlignment="1">
      <alignment horizontal="center" vertical="center"/>
    </xf>
    <xf numFmtId="3" fontId="51" fillId="0" borderId="0" xfId="6" applyNumberFormat="1" applyFont="1" applyAlignment="1">
      <alignment horizontal="center" vertical="center"/>
    </xf>
    <xf numFmtId="0" fontId="51" fillId="0" borderId="0" xfId="6" applyFont="1" applyAlignment="1">
      <alignment vertical="center"/>
    </xf>
    <xf numFmtId="0" fontId="51" fillId="0" borderId="0" xfId="6" applyFont="1" applyAlignment="1">
      <alignment horizontal="center" vertical="center" wrapText="1"/>
    </xf>
    <xf numFmtId="0" fontId="46" fillId="6" borderId="2" xfId="6" applyFont="1" applyFill="1" applyBorder="1" applyAlignment="1">
      <alignment horizontal="center" vertical="center" wrapText="1"/>
    </xf>
    <xf numFmtId="0" fontId="46" fillId="8" borderId="2" xfId="0" applyFont="1" applyFill="1" applyBorder="1" applyAlignment="1">
      <alignment horizontal="center" vertical="center" wrapText="1"/>
    </xf>
    <xf numFmtId="0" fontId="46" fillId="13" borderId="2" xfId="0" applyFont="1" applyFill="1" applyBorder="1" applyAlignment="1">
      <alignment horizontal="center" vertical="center" wrapText="1"/>
    </xf>
    <xf numFmtId="0" fontId="46" fillId="5" borderId="2" xfId="0" applyFont="1" applyFill="1" applyBorder="1" applyAlignment="1">
      <alignment horizontal="center" vertical="center" wrapText="1"/>
    </xf>
    <xf numFmtId="0" fontId="46" fillId="9" borderId="2" xfId="0" applyFont="1" applyFill="1" applyBorder="1" applyAlignment="1">
      <alignment horizontal="center" vertical="center" wrapText="1"/>
    </xf>
    <xf numFmtId="9" fontId="19" fillId="0" borderId="2" xfId="74" applyFont="1" applyFill="1" applyBorder="1" applyAlignment="1">
      <alignment horizontal="center" vertical="center" wrapText="1"/>
    </xf>
    <xf numFmtId="9" fontId="64" fillId="0" borderId="2" xfId="74" applyFont="1" applyFill="1" applyBorder="1" applyAlignment="1">
      <alignment horizontal="center" vertical="center" wrapText="1"/>
    </xf>
    <xf numFmtId="9" fontId="19" fillId="0" borderId="13" xfId="74" applyFont="1" applyFill="1" applyBorder="1" applyAlignment="1">
      <alignment horizontal="center" vertical="center" wrapText="1"/>
    </xf>
    <xf numFmtId="0" fontId="65" fillId="3" borderId="0" xfId="0" applyFont="1" applyFill="1" applyAlignment="1">
      <alignment horizontal="center" wrapText="1"/>
    </xf>
    <xf numFmtId="0" fontId="31" fillId="0" borderId="2" xfId="17" applyFont="1" applyBorder="1" applyAlignment="1">
      <alignment horizontal="center" vertical="center" wrapText="1"/>
    </xf>
    <xf numFmtId="0" fontId="67" fillId="0" borderId="0" xfId="0" applyFont="1"/>
    <xf numFmtId="168" fontId="67" fillId="0" borderId="0" xfId="0" applyNumberFormat="1" applyFont="1"/>
    <xf numFmtId="168" fontId="31" fillId="0" borderId="8" xfId="3" applyNumberFormat="1" applyFont="1" applyBorder="1" applyAlignment="1">
      <alignment vertical="center"/>
    </xf>
    <xf numFmtId="165" fontId="31" fillId="0" borderId="21" xfId="3" applyNumberFormat="1" applyFont="1" applyBorder="1" applyAlignment="1">
      <alignment horizontal="center" vertical="center"/>
    </xf>
    <xf numFmtId="165" fontId="31" fillId="0" borderId="9" xfId="3" applyNumberFormat="1" applyFont="1" applyBorder="1" applyAlignment="1">
      <alignment vertical="center"/>
    </xf>
    <xf numFmtId="165" fontId="31" fillId="0" borderId="8" xfId="3" applyNumberFormat="1" applyFont="1" applyBorder="1" applyAlignment="1">
      <alignment horizontal="center" vertical="center"/>
    </xf>
    <xf numFmtId="165" fontId="31" fillId="0" borderId="23" xfId="3" applyNumberFormat="1" applyFont="1" applyBorder="1" applyAlignment="1">
      <alignment vertical="center"/>
    </xf>
    <xf numFmtId="165" fontId="31" fillId="0" borderId="36" xfId="3" applyNumberFormat="1" applyFont="1" applyBorder="1" applyAlignment="1">
      <alignment vertical="center"/>
    </xf>
    <xf numFmtId="168" fontId="31" fillId="0" borderId="10" xfId="3" applyNumberFormat="1" applyFont="1" applyBorder="1" applyAlignment="1">
      <alignment vertical="center"/>
    </xf>
    <xf numFmtId="165" fontId="31" fillId="0" borderId="2" xfId="3" applyNumberFormat="1" applyFont="1" applyBorder="1" applyAlignment="1">
      <alignment horizontal="center" vertical="center"/>
    </xf>
    <xf numFmtId="165" fontId="31" fillId="0" borderId="11" xfId="3" applyNumberFormat="1" applyFont="1" applyBorder="1" applyAlignment="1">
      <alignment vertical="center"/>
    </xf>
    <xf numFmtId="165" fontId="31" fillId="0" borderId="10" xfId="3" applyNumberFormat="1" applyFont="1" applyBorder="1" applyAlignment="1">
      <alignment horizontal="center" vertical="center"/>
    </xf>
    <xf numFmtId="165" fontId="31" fillId="0" borderId="10" xfId="3" applyNumberFormat="1" applyFont="1" applyBorder="1" applyAlignment="1">
      <alignment vertical="center"/>
    </xf>
    <xf numFmtId="165" fontId="31" fillId="0" borderId="2" xfId="3" applyNumberFormat="1" applyFont="1" applyBorder="1" applyAlignment="1">
      <alignment vertical="center"/>
    </xf>
    <xf numFmtId="167" fontId="39" fillId="4" borderId="10" xfId="3" applyNumberFormat="1" applyFont="1" applyFill="1" applyBorder="1" applyAlignment="1">
      <alignment vertical="center"/>
    </xf>
    <xf numFmtId="166" fontId="39" fillId="0" borderId="2" xfId="1" applyNumberFormat="1" applyFont="1" applyFill="1" applyBorder="1" applyAlignment="1">
      <alignment horizontal="center" vertical="center"/>
    </xf>
    <xf numFmtId="5" fontId="68" fillId="4" borderId="1" xfId="73" applyNumberFormat="1" applyFont="1" applyFill="1" applyBorder="1" applyAlignment="1">
      <alignment horizontal="right" wrapText="1"/>
    </xf>
    <xf numFmtId="168" fontId="31" fillId="0" borderId="5" xfId="3" applyNumberFormat="1" applyFont="1" applyBorder="1" applyAlignment="1">
      <alignment vertical="center"/>
    </xf>
    <xf numFmtId="165" fontId="31" fillId="0" borderId="7" xfId="3" applyNumberFormat="1" applyFont="1" applyBorder="1" applyAlignment="1">
      <alignment horizontal="center" vertical="center"/>
    </xf>
    <xf numFmtId="165" fontId="31" fillId="0" borderId="6" xfId="3" applyNumberFormat="1" applyFont="1" applyBorder="1" applyAlignment="1">
      <alignment vertical="center"/>
    </xf>
    <xf numFmtId="165" fontId="31" fillId="0" borderId="5" xfId="3" applyNumberFormat="1" applyFont="1" applyBorder="1" applyAlignment="1">
      <alignment horizontal="center" vertical="center"/>
    </xf>
    <xf numFmtId="165" fontId="31" fillId="0" borderId="5" xfId="3" applyNumberFormat="1" applyFont="1" applyBorder="1" applyAlignment="1">
      <alignment vertical="center"/>
    </xf>
    <xf numFmtId="165" fontId="31" fillId="0" borderId="7" xfId="3" applyNumberFormat="1" applyFont="1" applyBorder="1" applyAlignment="1">
      <alignment vertical="center"/>
    </xf>
    <xf numFmtId="168" fontId="0" fillId="0" borderId="0" xfId="0" applyNumberFormat="1"/>
    <xf numFmtId="9" fontId="31" fillId="0" borderId="0" xfId="74" applyFont="1" applyAlignment="1">
      <alignment horizontal="center" vertical="center"/>
    </xf>
    <xf numFmtId="0" fontId="0" fillId="3" borderId="0" xfId="0" applyFill="1" applyAlignment="1">
      <alignment vertical="top" wrapText="1"/>
    </xf>
    <xf numFmtId="0" fontId="44" fillId="11" borderId="28" xfId="6" applyFont="1" applyFill="1" applyBorder="1" applyAlignment="1">
      <alignment horizontal="left" vertical="center" wrapText="1"/>
    </xf>
    <xf numFmtId="8" fontId="37" fillId="0" borderId="2" xfId="2" applyNumberFormat="1" applyFont="1" applyBorder="1" applyAlignment="1">
      <alignment horizontal="center" vertical="center" wrapText="1"/>
    </xf>
    <xf numFmtId="1" fontId="37" fillId="0" borderId="2" xfId="6" applyNumberFormat="1" applyFont="1" applyBorder="1" applyAlignment="1">
      <alignment horizontal="center" vertical="center" wrapText="1"/>
    </xf>
    <xf numFmtId="8" fontId="48" fillId="0" borderId="2" xfId="6" applyNumberFormat="1" applyFont="1" applyBorder="1" applyAlignment="1">
      <alignment horizontal="center" vertical="center"/>
    </xf>
    <xf numFmtId="44" fontId="31" fillId="0" borderId="2" xfId="6" applyNumberFormat="1" applyBorder="1" applyAlignment="1">
      <alignment horizontal="center" vertical="center" wrapText="1"/>
    </xf>
    <xf numFmtId="0" fontId="3" fillId="12" borderId="2" xfId="6" applyFont="1" applyFill="1" applyBorder="1" applyAlignment="1">
      <alignment horizontal="center" vertical="center" wrapText="1"/>
    </xf>
    <xf numFmtId="0" fontId="31" fillId="12" borderId="2" xfId="6" quotePrefix="1" applyFill="1" applyBorder="1" applyAlignment="1">
      <alignment horizontal="center" vertical="center" wrapText="1"/>
    </xf>
    <xf numFmtId="0" fontId="37" fillId="39" borderId="2" xfId="6" applyFont="1" applyFill="1" applyBorder="1" applyAlignment="1">
      <alignment horizontal="center" vertical="center" wrapText="1"/>
    </xf>
    <xf numFmtId="0" fontId="48" fillId="9" borderId="2" xfId="6" applyFont="1" applyFill="1" applyBorder="1" applyAlignment="1">
      <alignment horizontal="center" vertical="center" wrapText="1"/>
    </xf>
    <xf numFmtId="0" fontId="31" fillId="40" borderId="2" xfId="6" applyFill="1" applyBorder="1" applyAlignment="1">
      <alignment horizontal="center" vertical="center" wrapText="1"/>
    </xf>
    <xf numFmtId="0" fontId="37" fillId="41" borderId="2" xfId="6" applyFont="1" applyFill="1" applyBorder="1" applyAlignment="1">
      <alignment horizontal="center" vertical="center" wrapText="1"/>
    </xf>
    <xf numFmtId="0" fontId="3" fillId="5" borderId="2" xfId="6" applyFont="1" applyFill="1" applyBorder="1" applyAlignment="1">
      <alignment horizontal="center" vertical="center" wrapText="1"/>
    </xf>
    <xf numFmtId="0" fontId="37" fillId="5" borderId="2" xfId="6" applyFont="1" applyFill="1" applyBorder="1" applyAlignment="1">
      <alignment horizontal="center" vertical="center" wrapText="1"/>
    </xf>
    <xf numFmtId="0" fontId="37" fillId="7" borderId="2" xfId="6" applyFont="1" applyFill="1" applyBorder="1" applyAlignment="1">
      <alignment horizontal="center" vertical="center" wrapText="1"/>
    </xf>
    <xf numFmtId="0" fontId="31" fillId="9" borderId="2" xfId="6" applyFill="1" applyBorder="1" applyAlignment="1">
      <alignment horizontal="center" vertical="center" wrapText="1"/>
    </xf>
    <xf numFmtId="0" fontId="48" fillId="0" borderId="0" xfId="0" applyFont="1" applyAlignment="1">
      <alignment horizontal="center" vertical="center" wrapText="1"/>
    </xf>
    <xf numFmtId="0" fontId="48" fillId="0" borderId="2" xfId="0" applyFont="1" applyBorder="1" applyAlignment="1">
      <alignment horizontal="center" vertical="center" wrapText="1"/>
    </xf>
    <xf numFmtId="0" fontId="31" fillId="0" borderId="0" xfId="6" applyAlignment="1">
      <alignment horizontal="center"/>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8" fontId="0" fillId="14" borderId="2" xfId="0" applyNumberFormat="1" applyFill="1" applyBorder="1" applyAlignment="1">
      <alignment horizontal="center" vertical="center" wrapText="1"/>
    </xf>
    <xf numFmtId="0" fontId="0" fillId="0" borderId="23" xfId="0" applyBorder="1" applyAlignment="1">
      <alignment horizontal="center" vertical="center" wrapText="1"/>
    </xf>
    <xf numFmtId="0" fontId="3" fillId="0" borderId="32" xfId="0" applyFont="1" applyBorder="1" applyAlignment="1">
      <alignment horizontal="center" vertical="center" wrapText="1"/>
    </xf>
    <xf numFmtId="0" fontId="0" fillId="0" borderId="32" xfId="0" applyBorder="1" applyAlignment="1">
      <alignment horizontal="center" vertical="center" wrapText="1"/>
    </xf>
    <xf numFmtId="8" fontId="0" fillId="14" borderId="23" xfId="0" applyNumberFormat="1" applyFill="1" applyBorder="1" applyAlignment="1">
      <alignment horizontal="center" vertical="center" wrapText="1"/>
    </xf>
    <xf numFmtId="0" fontId="0" fillId="14" borderId="23" xfId="0" applyFill="1" applyBorder="1" applyAlignment="1">
      <alignment horizontal="center" vertical="center" wrapText="1"/>
    </xf>
    <xf numFmtId="3" fontId="0" fillId="0" borderId="32" xfId="0" applyNumberFormat="1" applyBorder="1" applyAlignment="1">
      <alignment horizontal="center" vertical="center" wrapText="1"/>
    </xf>
    <xf numFmtId="0" fontId="52" fillId="9" borderId="2" xfId="0" applyFont="1" applyFill="1" applyBorder="1" applyAlignment="1">
      <alignment horizontal="center" vertical="center" wrapText="1"/>
    </xf>
    <xf numFmtId="0" fontId="52" fillId="36" borderId="2" xfId="6" applyFont="1" applyFill="1" applyBorder="1" applyAlignment="1">
      <alignment horizontal="center" vertical="center" wrapText="1"/>
    </xf>
    <xf numFmtId="3" fontId="52" fillId="36" borderId="2" xfId="6" applyNumberFormat="1" applyFont="1" applyFill="1" applyBorder="1" applyAlignment="1">
      <alignment horizontal="center" vertical="center" wrapText="1"/>
    </xf>
    <xf numFmtId="0" fontId="52" fillId="0" borderId="2" xfId="6" applyFont="1" applyBorder="1" applyAlignment="1">
      <alignment horizontal="center" vertical="center" wrapText="1"/>
    </xf>
    <xf numFmtId="44" fontId="48" fillId="0" borderId="2" xfId="2" applyFont="1" applyFill="1" applyBorder="1" applyAlignment="1">
      <alignment horizontal="center" vertical="center"/>
    </xf>
    <xf numFmtId="168" fontId="48" fillId="0" borderId="2" xfId="2" applyNumberFormat="1" applyFont="1" applyFill="1" applyBorder="1" applyAlignment="1">
      <alignment horizontal="center" vertical="center"/>
    </xf>
    <xf numFmtId="168" fontId="48" fillId="3" borderId="2" xfId="2" applyNumberFormat="1" applyFont="1" applyFill="1" applyBorder="1" applyAlignment="1">
      <alignment horizontal="center" vertical="center"/>
    </xf>
    <xf numFmtId="168" fontId="47" fillId="0" borderId="2" xfId="2" applyNumberFormat="1" applyFont="1" applyBorder="1" applyAlignment="1">
      <alignment horizontal="center" vertical="center" wrapText="1"/>
    </xf>
    <xf numFmtId="168" fontId="47" fillId="3" borderId="2" xfId="2" applyNumberFormat="1" applyFont="1" applyFill="1" applyBorder="1" applyAlignment="1">
      <alignment horizontal="center" vertical="center" wrapText="1"/>
    </xf>
    <xf numFmtId="168" fontId="48" fillId="0" borderId="2" xfId="2" applyNumberFormat="1" applyFont="1" applyBorder="1" applyAlignment="1">
      <alignment horizontal="center" vertical="center"/>
    </xf>
    <xf numFmtId="168" fontId="48" fillId="0" borderId="2" xfId="2" applyNumberFormat="1" applyFont="1" applyBorder="1" applyAlignment="1">
      <alignment horizontal="center" vertical="center" wrapText="1"/>
    </xf>
    <xf numFmtId="0" fontId="46" fillId="8" borderId="21" xfId="0" applyFont="1" applyFill="1" applyBorder="1" applyAlignment="1">
      <alignment horizontal="center" vertical="center" wrapText="1"/>
    </xf>
    <xf numFmtId="0" fontId="48" fillId="0" borderId="48" xfId="0" applyFont="1" applyBorder="1" applyAlignment="1">
      <alignment horizontal="center" vertical="center" wrapText="1"/>
    </xf>
    <xf numFmtId="0" fontId="46" fillId="0" borderId="21" xfId="6" applyFont="1" applyBorder="1" applyAlignment="1">
      <alignment horizontal="center" vertical="center"/>
    </xf>
    <xf numFmtId="1" fontId="46" fillId="0" borderId="21" xfId="6" applyNumberFormat="1" applyFont="1" applyBorder="1" applyAlignment="1">
      <alignment horizontal="center" vertical="center"/>
    </xf>
    <xf numFmtId="0" fontId="47" fillId="0" borderId="21" xfId="6" applyFont="1" applyBorder="1" applyAlignment="1">
      <alignment horizontal="center" vertical="center" wrapText="1"/>
    </xf>
    <xf numFmtId="0" fontId="48" fillId="0" borderId="21" xfId="0" applyFont="1" applyBorder="1" applyAlignment="1">
      <alignment horizontal="center" vertical="center" wrapText="1"/>
    </xf>
    <xf numFmtId="0" fontId="48" fillId="0" borderId="21" xfId="6" applyFont="1" applyBorder="1" applyAlignment="1">
      <alignment horizontal="center" vertical="center"/>
    </xf>
    <xf numFmtId="0" fontId="48" fillId="0" borderId="21" xfId="6" applyFont="1" applyBorder="1" applyAlignment="1">
      <alignment horizontal="center" vertical="center" wrapText="1"/>
    </xf>
    <xf numFmtId="44" fontId="48" fillId="3" borderId="21" xfId="2" applyFont="1" applyFill="1" applyBorder="1" applyAlignment="1">
      <alignment horizontal="center" vertical="center" wrapText="1"/>
    </xf>
    <xf numFmtId="168" fontId="48" fillId="0" borderId="21" xfId="2" applyNumberFormat="1" applyFont="1" applyFill="1" applyBorder="1" applyAlignment="1">
      <alignment horizontal="center" vertical="center"/>
    </xf>
    <xf numFmtId="0" fontId="47" fillId="0" borderId="21" xfId="6" applyFont="1" applyBorder="1" applyAlignment="1">
      <alignment horizontal="center" vertical="center"/>
    </xf>
    <xf numFmtId="8" fontId="48" fillId="0" borderId="2" xfId="2" applyNumberFormat="1" applyFont="1" applyBorder="1" applyAlignment="1">
      <alignment horizontal="center" vertical="center"/>
    </xf>
    <xf numFmtId="44" fontId="48" fillId="0" borderId="0" xfId="0" applyNumberFormat="1" applyFont="1" applyAlignment="1">
      <alignment horizontal="center" vertical="center"/>
    </xf>
    <xf numFmtId="1" fontId="48" fillId="0" borderId="2" xfId="6" applyNumberFormat="1" applyFont="1" applyBorder="1" applyAlignment="1">
      <alignment horizontal="center" vertical="center" wrapText="1"/>
    </xf>
    <xf numFmtId="44" fontId="48" fillId="0" borderId="2" xfId="6" applyNumberFormat="1" applyFont="1" applyBorder="1" applyAlignment="1">
      <alignment horizontal="center" vertical="center" wrapText="1"/>
    </xf>
    <xf numFmtId="168" fontId="48" fillId="0" borderId="2" xfId="6" applyNumberFormat="1" applyFont="1" applyBorder="1" applyAlignment="1">
      <alignment horizontal="center" vertical="center" wrapText="1"/>
    </xf>
    <xf numFmtId="44" fontId="48" fillId="3" borderId="2" xfId="6" applyNumberFormat="1" applyFont="1" applyFill="1" applyBorder="1" applyAlignment="1">
      <alignment horizontal="center" vertical="center" wrapText="1"/>
    </xf>
    <xf numFmtId="44" fontId="48" fillId="0" borderId="2" xfId="2" applyFont="1" applyFill="1" applyBorder="1" applyAlignment="1">
      <alignment horizontal="center" vertical="center" wrapText="1"/>
    </xf>
    <xf numFmtId="6" fontId="48" fillId="0" borderId="2" xfId="0" applyNumberFormat="1" applyFont="1" applyBorder="1" applyAlignment="1">
      <alignment horizontal="center" vertical="center"/>
    </xf>
    <xf numFmtId="168" fontId="48" fillId="0" borderId="2" xfId="2" applyNumberFormat="1" applyFont="1" applyFill="1" applyBorder="1" applyAlignment="1">
      <alignment horizontal="center" vertical="center" wrapText="1"/>
    </xf>
    <xf numFmtId="0" fontId="51" fillId="14" borderId="3" xfId="0" applyFont="1" applyFill="1" applyBorder="1" applyAlignment="1">
      <alignment horizontal="center" vertical="center" wrapText="1"/>
    </xf>
    <xf numFmtId="0" fontId="52" fillId="14" borderId="3" xfId="0" applyFont="1" applyFill="1" applyBorder="1" applyAlignment="1">
      <alignment horizontal="center" vertical="center"/>
    </xf>
    <xf numFmtId="0" fontId="51" fillId="14" borderId="3" xfId="0" applyFont="1" applyFill="1" applyBorder="1" applyAlignment="1">
      <alignment horizontal="center" vertical="center"/>
    </xf>
    <xf numFmtId="0" fontId="51" fillId="0" borderId="3" xfId="0" applyFont="1" applyBorder="1" applyAlignment="1">
      <alignment horizontal="center" vertical="center"/>
    </xf>
    <xf numFmtId="0" fontId="51" fillId="0" borderId="3" xfId="0" applyFont="1" applyBorder="1" applyAlignment="1">
      <alignment horizontal="center" vertical="center" wrapText="1"/>
    </xf>
    <xf numFmtId="8" fontId="51" fillId="3" borderId="3" xfId="0" applyNumberFormat="1" applyFont="1" applyFill="1" applyBorder="1" applyAlignment="1">
      <alignment horizontal="center" vertical="center"/>
    </xf>
    <xf numFmtId="0" fontId="51" fillId="0" borderId="0" xfId="0" applyFont="1" applyAlignment="1">
      <alignment horizontal="center" vertical="center"/>
    </xf>
    <xf numFmtId="0" fontId="52" fillId="5" borderId="2" xfId="0" applyFont="1" applyFill="1" applyBorder="1" applyAlignment="1">
      <alignment horizontal="center" vertical="center" wrapText="1"/>
    </xf>
    <xf numFmtId="0" fontId="52" fillId="14" borderId="2" xfId="0" applyFont="1" applyFill="1" applyBorder="1" applyAlignment="1">
      <alignment horizontal="center" vertical="center"/>
    </xf>
    <xf numFmtId="0" fontId="51" fillId="14" borderId="2" xfId="0" applyFont="1" applyFill="1" applyBorder="1" applyAlignment="1">
      <alignment horizontal="center" vertical="center"/>
    </xf>
    <xf numFmtId="0" fontId="51" fillId="12" borderId="2" xfId="0" applyFont="1" applyFill="1" applyBorder="1" applyAlignment="1">
      <alignment horizontal="center" vertical="center" wrapText="1"/>
    </xf>
    <xf numFmtId="8" fontId="51" fillId="3" borderId="2" xfId="0" applyNumberFormat="1" applyFont="1" applyFill="1" applyBorder="1" applyAlignment="1">
      <alignment horizontal="center" vertical="center"/>
    </xf>
    <xf numFmtId="4" fontId="51" fillId="3" borderId="2" xfId="0" applyNumberFormat="1" applyFont="1" applyFill="1" applyBorder="1" applyAlignment="1">
      <alignment horizontal="center" vertical="center" wrapText="1"/>
    </xf>
    <xf numFmtId="8" fontId="51" fillId="3" borderId="2" xfId="0" applyNumberFormat="1" applyFont="1" applyFill="1" applyBorder="1" applyAlignment="1">
      <alignment horizontal="center" vertical="center" wrapText="1"/>
    </xf>
    <xf numFmtId="0" fontId="51" fillId="3" borderId="2" xfId="0" applyFont="1" applyFill="1" applyBorder="1" applyAlignment="1">
      <alignment horizontal="center" vertical="center"/>
    </xf>
    <xf numFmtId="0" fontId="79" fillId="0" borderId="2" xfId="0" applyFont="1" applyBorder="1" applyAlignment="1">
      <alignment horizontal="center" vertical="center" wrapText="1"/>
    </xf>
    <xf numFmtId="0" fontId="52" fillId="14" borderId="2" xfId="0" applyFont="1" applyFill="1" applyBorder="1" applyAlignment="1">
      <alignment horizontal="center" vertical="center" wrapText="1"/>
    </xf>
    <xf numFmtId="0" fontId="52" fillId="15" borderId="2" xfId="0" applyFont="1" applyFill="1" applyBorder="1" applyAlignment="1">
      <alignment horizontal="center" vertical="center" wrapText="1"/>
    </xf>
    <xf numFmtId="8" fontId="52" fillId="3" borderId="2" xfId="0" applyNumberFormat="1" applyFont="1" applyFill="1" applyBorder="1" applyAlignment="1">
      <alignment horizontal="center" vertical="center" wrapText="1"/>
    </xf>
    <xf numFmtId="0" fontId="50" fillId="0" borderId="2" xfId="0" applyFont="1" applyBorder="1" applyAlignment="1">
      <alignment horizontal="center" vertical="center" wrapText="1"/>
    </xf>
    <xf numFmtId="3" fontId="51" fillId="14" borderId="2" xfId="0" applyNumberFormat="1" applyFont="1" applyFill="1" applyBorder="1" applyAlignment="1">
      <alignment horizontal="center" vertical="center" wrapText="1"/>
    </xf>
    <xf numFmtId="0" fontId="52" fillId="43" borderId="2" xfId="0" applyFont="1" applyFill="1" applyBorder="1" applyAlignment="1">
      <alignment horizontal="center" vertical="center" wrapText="1"/>
    </xf>
    <xf numFmtId="0" fontId="79" fillId="3" borderId="2" xfId="0" applyFont="1" applyFill="1" applyBorder="1" applyAlignment="1">
      <alignment horizontal="center" vertical="center"/>
    </xf>
    <xf numFmtId="0" fontId="52" fillId="8" borderId="2" xfId="0" applyFont="1" applyFill="1" applyBorder="1" applyAlignment="1">
      <alignment horizontal="center" vertical="center" wrapText="1"/>
    </xf>
    <xf numFmtId="0" fontId="53" fillId="0" borderId="2" xfId="0" applyFont="1" applyBorder="1" applyAlignment="1">
      <alignment horizontal="center" vertical="center" wrapText="1"/>
    </xf>
    <xf numFmtId="0" fontId="53" fillId="14" borderId="2" xfId="0" applyFont="1" applyFill="1" applyBorder="1" applyAlignment="1">
      <alignment horizontal="center" vertical="center" wrapText="1"/>
    </xf>
    <xf numFmtId="6" fontId="51" fillId="3" borderId="2" xfId="0" applyNumberFormat="1" applyFont="1" applyFill="1" applyBorder="1" applyAlignment="1">
      <alignment horizontal="center" vertical="center" wrapText="1"/>
    </xf>
    <xf numFmtId="0" fontId="79" fillId="3" borderId="2" xfId="0" applyFont="1" applyFill="1" applyBorder="1" applyAlignment="1">
      <alignment horizontal="center" vertical="center" wrapText="1"/>
    </xf>
    <xf numFmtId="0" fontId="80" fillId="0" borderId="2" xfId="0" applyFont="1" applyBorder="1" applyAlignment="1">
      <alignment horizontal="center" vertical="center" wrapText="1"/>
    </xf>
    <xf numFmtId="0" fontId="52" fillId="0" borderId="2" xfId="0" applyFont="1" applyBorder="1" applyAlignment="1">
      <alignment horizontal="center" vertical="center"/>
    </xf>
    <xf numFmtId="0" fontId="52" fillId="17" borderId="2" xfId="0" applyFont="1" applyFill="1" applyBorder="1" applyAlignment="1">
      <alignment horizontal="center" vertical="center" wrapText="1"/>
    </xf>
    <xf numFmtId="0" fontId="52" fillId="0" borderId="0" xfId="0" applyFont="1" applyAlignment="1">
      <alignment horizontal="center" vertical="center" wrapText="1"/>
    </xf>
    <xf numFmtId="0" fontId="51" fillId="3" borderId="0" xfId="6" applyFont="1" applyFill="1" applyAlignment="1">
      <alignment horizontal="center" vertical="center"/>
    </xf>
    <xf numFmtId="1" fontId="52" fillId="0" borderId="13" xfId="6" applyNumberFormat="1" applyFont="1" applyBorder="1" applyAlignment="1">
      <alignment horizontal="center" vertical="center"/>
    </xf>
    <xf numFmtId="0" fontId="52" fillId="0" borderId="23" xfId="6" applyFont="1" applyBorder="1" applyAlignment="1">
      <alignment horizontal="center" vertical="center"/>
    </xf>
    <xf numFmtId="1" fontId="52" fillId="0" borderId="23" xfId="6" applyNumberFormat="1" applyFont="1" applyBorder="1" applyAlignment="1">
      <alignment horizontal="center" vertical="center"/>
    </xf>
    <xf numFmtId="0" fontId="52" fillId="0" borderId="13" xfId="6" applyFont="1" applyBorder="1" applyAlignment="1">
      <alignment horizontal="center" vertical="center"/>
    </xf>
    <xf numFmtId="0" fontId="82" fillId="0" borderId="0" xfId="0" applyFont="1" applyAlignment="1">
      <alignment horizontal="center" vertical="center" wrapText="1"/>
    </xf>
    <xf numFmtId="49" fontId="52" fillId="0" borderId="2" xfId="0" applyNumberFormat="1" applyFont="1" applyBorder="1" applyAlignment="1">
      <alignment horizontal="center" vertical="center" wrapText="1"/>
    </xf>
    <xf numFmtId="0" fontId="52" fillId="0" borderId="2" xfId="0" applyFont="1" applyBorder="1" applyAlignment="1">
      <alignment horizontal="center" vertical="center" wrapText="1"/>
    </xf>
    <xf numFmtId="0" fontId="50" fillId="7" borderId="2" xfId="0" applyFont="1" applyFill="1" applyBorder="1" applyAlignment="1">
      <alignment horizontal="center" vertical="center" wrapText="1"/>
    </xf>
    <xf numFmtId="0" fontId="52" fillId="0" borderId="2" xfId="17" applyFont="1" applyBorder="1" applyAlignment="1">
      <alignment horizontal="center" vertical="center" wrapText="1"/>
    </xf>
    <xf numFmtId="0" fontId="52" fillId="0" borderId="0" xfId="17" applyFont="1" applyAlignment="1">
      <alignment horizontal="center" vertical="center" wrapText="1"/>
    </xf>
    <xf numFmtId="0" fontId="52" fillId="25" borderId="2" xfId="6" applyFont="1" applyFill="1" applyBorder="1" applyAlignment="1">
      <alignment horizontal="center" vertical="center" wrapText="1"/>
    </xf>
    <xf numFmtId="8" fontId="52" fillId="0" borderId="2" xfId="6" applyNumberFormat="1" applyFont="1" applyBorder="1" applyAlignment="1">
      <alignment horizontal="center" vertical="center"/>
    </xf>
    <xf numFmtId="0" fontId="52" fillId="0" borderId="0" xfId="0" applyFont="1" applyAlignment="1">
      <alignment horizontal="center" vertical="center"/>
    </xf>
    <xf numFmtId="6" fontId="52" fillId="0" borderId="2" xfId="6" applyNumberFormat="1" applyFont="1" applyBorder="1" applyAlignment="1">
      <alignment horizontal="center" vertical="center"/>
    </xf>
    <xf numFmtId="0" fontId="52" fillId="3" borderId="0" xfId="6" applyFont="1" applyFill="1" applyAlignment="1">
      <alignment horizontal="center" vertical="center"/>
    </xf>
    <xf numFmtId="0" fontId="52" fillId="0" borderId="3" xfId="6" applyFont="1" applyBorder="1" applyAlignment="1">
      <alignment horizontal="center" vertical="center"/>
    </xf>
    <xf numFmtId="6" fontId="52" fillId="0" borderId="2" xfId="6" applyNumberFormat="1" applyFont="1" applyBorder="1" applyAlignment="1">
      <alignment horizontal="center" vertical="center" wrapText="1"/>
    </xf>
    <xf numFmtId="3" fontId="52" fillId="0" borderId="2" xfId="6" applyNumberFormat="1" applyFont="1" applyBorder="1" applyAlignment="1">
      <alignment horizontal="center" vertical="center" wrapText="1"/>
    </xf>
    <xf numFmtId="0" fontId="52" fillId="6" borderId="2" xfId="6" applyFont="1" applyFill="1" applyBorder="1" applyAlignment="1">
      <alignment horizontal="center" vertical="center" wrapText="1"/>
    </xf>
    <xf numFmtId="8" fontId="52" fillId="0" borderId="2" xfId="6" applyNumberFormat="1" applyFont="1" applyBorder="1" applyAlignment="1">
      <alignment horizontal="center" vertical="center" wrapText="1"/>
    </xf>
    <xf numFmtId="0" fontId="52" fillId="24" borderId="2" xfId="0" applyFont="1" applyFill="1" applyBorder="1" applyAlignment="1">
      <alignment horizontal="center" vertical="center" wrapText="1"/>
    </xf>
    <xf numFmtId="0" fontId="52" fillId="0" borderId="13" xfId="6" applyFont="1" applyBorder="1" applyAlignment="1">
      <alignment horizontal="center" vertical="center" wrapText="1"/>
    </xf>
    <xf numFmtId="0" fontId="52" fillId="0" borderId="23" xfId="6" applyFont="1" applyBorder="1" applyAlignment="1">
      <alignment horizontal="center" vertical="center" wrapText="1"/>
    </xf>
    <xf numFmtId="0" fontId="52" fillId="0" borderId="13" xfId="0" applyFont="1" applyBorder="1" applyAlignment="1">
      <alignment horizontal="center" vertical="center" wrapText="1"/>
    </xf>
    <xf numFmtId="0" fontId="52" fillId="0" borderId="17" xfId="6" applyFont="1" applyBorder="1" applyAlignment="1">
      <alignment horizontal="center" vertical="center"/>
    </xf>
    <xf numFmtId="0" fontId="52" fillId="24" borderId="2" xfId="0" applyFont="1" applyFill="1" applyBorder="1" applyAlignment="1">
      <alignment horizontal="center" vertical="center"/>
    </xf>
    <xf numFmtId="0" fontId="52" fillId="24" borderId="0" xfId="0" applyFont="1" applyFill="1" applyAlignment="1">
      <alignment horizontal="center" vertical="center" wrapText="1"/>
    </xf>
    <xf numFmtId="0" fontId="52" fillId="24" borderId="23" xfId="0" applyFont="1" applyFill="1" applyBorder="1" applyAlignment="1">
      <alignment horizontal="center" vertical="center"/>
    </xf>
    <xf numFmtId="0" fontId="52" fillId="24" borderId="0" xfId="0" applyFont="1" applyFill="1" applyAlignment="1">
      <alignment horizontal="center" vertical="center"/>
    </xf>
    <xf numFmtId="0" fontId="52" fillId="0" borderId="23" xfId="0" applyFont="1" applyBorder="1" applyAlignment="1">
      <alignment horizontal="center" vertical="center" wrapText="1"/>
    </xf>
    <xf numFmtId="0" fontId="52" fillId="0" borderId="32" xfId="6" applyFont="1" applyBorder="1" applyAlignment="1">
      <alignment horizontal="center" vertical="center"/>
    </xf>
    <xf numFmtId="0" fontId="52" fillId="6" borderId="13" xfId="6" applyFont="1" applyFill="1" applyBorder="1" applyAlignment="1">
      <alignment horizontal="center" vertical="center" wrapText="1"/>
    </xf>
    <xf numFmtId="0" fontId="52" fillId="38" borderId="2" xfId="75" applyFont="1" applyBorder="1" applyAlignment="1">
      <alignment horizontal="center" vertical="center"/>
    </xf>
    <xf numFmtId="8" fontId="52" fillId="0" borderId="2" xfId="0" applyNumberFormat="1" applyFont="1" applyBorder="1" applyAlignment="1">
      <alignment horizontal="center" vertical="center"/>
    </xf>
    <xf numFmtId="0" fontId="52" fillId="0" borderId="0" xfId="72" applyFont="1" applyAlignment="1">
      <alignment horizontal="center" vertical="center" wrapText="1"/>
    </xf>
    <xf numFmtId="3" fontId="52" fillId="0" borderId="2" xfId="6" applyNumberFormat="1" applyFont="1" applyBorder="1" applyAlignment="1">
      <alignment horizontal="center" vertical="center"/>
    </xf>
    <xf numFmtId="0" fontId="52" fillId="13" borderId="2" xfId="0" applyFont="1" applyFill="1" applyBorder="1" applyAlignment="1">
      <alignment horizontal="center" vertical="center" wrapText="1"/>
    </xf>
    <xf numFmtId="0" fontId="52" fillId="33" borderId="2" xfId="0" applyFont="1" applyFill="1" applyBorder="1" applyAlignment="1">
      <alignment horizontal="center" vertical="center" wrapText="1"/>
    </xf>
    <xf numFmtId="0" fontId="52" fillId="34" borderId="2" xfId="0" applyFont="1" applyFill="1" applyBorder="1" applyAlignment="1">
      <alignment horizontal="center" vertical="center" wrapText="1"/>
    </xf>
    <xf numFmtId="0" fontId="52" fillId="7" borderId="2" xfId="0" applyFont="1" applyFill="1" applyBorder="1" applyAlignment="1">
      <alignment horizontal="center" vertical="center" wrapText="1"/>
    </xf>
    <xf numFmtId="6" fontId="52" fillId="0" borderId="2" xfId="0" applyNumberFormat="1" applyFont="1" applyBorder="1" applyAlignment="1">
      <alignment horizontal="center" vertical="center" wrapText="1"/>
    </xf>
    <xf numFmtId="1" fontId="52" fillId="0" borderId="2" xfId="0" applyNumberFormat="1" applyFont="1" applyBorder="1" applyAlignment="1">
      <alignment horizontal="center" vertical="center"/>
    </xf>
    <xf numFmtId="0" fontId="52" fillId="35" borderId="2" xfId="6" applyFont="1" applyFill="1" applyBorder="1" applyAlignment="1">
      <alignment horizontal="center" vertical="center" wrapText="1"/>
    </xf>
    <xf numFmtId="0" fontId="52" fillId="0" borderId="4" xfId="6" applyFont="1" applyBorder="1" applyAlignment="1">
      <alignment horizontal="center" vertical="center"/>
    </xf>
    <xf numFmtId="0" fontId="52" fillId="20" borderId="2" xfId="6" applyFont="1" applyFill="1" applyBorder="1" applyAlignment="1">
      <alignment horizontal="center" vertical="center" wrapText="1"/>
    </xf>
    <xf numFmtId="0" fontId="52" fillId="49" borderId="2" xfId="6" applyFont="1" applyFill="1" applyBorder="1" applyAlignment="1">
      <alignment horizontal="center" vertical="center" wrapText="1"/>
    </xf>
    <xf numFmtId="0" fontId="52" fillId="0" borderId="2" xfId="66" applyFont="1" applyBorder="1" applyAlignment="1">
      <alignment horizontal="center" vertical="center"/>
    </xf>
    <xf numFmtId="1" fontId="52" fillId="0" borderId="2" xfId="66" applyNumberFormat="1" applyFont="1" applyBorder="1" applyAlignment="1">
      <alignment horizontal="center" vertical="center"/>
    </xf>
    <xf numFmtId="0" fontId="52" fillId="3" borderId="2" xfId="66" applyFont="1" applyFill="1" applyBorder="1" applyAlignment="1">
      <alignment horizontal="center" vertical="center"/>
    </xf>
    <xf numFmtId="0" fontId="52" fillId="3" borderId="2" xfId="66" applyFont="1" applyFill="1" applyBorder="1" applyAlignment="1">
      <alignment horizontal="center" vertical="center" wrapText="1"/>
    </xf>
    <xf numFmtId="0" fontId="52" fillId="0" borderId="2" xfId="66" applyFont="1" applyBorder="1" applyAlignment="1">
      <alignment horizontal="center" vertical="center" wrapText="1"/>
    </xf>
    <xf numFmtId="0" fontId="52" fillId="19" borderId="2" xfId="66" applyFont="1" applyFill="1" applyBorder="1" applyAlignment="1">
      <alignment horizontal="center" vertical="center" wrapText="1"/>
    </xf>
    <xf numFmtId="0" fontId="52" fillId="20" borderId="2" xfId="66" applyFont="1" applyFill="1" applyBorder="1" applyAlignment="1">
      <alignment horizontal="center" vertical="center" wrapText="1"/>
    </xf>
    <xf numFmtId="0" fontId="52" fillId="3" borderId="0" xfId="66" applyFont="1" applyFill="1" applyAlignment="1">
      <alignment horizontal="center" vertical="center"/>
    </xf>
    <xf numFmtId="1" fontId="52" fillId="3" borderId="2" xfId="66" applyNumberFormat="1" applyFont="1" applyFill="1" applyBorder="1" applyAlignment="1">
      <alignment horizontal="center" vertical="center" wrapText="1"/>
    </xf>
    <xf numFmtId="1" fontId="52" fillId="0" borderId="2" xfId="66" applyNumberFormat="1" applyFont="1" applyBorder="1" applyAlignment="1">
      <alignment horizontal="center" vertical="center" wrapText="1"/>
    </xf>
    <xf numFmtId="3" fontId="52" fillId="3" borderId="2" xfId="66" applyNumberFormat="1" applyFont="1" applyFill="1" applyBorder="1" applyAlignment="1">
      <alignment horizontal="center" vertical="center" wrapText="1"/>
    </xf>
    <xf numFmtId="0" fontId="52" fillId="19" borderId="2" xfId="6" applyFont="1" applyFill="1" applyBorder="1" applyAlignment="1">
      <alignment horizontal="center" vertical="center" wrapText="1"/>
    </xf>
    <xf numFmtId="49" fontId="52" fillId="3" borderId="2" xfId="66" applyNumberFormat="1" applyFont="1" applyFill="1" applyBorder="1" applyAlignment="1">
      <alignment horizontal="center" vertical="center" wrapText="1"/>
    </xf>
    <xf numFmtId="1" fontId="52" fillId="3" borderId="2" xfId="66" applyNumberFormat="1" applyFont="1" applyFill="1" applyBorder="1" applyAlignment="1">
      <alignment horizontal="center" vertical="center"/>
    </xf>
    <xf numFmtId="44" fontId="52" fillId="3" borderId="2" xfId="2" applyFont="1" applyFill="1" applyBorder="1" applyAlignment="1">
      <alignment horizontal="center" vertical="center"/>
    </xf>
    <xf numFmtId="0" fontId="52" fillId="21" borderId="2" xfId="66" applyFont="1" applyFill="1" applyBorder="1" applyAlignment="1">
      <alignment horizontal="center" vertical="center" wrapText="1"/>
    </xf>
    <xf numFmtId="0" fontId="52" fillId="22" borderId="2" xfId="66" applyFont="1" applyFill="1" applyBorder="1" applyAlignment="1">
      <alignment horizontal="center" vertical="center" wrapText="1"/>
    </xf>
    <xf numFmtId="0" fontId="52" fillId="23" borderId="2" xfId="66" applyFont="1" applyFill="1" applyBorder="1" applyAlignment="1">
      <alignment horizontal="center" vertical="center" wrapText="1"/>
    </xf>
    <xf numFmtId="0" fontId="52" fillId="3" borderId="2" xfId="0" applyFont="1" applyFill="1" applyBorder="1" applyAlignment="1">
      <alignment horizontal="center" vertical="center" wrapText="1"/>
    </xf>
    <xf numFmtId="0" fontId="52" fillId="9" borderId="2" xfId="66" applyFont="1" applyFill="1" applyBorder="1" applyAlignment="1">
      <alignment horizontal="center" vertical="center"/>
    </xf>
    <xf numFmtId="0" fontId="52" fillId="21" borderId="2" xfId="66" applyFont="1" applyFill="1" applyBorder="1" applyAlignment="1">
      <alignment horizontal="center" vertical="center"/>
    </xf>
    <xf numFmtId="0" fontId="52" fillId="21" borderId="2" xfId="0" applyFont="1" applyFill="1" applyBorder="1" applyAlignment="1">
      <alignment horizontal="center" vertical="center" wrapText="1"/>
    </xf>
    <xf numFmtId="0" fontId="52" fillId="6" borderId="2" xfId="0" applyFont="1" applyFill="1" applyBorder="1" applyAlignment="1">
      <alignment horizontal="center" vertical="center" wrapText="1"/>
    </xf>
    <xf numFmtId="0" fontId="52" fillId="24" borderId="2" xfId="66" applyFont="1" applyFill="1" applyBorder="1" applyAlignment="1">
      <alignment horizontal="center" vertical="center" wrapText="1"/>
    </xf>
    <xf numFmtId="0" fontId="52" fillId="6" borderId="2" xfId="66" applyFont="1" applyFill="1" applyBorder="1" applyAlignment="1">
      <alignment horizontal="center" vertical="center" wrapText="1"/>
    </xf>
    <xf numFmtId="0" fontId="52" fillId="25" borderId="2" xfId="66" applyFont="1" applyFill="1" applyBorder="1" applyAlignment="1">
      <alignment horizontal="center" vertical="center" wrapText="1"/>
    </xf>
    <xf numFmtId="0" fontId="52" fillId="24" borderId="2" xfId="66" applyFont="1" applyFill="1" applyBorder="1" applyAlignment="1">
      <alignment horizontal="center" vertical="center"/>
    </xf>
    <xf numFmtId="44" fontId="52" fillId="3" borderId="23" xfId="2" applyFont="1" applyFill="1" applyBorder="1" applyAlignment="1">
      <alignment horizontal="center" vertical="center"/>
    </xf>
    <xf numFmtId="0" fontId="52" fillId="26" borderId="2" xfId="66" applyFont="1" applyFill="1" applyBorder="1" applyAlignment="1">
      <alignment horizontal="center" vertical="center" wrapText="1"/>
    </xf>
    <xf numFmtId="3" fontId="52" fillId="0" borderId="2" xfId="66" applyNumberFormat="1" applyFont="1" applyBorder="1" applyAlignment="1">
      <alignment horizontal="center" vertical="center" wrapText="1"/>
    </xf>
    <xf numFmtId="0" fontId="52" fillId="12" borderId="2" xfId="66" applyFont="1" applyFill="1" applyBorder="1" applyAlignment="1">
      <alignment horizontal="center" vertical="center" wrapText="1"/>
    </xf>
    <xf numFmtId="44" fontId="52" fillId="0" borderId="2" xfId="2" applyFont="1" applyFill="1" applyBorder="1" applyAlignment="1">
      <alignment horizontal="center" vertical="center"/>
    </xf>
    <xf numFmtId="0" fontId="52" fillId="27" borderId="2" xfId="66" applyFont="1" applyFill="1" applyBorder="1" applyAlignment="1">
      <alignment horizontal="center" vertical="center" wrapText="1"/>
    </xf>
    <xf numFmtId="0" fontId="52" fillId="28" borderId="2" xfId="66" applyFont="1" applyFill="1" applyBorder="1" applyAlignment="1">
      <alignment horizontal="center" vertical="center" wrapText="1"/>
    </xf>
    <xf numFmtId="0" fontId="52" fillId="29" borderId="2" xfId="66" applyFont="1" applyFill="1" applyBorder="1" applyAlignment="1">
      <alignment horizontal="center" vertical="center" wrapText="1"/>
    </xf>
    <xf numFmtId="0" fontId="52" fillId="28" borderId="2" xfId="66" applyFont="1" applyFill="1" applyBorder="1" applyAlignment="1">
      <alignment horizontal="center" vertical="center"/>
    </xf>
    <xf numFmtId="0" fontId="52" fillId="28" borderId="2" xfId="0" applyFont="1" applyFill="1" applyBorder="1" applyAlignment="1">
      <alignment horizontal="center" vertical="center" wrapText="1"/>
    </xf>
    <xf numFmtId="0" fontId="52" fillId="30" borderId="2" xfId="66" applyFont="1" applyFill="1" applyBorder="1" applyAlignment="1">
      <alignment horizontal="center" vertical="center" wrapText="1"/>
    </xf>
    <xf numFmtId="0" fontId="52" fillId="31" borderId="13" xfId="66" applyFont="1" applyFill="1" applyBorder="1" applyAlignment="1">
      <alignment horizontal="center" vertical="center" wrapText="1"/>
    </xf>
    <xf numFmtId="0" fontId="52" fillId="0" borderId="13" xfId="66" applyFont="1" applyBorder="1" applyAlignment="1">
      <alignment horizontal="center" vertical="center"/>
    </xf>
    <xf numFmtId="0" fontId="52" fillId="32" borderId="2" xfId="66" applyFont="1" applyFill="1" applyBorder="1" applyAlignment="1">
      <alignment horizontal="center" vertical="center" wrapText="1"/>
    </xf>
    <xf numFmtId="0" fontId="52" fillId="31" borderId="2" xfId="66" applyFont="1" applyFill="1" applyBorder="1" applyAlignment="1">
      <alignment horizontal="center" vertical="center" wrapText="1"/>
    </xf>
    <xf numFmtId="0" fontId="52" fillId="30" borderId="2" xfId="66" applyFont="1" applyFill="1" applyBorder="1" applyAlignment="1">
      <alignment horizontal="center" vertical="center"/>
    </xf>
    <xf numFmtId="0" fontId="52" fillId="30" borderId="2" xfId="0" applyFont="1" applyFill="1" applyBorder="1" applyAlignment="1">
      <alignment horizontal="center" vertical="center" wrapText="1"/>
    </xf>
    <xf numFmtId="0" fontId="82" fillId="0" borderId="2" xfId="66" applyFont="1" applyBorder="1" applyAlignment="1">
      <alignment horizontal="center" vertical="center" wrapText="1"/>
    </xf>
    <xf numFmtId="46" fontId="37" fillId="0" borderId="2" xfId="0" applyNumberFormat="1" applyFont="1" applyBorder="1" applyAlignment="1">
      <alignment horizontal="center" vertical="center" wrapText="1"/>
    </xf>
    <xf numFmtId="167" fontId="78" fillId="4" borderId="10" xfId="3" applyNumberFormat="1" applyFont="1" applyFill="1" applyBorder="1" applyAlignment="1">
      <alignment vertical="center"/>
    </xf>
    <xf numFmtId="166" fontId="78" fillId="0" borderId="2" xfId="1" applyNumberFormat="1" applyFont="1" applyFill="1" applyBorder="1" applyAlignment="1">
      <alignment horizontal="center" vertical="center"/>
    </xf>
    <xf numFmtId="165" fontId="78" fillId="0" borderId="11" xfId="3" applyNumberFormat="1" applyFont="1" applyFill="1" applyBorder="1" applyAlignment="1">
      <alignment vertical="center"/>
    </xf>
    <xf numFmtId="167" fontId="78" fillId="0" borderId="0" xfId="0" applyNumberFormat="1" applyFont="1"/>
    <xf numFmtId="172" fontId="83" fillId="0" borderId="50" xfId="0" applyNumberFormat="1" applyFont="1" applyBorder="1"/>
    <xf numFmtId="172" fontId="84" fillId="0" borderId="51" xfId="76" applyNumberFormat="1" applyFont="1" applyBorder="1" applyAlignment="1">
      <alignment horizontal="right" wrapText="1"/>
    </xf>
    <xf numFmtId="172" fontId="83" fillId="0" borderId="52" xfId="0" applyNumberFormat="1" applyFont="1" applyBorder="1"/>
    <xf numFmtId="173" fontId="83" fillId="0" borderId="50" xfId="0" applyNumberFormat="1" applyFont="1" applyBorder="1"/>
    <xf numFmtId="0" fontId="31" fillId="0" borderId="0" xfId="6" applyAlignment="1">
      <alignment horizontal="left"/>
    </xf>
    <xf numFmtId="165" fontId="39" fillId="0" borderId="11" xfId="3" applyNumberFormat="1" applyFont="1" applyFill="1" applyBorder="1" applyAlignment="1">
      <alignment vertical="center"/>
    </xf>
    <xf numFmtId="4" fontId="51" fillId="3" borderId="2" xfId="6" applyNumberFormat="1" applyFont="1" applyFill="1" applyBorder="1" applyAlignment="1">
      <alignment horizontal="center" vertical="center" wrapText="1"/>
    </xf>
    <xf numFmtId="0" fontId="51" fillId="3" borderId="2" xfId="6" applyFont="1" applyFill="1" applyBorder="1" applyAlignment="1">
      <alignment horizontal="left" vertical="center" wrapText="1"/>
    </xf>
    <xf numFmtId="0" fontId="50" fillId="3" borderId="2" xfId="6" applyFont="1" applyFill="1" applyBorder="1" applyAlignment="1">
      <alignment horizontal="left" vertical="center" wrapText="1"/>
    </xf>
    <xf numFmtId="44" fontId="50" fillId="0" borderId="2" xfId="2" applyFont="1" applyBorder="1" applyAlignment="1">
      <alignment horizontal="center" vertical="center" wrapText="1"/>
    </xf>
    <xf numFmtId="0" fontId="51" fillId="3" borderId="2" xfId="6" applyFont="1" applyFill="1" applyBorder="1" applyAlignment="1">
      <alignment vertical="center" wrapText="1"/>
    </xf>
    <xf numFmtId="0" fontId="50" fillId="3" borderId="2" xfId="6" applyFont="1" applyFill="1" applyBorder="1" applyAlignment="1">
      <alignment vertical="center" wrapText="1"/>
    </xf>
    <xf numFmtId="0" fontId="51" fillId="0" borderId="0" xfId="0" applyFont="1" applyAlignment="1">
      <alignment vertical="center"/>
    </xf>
    <xf numFmtId="0" fontId="50" fillId="6" borderId="2" xfId="0" applyFont="1" applyFill="1" applyBorder="1" applyAlignment="1">
      <alignment horizontal="center" vertical="center" wrapText="1"/>
    </xf>
    <xf numFmtId="0" fontId="50" fillId="0" borderId="2" xfId="6" applyFont="1" applyBorder="1" applyAlignment="1">
      <alignment vertical="center" wrapText="1"/>
    </xf>
    <xf numFmtId="0" fontId="50" fillId="0" borderId="2" xfId="6" applyFont="1" applyBorder="1" applyAlignment="1">
      <alignment horizontal="left" vertical="center" wrapText="1"/>
    </xf>
    <xf numFmtId="0" fontId="51" fillId="3" borderId="2" xfId="0" applyFont="1" applyFill="1" applyBorder="1" applyAlignment="1">
      <alignment vertical="center" wrapText="1"/>
    </xf>
    <xf numFmtId="0" fontId="51" fillId="3" borderId="2" xfId="0" applyFont="1" applyFill="1" applyBorder="1" applyAlignment="1">
      <alignment horizontal="left" vertical="center" wrapText="1"/>
    </xf>
    <xf numFmtId="0" fontId="52" fillId="3" borderId="13" xfId="6" applyFont="1" applyFill="1" applyBorder="1" applyAlignment="1">
      <alignment horizontal="center" vertical="center"/>
    </xf>
    <xf numFmtId="1" fontId="52" fillId="3" borderId="13" xfId="6" applyNumberFormat="1" applyFont="1" applyFill="1" applyBorder="1" applyAlignment="1">
      <alignment horizontal="center" vertical="center"/>
    </xf>
    <xf numFmtId="0" fontId="53" fillId="3" borderId="2" xfId="0" applyFont="1" applyFill="1" applyBorder="1" applyAlignment="1">
      <alignment horizontal="left" vertical="center" wrapText="1"/>
    </xf>
    <xf numFmtId="0" fontId="82" fillId="3" borderId="13" xfId="6" applyFont="1" applyFill="1" applyBorder="1" applyAlignment="1">
      <alignment horizontal="center" vertical="center"/>
    </xf>
    <xf numFmtId="1" fontId="82" fillId="3" borderId="13" xfId="6" applyNumberFormat="1" applyFont="1" applyFill="1" applyBorder="1" applyAlignment="1">
      <alignment horizontal="center" vertical="center"/>
    </xf>
    <xf numFmtId="0" fontId="82" fillId="3" borderId="2" xfId="6" applyFont="1" applyFill="1" applyBorder="1" applyAlignment="1">
      <alignment horizontal="center" vertical="center" wrapText="1"/>
    </xf>
    <xf numFmtId="0" fontId="38" fillId="3" borderId="2" xfId="6" applyFont="1" applyFill="1" applyBorder="1" applyAlignment="1">
      <alignment horizontal="center" vertical="center" wrapText="1"/>
    </xf>
    <xf numFmtId="0" fontId="38" fillId="3" borderId="2" xfId="6" applyFont="1" applyFill="1" applyBorder="1" applyAlignment="1">
      <alignment horizontal="left" vertical="center" wrapText="1"/>
    </xf>
    <xf numFmtId="44" fontId="38" fillId="0" borderId="2" xfId="2" applyFont="1" applyBorder="1" applyAlignment="1">
      <alignment horizontal="center" vertical="center" wrapText="1"/>
    </xf>
    <xf numFmtId="44" fontId="38" fillId="3" borderId="2" xfId="2" applyFont="1" applyFill="1" applyBorder="1" applyAlignment="1">
      <alignment horizontal="center" vertical="center" wrapText="1"/>
    </xf>
    <xf numFmtId="0" fontId="38" fillId="0" borderId="2" xfId="6" applyFont="1" applyBorder="1" applyAlignment="1">
      <alignment horizontal="center" vertical="center"/>
    </xf>
    <xf numFmtId="0" fontId="53" fillId="3" borderId="0" xfId="6" applyFont="1" applyFill="1" applyAlignment="1">
      <alignment horizontal="center" vertical="center"/>
    </xf>
    <xf numFmtId="0" fontId="53" fillId="0" borderId="0" xfId="6" applyFont="1" applyAlignment="1">
      <alignment horizontal="center" vertical="center"/>
    </xf>
    <xf numFmtId="3" fontId="52" fillId="3" borderId="2" xfId="6" applyNumberFormat="1" applyFont="1" applyFill="1" applyBorder="1" applyAlignment="1">
      <alignment horizontal="center" vertical="center" wrapText="1"/>
    </xf>
    <xf numFmtId="0" fontId="50" fillId="24" borderId="2" xfId="0" applyFont="1" applyFill="1" applyBorder="1" applyAlignment="1">
      <alignment horizontal="center" vertical="center" wrapText="1"/>
    </xf>
    <xf numFmtId="44" fontId="50" fillId="0" borderId="2" xfId="2" applyFont="1" applyFill="1" applyBorder="1" applyAlignment="1">
      <alignment horizontal="center" vertical="center" wrapText="1"/>
    </xf>
    <xf numFmtId="44" fontId="50" fillId="0" borderId="2" xfId="2" applyFont="1" applyFill="1" applyBorder="1" applyAlignment="1">
      <alignment horizontal="left" vertical="center" wrapText="1"/>
    </xf>
    <xf numFmtId="4" fontId="50" fillId="3" borderId="2" xfId="6" applyNumberFormat="1" applyFont="1" applyFill="1" applyBorder="1" applyAlignment="1">
      <alignment horizontal="center" vertical="center" wrapText="1"/>
    </xf>
    <xf numFmtId="0" fontId="50" fillId="25" borderId="2" xfId="0" applyFont="1" applyFill="1" applyBorder="1" applyAlignment="1">
      <alignment horizontal="center" vertical="center" wrapText="1"/>
    </xf>
    <xf numFmtId="0" fontId="50" fillId="8" borderId="2" xfId="0" applyFont="1" applyFill="1" applyBorder="1" applyAlignment="1">
      <alignment horizontal="center" vertical="center" wrapText="1"/>
    </xf>
    <xf numFmtId="0" fontId="87" fillId="3" borderId="2" xfId="6" applyFont="1" applyFill="1" applyBorder="1" applyAlignment="1">
      <alignment horizontal="center" vertical="center" wrapText="1"/>
    </xf>
    <xf numFmtId="0" fontId="51" fillId="0" borderId="2" xfId="6" applyFont="1" applyBorder="1" applyAlignment="1">
      <alignment horizontal="left" vertical="center" wrapText="1"/>
    </xf>
    <xf numFmtId="0" fontId="52" fillId="0" borderId="2" xfId="6" applyFont="1" applyBorder="1" applyAlignment="1">
      <alignment horizontal="left" vertical="center" wrapText="1"/>
    </xf>
    <xf numFmtId="0" fontId="51" fillId="17" borderId="2" xfId="0" applyFont="1" applyFill="1" applyBorder="1" applyAlignment="1">
      <alignment horizontal="center" vertical="center" wrapText="1"/>
    </xf>
    <xf numFmtId="8" fontId="51" fillId="0" borderId="2" xfId="2" applyNumberFormat="1" applyFont="1" applyBorder="1" applyAlignment="1">
      <alignment horizontal="center" vertical="center" wrapText="1"/>
    </xf>
    <xf numFmtId="44" fontId="51" fillId="0" borderId="2" xfId="2" applyFont="1" applyBorder="1" applyAlignment="1">
      <alignment horizontal="left" vertical="center" wrapText="1"/>
    </xf>
    <xf numFmtId="4" fontId="51" fillId="3" borderId="2" xfId="6" applyNumberFormat="1" applyFont="1" applyFill="1" applyBorder="1" applyAlignment="1">
      <alignment horizontal="center" vertical="center"/>
    </xf>
    <xf numFmtId="0" fontId="81" fillId="3" borderId="2" xfId="6" applyFont="1" applyFill="1" applyBorder="1" applyAlignment="1">
      <alignment horizontal="center" vertical="center" wrapText="1"/>
    </xf>
    <xf numFmtId="0" fontId="81" fillId="3" borderId="2" xfId="6" applyFont="1" applyFill="1" applyBorder="1" applyAlignment="1">
      <alignment horizontal="center" vertical="center"/>
    </xf>
    <xf numFmtId="0" fontId="51" fillId="17" borderId="2" xfId="0" applyFont="1" applyFill="1" applyBorder="1" applyAlignment="1">
      <alignment horizontal="left" vertical="center" wrapText="1"/>
    </xf>
    <xf numFmtId="0" fontId="88" fillId="3" borderId="2" xfId="6" applyFont="1" applyFill="1" applyBorder="1" applyAlignment="1">
      <alignment horizontal="center" vertical="center" wrapText="1"/>
    </xf>
    <xf numFmtId="0" fontId="31" fillId="0" borderId="17" xfId="6" applyBorder="1" applyAlignment="1">
      <alignment horizontal="center" vertical="center"/>
    </xf>
    <xf numFmtId="0" fontId="41" fillId="0" borderId="0" xfId="6" applyFont="1" applyAlignment="1">
      <alignment horizontal="center" vertical="center"/>
    </xf>
    <xf numFmtId="0" fontId="89" fillId="5" borderId="2" xfId="0" applyFont="1" applyFill="1" applyBorder="1" applyAlignment="1">
      <alignment horizontal="center" vertical="center" wrapText="1"/>
    </xf>
    <xf numFmtId="0" fontId="90" fillId="0" borderId="2" xfId="6" applyFont="1" applyBorder="1" applyAlignment="1">
      <alignment horizontal="center" vertical="center" wrapText="1"/>
    </xf>
    <xf numFmtId="0" fontId="89" fillId="0" borderId="2" xfId="6" applyFont="1" applyBorder="1" applyAlignment="1">
      <alignment horizontal="center" vertical="center"/>
    </xf>
    <xf numFmtId="1" fontId="89" fillId="0" borderId="2" xfId="6" applyNumberFormat="1" applyFont="1" applyBorder="1" applyAlignment="1">
      <alignment horizontal="center" vertical="center"/>
    </xf>
    <xf numFmtId="0" fontId="91" fillId="0" borderId="2" xfId="6" applyFont="1" applyBorder="1" applyAlignment="1">
      <alignment horizontal="center" vertical="center"/>
    </xf>
    <xf numFmtId="0" fontId="91" fillId="0" borderId="2" xfId="6" applyFont="1" applyBorder="1" applyAlignment="1">
      <alignment horizontal="center" vertical="center" wrapText="1"/>
    </xf>
    <xf numFmtId="167" fontId="91" fillId="0" borderId="2" xfId="2" applyNumberFormat="1" applyFont="1" applyBorder="1" applyAlignment="1">
      <alignment horizontal="center" vertical="center"/>
    </xf>
    <xf numFmtId="167" fontId="91" fillId="0" borderId="38" xfId="2" applyNumberFormat="1" applyFont="1" applyBorder="1" applyAlignment="1">
      <alignment horizontal="center" vertical="center"/>
    </xf>
    <xf numFmtId="0" fontId="89" fillId="0" borderId="0" xfId="6" applyFont="1" applyAlignment="1">
      <alignment horizontal="center" vertical="center"/>
    </xf>
    <xf numFmtId="0" fontId="90" fillId="0" borderId="39" xfId="6" applyFont="1" applyBorder="1" applyAlignment="1">
      <alignment horizontal="center" vertical="center" wrapText="1"/>
    </xf>
    <xf numFmtId="167" fontId="91" fillId="0" borderId="39" xfId="2" applyNumberFormat="1" applyFont="1" applyBorder="1" applyAlignment="1">
      <alignment horizontal="center" vertical="center"/>
    </xf>
    <xf numFmtId="0" fontId="91" fillId="0" borderId="39" xfId="0" applyFont="1" applyBorder="1" applyAlignment="1">
      <alignment horizontal="center" vertical="center" wrapText="1"/>
    </xf>
    <xf numFmtId="0" fontId="91" fillId="0" borderId="0" xfId="0" applyFont="1" applyAlignment="1">
      <alignment horizontal="center" vertical="center" wrapText="1"/>
    </xf>
    <xf numFmtId="0" fontId="89" fillId="5" borderId="4" xfId="0" applyFont="1" applyFill="1" applyBorder="1" applyAlignment="1">
      <alignment horizontal="center" vertical="center" wrapText="1"/>
    </xf>
    <xf numFmtId="0" fontId="89" fillId="0" borderId="3" xfId="6" applyFont="1" applyBorder="1" applyAlignment="1">
      <alignment horizontal="center" vertical="center"/>
    </xf>
    <xf numFmtId="0" fontId="91" fillId="0" borderId="38" xfId="0" applyFont="1" applyBorder="1" applyAlignment="1">
      <alignment horizontal="center" vertical="center" wrapText="1"/>
    </xf>
    <xf numFmtId="0" fontId="89" fillId="0" borderId="17" xfId="6" applyFont="1" applyBorder="1" applyAlignment="1">
      <alignment horizontal="center" vertical="center"/>
    </xf>
    <xf numFmtId="0" fontId="89" fillId="0" borderId="39" xfId="6" applyFont="1" applyBorder="1" applyAlignment="1">
      <alignment horizontal="center" vertical="center"/>
    </xf>
    <xf numFmtId="0" fontId="89" fillId="0" borderId="23" xfId="6" applyFont="1" applyBorder="1" applyAlignment="1">
      <alignment horizontal="center" vertical="center"/>
    </xf>
    <xf numFmtId="0" fontId="90" fillId="0" borderId="13" xfId="6" applyFont="1" applyBorder="1" applyAlignment="1">
      <alignment horizontal="center" vertical="center" wrapText="1"/>
    </xf>
    <xf numFmtId="0" fontId="90" fillId="0" borderId="23" xfId="0" applyFont="1" applyBorder="1" applyAlignment="1">
      <alignment horizontal="center" vertical="center" wrapText="1"/>
    </xf>
    <xf numFmtId="44" fontId="91" fillId="3" borderId="2" xfId="2" applyFont="1" applyFill="1" applyBorder="1" applyAlignment="1">
      <alignment horizontal="center" vertical="center" wrapText="1"/>
    </xf>
    <xf numFmtId="0" fontId="91" fillId="12" borderId="2" xfId="6" applyFont="1" applyFill="1" applyBorder="1" applyAlignment="1">
      <alignment horizontal="center" vertical="center" wrapText="1"/>
    </xf>
    <xf numFmtId="0" fontId="91" fillId="0" borderId="2" xfId="66" applyFont="1" applyBorder="1" applyAlignment="1">
      <alignment horizontal="center" vertical="center" wrapText="1"/>
    </xf>
    <xf numFmtId="0" fontId="91" fillId="16" borderId="2" xfId="0" applyFont="1" applyFill="1" applyBorder="1" applyAlignment="1">
      <alignment horizontal="center" vertical="center" wrapText="1"/>
    </xf>
    <xf numFmtId="167" fontId="90" fillId="0" borderId="2" xfId="2" applyNumberFormat="1" applyFont="1" applyBorder="1" applyAlignment="1">
      <alignment horizontal="center" vertical="center" wrapText="1"/>
    </xf>
    <xf numFmtId="0" fontId="89" fillId="0" borderId="2" xfId="6" applyFont="1" applyBorder="1" applyAlignment="1">
      <alignment horizontal="center" vertical="center" wrapText="1"/>
    </xf>
    <xf numFmtId="17" fontId="90" fillId="0" borderId="2" xfId="6" applyNumberFormat="1" applyFont="1" applyBorder="1" applyAlignment="1">
      <alignment horizontal="center" vertical="center" wrapText="1"/>
    </xf>
    <xf numFmtId="0" fontId="90" fillId="0" borderId="2" xfId="6" applyFont="1" applyBorder="1" applyAlignment="1">
      <alignment horizontal="center" vertical="center"/>
    </xf>
    <xf numFmtId="0" fontId="91" fillId="7" borderId="2" xfId="0" applyFont="1" applyFill="1" applyBorder="1" applyAlignment="1">
      <alignment horizontal="center" vertical="center" wrapText="1"/>
    </xf>
    <xf numFmtId="0" fontId="90" fillId="8" borderId="2" xfId="0" applyFont="1" applyFill="1" applyBorder="1" applyAlignment="1">
      <alignment horizontal="center" vertical="center" wrapText="1"/>
    </xf>
    <xf numFmtId="167" fontId="91" fillId="0" borderId="0" xfId="2" applyNumberFormat="1" applyFont="1" applyBorder="1" applyAlignment="1">
      <alignment horizontal="center" vertical="center"/>
    </xf>
    <xf numFmtId="0" fontId="91" fillId="17" borderId="2" xfId="0" applyFont="1" applyFill="1" applyBorder="1" applyAlignment="1">
      <alignment horizontal="center" vertical="center" wrapText="1"/>
    </xf>
    <xf numFmtId="0" fontId="91" fillId="0" borderId="2" xfId="0" applyFont="1" applyBorder="1" applyAlignment="1">
      <alignment horizontal="center" vertical="center" wrapText="1"/>
    </xf>
    <xf numFmtId="167" fontId="91" fillId="0" borderId="2" xfId="2" applyNumberFormat="1" applyFont="1" applyFill="1" applyBorder="1" applyAlignment="1">
      <alignment horizontal="center" vertical="center"/>
    </xf>
    <xf numFmtId="0" fontId="91" fillId="9" borderId="2" xfId="0" applyFont="1" applyFill="1" applyBorder="1" applyAlignment="1">
      <alignment horizontal="center" vertical="center" wrapText="1"/>
    </xf>
    <xf numFmtId="0" fontId="91" fillId="14" borderId="2" xfId="0" applyFont="1" applyFill="1" applyBorder="1" applyAlignment="1">
      <alignment horizontal="center" vertical="center" wrapText="1"/>
    </xf>
    <xf numFmtId="0" fontId="92" fillId="9" borderId="2" xfId="0" applyFont="1" applyFill="1" applyBorder="1" applyAlignment="1">
      <alignment horizontal="center" vertical="center" wrapText="1"/>
    </xf>
    <xf numFmtId="0" fontId="91" fillId="3" borderId="0" xfId="6" applyFont="1" applyFill="1" applyAlignment="1">
      <alignment horizontal="center" vertical="center"/>
    </xf>
    <xf numFmtId="0" fontId="91" fillId="9" borderId="39" xfId="6" applyFont="1" applyFill="1" applyBorder="1" applyAlignment="1">
      <alignment horizontal="center" vertical="center"/>
    </xf>
    <xf numFmtId="0" fontId="91" fillId="0" borderId="13" xfId="0" applyFont="1" applyBorder="1" applyAlignment="1">
      <alignment horizontal="center" vertical="center" wrapText="1"/>
    </xf>
    <xf numFmtId="0" fontId="89" fillId="3" borderId="39" xfId="6" applyFont="1" applyFill="1" applyBorder="1" applyAlignment="1">
      <alignment horizontal="center" vertical="center"/>
    </xf>
    <xf numFmtId="1" fontId="89" fillId="3" borderId="39" xfId="6" applyNumberFormat="1" applyFont="1" applyFill="1" applyBorder="1" applyAlignment="1">
      <alignment horizontal="center" vertical="center"/>
    </xf>
    <xf numFmtId="0" fontId="91" fillId="3" borderId="39" xfId="6" applyFont="1" applyFill="1" applyBorder="1" applyAlignment="1">
      <alignment horizontal="center" vertical="center" wrapText="1"/>
    </xf>
    <xf numFmtId="0" fontId="91" fillId="3" borderId="39" xfId="6" applyFont="1" applyFill="1" applyBorder="1" applyAlignment="1">
      <alignment horizontal="center" vertical="center"/>
    </xf>
    <xf numFmtId="167" fontId="91" fillId="0" borderId="39" xfId="6" applyNumberFormat="1" applyFont="1" applyBorder="1" applyAlignment="1">
      <alignment horizontal="center" vertical="center"/>
    </xf>
    <xf numFmtId="167" fontId="91" fillId="3" borderId="39" xfId="6" applyNumberFormat="1" applyFont="1" applyFill="1" applyBorder="1" applyAlignment="1">
      <alignment horizontal="center" vertical="center"/>
    </xf>
    <xf numFmtId="0" fontId="91" fillId="9" borderId="39" xfId="6" applyFont="1" applyFill="1" applyBorder="1" applyAlignment="1">
      <alignment horizontal="center" vertical="center" wrapText="1"/>
    </xf>
    <xf numFmtId="0" fontId="93" fillId="0" borderId="0" xfId="0" applyFont="1" applyAlignment="1">
      <alignment horizontal="center" vertical="center" wrapText="1"/>
    </xf>
    <xf numFmtId="0" fontId="91" fillId="9" borderId="37" xfId="6" applyFont="1" applyFill="1" applyBorder="1" applyAlignment="1">
      <alignment horizontal="center" vertical="center" wrapText="1"/>
    </xf>
    <xf numFmtId="0" fontId="91" fillId="3" borderId="0" xfId="6" applyFont="1" applyFill="1" applyAlignment="1">
      <alignment horizontal="center" vertical="center" wrapText="1"/>
    </xf>
    <xf numFmtId="0" fontId="89" fillId="3" borderId="37" xfId="6" applyFont="1" applyFill="1" applyBorder="1" applyAlignment="1">
      <alignment horizontal="center" vertical="center"/>
    </xf>
    <xf numFmtId="1" fontId="89" fillId="3" borderId="37" xfId="6" applyNumberFormat="1" applyFont="1" applyFill="1" applyBorder="1" applyAlignment="1">
      <alignment horizontal="center" vertical="center"/>
    </xf>
    <xf numFmtId="0" fontId="91" fillId="3" borderId="37" xfId="6" applyFont="1" applyFill="1" applyBorder="1" applyAlignment="1">
      <alignment horizontal="center" vertical="center"/>
    </xf>
    <xf numFmtId="0" fontId="93" fillId="0" borderId="53" xfId="0" applyFont="1" applyBorder="1" applyAlignment="1">
      <alignment horizontal="center" vertical="center" wrapText="1"/>
    </xf>
    <xf numFmtId="167" fontId="91" fillId="3" borderId="37" xfId="6" applyNumberFormat="1" applyFont="1" applyFill="1" applyBorder="1" applyAlignment="1">
      <alignment horizontal="center" vertical="center"/>
    </xf>
    <xf numFmtId="0" fontId="91" fillId="3" borderId="37" xfId="6" applyFont="1" applyFill="1" applyBorder="1" applyAlignment="1">
      <alignment horizontal="center" vertical="center" wrapText="1"/>
    </xf>
    <xf numFmtId="0" fontId="91" fillId="9" borderId="37" xfId="6" applyFont="1" applyFill="1" applyBorder="1" applyAlignment="1">
      <alignment horizontal="center" vertical="center"/>
    </xf>
    <xf numFmtId="167" fontId="91" fillId="0" borderId="37" xfId="6" applyNumberFormat="1" applyFont="1" applyBorder="1" applyAlignment="1">
      <alignment horizontal="center" vertical="center"/>
    </xf>
    <xf numFmtId="0" fontId="90" fillId="0" borderId="39" xfId="0" applyFont="1" applyBorder="1" applyAlignment="1">
      <alignment horizontal="center" vertical="center" wrapText="1"/>
    </xf>
    <xf numFmtId="9" fontId="3" fillId="0" borderId="2" xfId="74" applyFont="1" applyFill="1" applyBorder="1" applyAlignment="1">
      <alignment horizontal="center" vertical="center"/>
    </xf>
    <xf numFmtId="9" fontId="3" fillId="0" borderId="0" xfId="74" applyFont="1" applyFill="1" applyBorder="1" applyAlignment="1">
      <alignment horizontal="center" vertical="center"/>
    </xf>
    <xf numFmtId="9" fontId="3" fillId="0" borderId="4" xfId="74" applyFont="1" applyFill="1" applyBorder="1" applyAlignment="1">
      <alignment horizontal="center" vertical="center" wrapText="1"/>
    </xf>
    <xf numFmtId="9" fontId="3" fillId="0" borderId="0" xfId="74" applyFont="1" applyFill="1" applyBorder="1" applyAlignment="1">
      <alignment horizontal="center" vertical="center" wrapText="1"/>
    </xf>
    <xf numFmtId="9" fontId="3" fillId="0" borderId="2" xfId="74" applyFont="1" applyFill="1" applyBorder="1" applyAlignment="1">
      <alignment horizontal="center" vertical="center" wrapText="1"/>
    </xf>
    <xf numFmtId="9" fontId="31" fillId="0" borderId="2" xfId="74" applyFont="1" applyFill="1" applyBorder="1" applyAlignment="1">
      <alignment horizontal="center" vertical="center" wrapText="1"/>
    </xf>
    <xf numFmtId="9" fontId="31" fillId="0" borderId="0" xfId="74" applyFont="1" applyFill="1" applyBorder="1" applyAlignment="1">
      <alignment horizontal="center" vertical="center" wrapText="1"/>
    </xf>
    <xf numFmtId="9" fontId="37" fillId="0" borderId="2" xfId="74" applyFont="1" applyFill="1" applyBorder="1" applyAlignment="1">
      <alignment horizontal="center" vertical="center" wrapText="1"/>
    </xf>
    <xf numFmtId="9" fontId="37" fillId="0" borderId="0" xfId="74" applyFont="1" applyFill="1" applyBorder="1" applyAlignment="1">
      <alignment horizontal="center" vertical="center" wrapText="1"/>
    </xf>
    <xf numFmtId="9" fontId="3" fillId="0" borderId="40" xfId="74" applyFont="1" applyFill="1" applyBorder="1" applyAlignment="1">
      <alignment horizontal="center" vertical="center" wrapText="1"/>
    </xf>
    <xf numFmtId="9" fontId="37" fillId="0" borderId="40" xfId="74" applyFont="1" applyFill="1" applyBorder="1" applyAlignment="1">
      <alignment horizontal="center" vertical="center" wrapText="1"/>
    </xf>
    <xf numFmtId="9" fontId="37" fillId="0" borderId="2" xfId="74" applyFont="1" applyFill="1" applyBorder="1" applyAlignment="1">
      <alignment horizontal="center" vertical="center"/>
    </xf>
    <xf numFmtId="9" fontId="31" fillId="0" borderId="2" xfId="74" applyFont="1" applyFill="1" applyBorder="1" applyAlignment="1">
      <alignment horizontal="center" vertical="center"/>
    </xf>
    <xf numFmtId="9" fontId="37" fillId="0" borderId="0" xfId="74" applyFont="1" applyFill="1" applyBorder="1" applyAlignment="1">
      <alignment horizontal="center" vertical="center"/>
    </xf>
    <xf numFmtId="9" fontId="3" fillId="0" borderId="4" xfId="74" applyFont="1" applyFill="1" applyBorder="1" applyAlignment="1">
      <alignment horizontal="center" vertical="center"/>
    </xf>
    <xf numFmtId="9" fontId="3" fillId="0" borderId="43" xfId="74" applyFont="1" applyFill="1" applyBorder="1" applyAlignment="1">
      <alignment horizontal="center" vertical="center" wrapText="1"/>
    </xf>
    <xf numFmtId="9" fontId="3" fillId="0" borderId="13" xfId="74" applyFont="1" applyFill="1" applyBorder="1" applyAlignment="1">
      <alignment horizontal="center" vertical="center" wrapText="1"/>
    </xf>
    <xf numFmtId="10" fontId="3" fillId="0" borderId="2" xfId="74" applyNumberFormat="1" applyFont="1" applyFill="1" applyBorder="1" applyAlignment="1">
      <alignment horizontal="center" vertical="center" wrapText="1"/>
    </xf>
    <xf numFmtId="10" fontId="31" fillId="0" borderId="2" xfId="74" applyNumberFormat="1" applyFont="1" applyFill="1" applyBorder="1" applyAlignment="1">
      <alignment horizontal="center" vertical="center" wrapText="1"/>
    </xf>
    <xf numFmtId="1" fontId="52" fillId="0" borderId="2" xfId="0" applyNumberFormat="1" applyFont="1" applyBorder="1" applyAlignment="1">
      <alignment horizontal="center" vertical="center" wrapText="1"/>
    </xf>
    <xf numFmtId="0" fontId="51" fillId="0" borderId="0" xfId="0" applyFont="1" applyAlignment="1">
      <alignment horizontal="center" vertical="center" wrapText="1"/>
    </xf>
    <xf numFmtId="0" fontId="52" fillId="3" borderId="2" xfId="0" applyFont="1" applyFill="1" applyBorder="1" applyAlignment="1">
      <alignment horizontal="center" vertical="center"/>
    </xf>
    <xf numFmtId="1" fontId="52" fillId="3" borderId="2" xfId="0" applyNumberFormat="1" applyFont="1" applyFill="1" applyBorder="1" applyAlignment="1">
      <alignment horizontal="center" vertical="center"/>
    </xf>
    <xf numFmtId="3" fontId="52" fillId="0" borderId="2" xfId="0" applyNumberFormat="1" applyFont="1" applyBorder="1" applyAlignment="1">
      <alignment horizontal="center" vertical="center" wrapText="1"/>
    </xf>
    <xf numFmtId="44" fontId="52" fillId="0" borderId="2" xfId="2" applyFont="1" applyFill="1" applyBorder="1" applyAlignment="1">
      <alignment horizontal="center" vertical="center" wrapText="1"/>
    </xf>
    <xf numFmtId="44" fontId="52" fillId="0" borderId="2" xfId="2" applyFont="1" applyBorder="1" applyAlignment="1">
      <alignment horizontal="center" vertical="center" wrapText="1"/>
    </xf>
    <xf numFmtId="168" fontId="52" fillId="3" borderId="0" xfId="0" applyNumberFormat="1" applyFont="1" applyFill="1" applyAlignment="1">
      <alignment horizontal="center" vertical="center"/>
    </xf>
    <xf numFmtId="0" fontId="52" fillId="3" borderId="0" xfId="0" applyFont="1" applyFill="1" applyAlignment="1">
      <alignment horizontal="center" vertical="center"/>
    </xf>
    <xf numFmtId="168" fontId="52" fillId="0" borderId="0" xfId="0" applyNumberFormat="1" applyFont="1" applyAlignment="1">
      <alignment horizontal="center" vertical="center"/>
    </xf>
    <xf numFmtId="0" fontId="52" fillId="9" borderId="2" xfId="0" applyFont="1" applyFill="1" applyBorder="1" applyAlignment="1">
      <alignment horizontal="center" vertical="center"/>
    </xf>
    <xf numFmtId="0" fontId="52" fillId="3" borderId="0" xfId="0" applyFont="1" applyFill="1" applyAlignment="1">
      <alignment horizontal="center" vertical="center" wrapText="1"/>
    </xf>
    <xf numFmtId="3" fontId="52" fillId="0" borderId="2" xfId="0" applyNumberFormat="1" applyFont="1" applyBorder="1" applyAlignment="1">
      <alignment horizontal="center" vertical="center"/>
    </xf>
    <xf numFmtId="44" fontId="52" fillId="0" borderId="2" xfId="2" applyFont="1" applyBorder="1" applyAlignment="1">
      <alignment horizontal="center" vertical="center"/>
    </xf>
    <xf numFmtId="0" fontId="52" fillId="44" borderId="39" xfId="0" applyFont="1" applyFill="1" applyBorder="1" applyAlignment="1">
      <alignment horizontal="center" vertical="center" wrapText="1"/>
    </xf>
    <xf numFmtId="0" fontId="52" fillId="0" borderId="39" xfId="0" applyFont="1" applyBorder="1" applyAlignment="1">
      <alignment horizontal="center" vertical="center" wrapText="1"/>
    </xf>
    <xf numFmtId="0" fontId="52" fillId="0" borderId="39" xfId="0" applyFont="1" applyBorder="1" applyAlignment="1">
      <alignment horizontal="center" vertical="center"/>
    </xf>
    <xf numFmtId="1" fontId="52" fillId="0" borderId="39" xfId="0" applyNumberFormat="1" applyFont="1" applyBorder="1" applyAlignment="1">
      <alignment horizontal="center" vertical="center"/>
    </xf>
    <xf numFmtId="0" fontId="52" fillId="12" borderId="39" xfId="0" applyFont="1" applyFill="1" applyBorder="1" applyAlignment="1">
      <alignment horizontal="center" vertical="center" wrapText="1"/>
    </xf>
    <xf numFmtId="44" fontId="52" fillId="0" borderId="39" xfId="0" applyNumberFormat="1" applyFont="1" applyBorder="1" applyAlignment="1">
      <alignment horizontal="center" vertical="center" wrapText="1"/>
    </xf>
    <xf numFmtId="44" fontId="52" fillId="0" borderId="39" xfId="0" applyNumberFormat="1" applyFont="1" applyBorder="1" applyAlignment="1">
      <alignment horizontal="center" vertical="center"/>
    </xf>
    <xf numFmtId="170" fontId="52" fillId="45" borderId="39" xfId="0" applyNumberFormat="1" applyFont="1" applyFill="1" applyBorder="1" applyAlignment="1">
      <alignment horizontal="center" vertical="center"/>
    </xf>
    <xf numFmtId="0" fontId="52" fillId="45" borderId="0" xfId="0" applyFont="1" applyFill="1" applyAlignment="1">
      <alignment horizontal="center" vertical="center"/>
    </xf>
    <xf numFmtId="6" fontId="52" fillId="45" borderId="39" xfId="0" applyNumberFormat="1" applyFont="1" applyFill="1" applyBorder="1" applyAlignment="1">
      <alignment horizontal="center" vertical="center"/>
    </xf>
    <xf numFmtId="0" fontId="52" fillId="12" borderId="39" xfId="0" applyFont="1" applyFill="1" applyBorder="1" applyAlignment="1">
      <alignment horizontal="center" vertical="center"/>
    </xf>
    <xf numFmtId="0" fontId="52" fillId="45" borderId="39" xfId="0" applyFont="1" applyFill="1" applyBorder="1" applyAlignment="1">
      <alignment horizontal="center" vertical="center"/>
    </xf>
    <xf numFmtId="0" fontId="52" fillId="45" borderId="39" xfId="0" applyFont="1" applyFill="1" applyBorder="1" applyAlignment="1">
      <alignment horizontal="center" vertical="center" wrapText="1"/>
    </xf>
    <xf numFmtId="171" fontId="52" fillId="45" borderId="39" xfId="0" applyNumberFormat="1" applyFont="1" applyFill="1" applyBorder="1" applyAlignment="1">
      <alignment horizontal="center" vertical="center"/>
    </xf>
    <xf numFmtId="171" fontId="52" fillId="0" borderId="39" xfId="0" applyNumberFormat="1" applyFont="1" applyBorder="1" applyAlignment="1">
      <alignment horizontal="center" vertical="center" wrapText="1"/>
    </xf>
    <xf numFmtId="0" fontId="52" fillId="12" borderId="0" xfId="0" applyFont="1" applyFill="1" applyAlignment="1">
      <alignment horizontal="center" vertical="center" wrapText="1"/>
    </xf>
    <xf numFmtId="0" fontId="52" fillId="44" borderId="39" xfId="0" applyFont="1" applyFill="1" applyBorder="1" applyAlignment="1">
      <alignment horizontal="center" vertical="center"/>
    </xf>
    <xf numFmtId="0" fontId="52" fillId="12" borderId="0" xfId="0" applyFont="1" applyFill="1" applyAlignment="1">
      <alignment horizontal="center" vertical="center"/>
    </xf>
    <xf numFmtId="0" fontId="52" fillId="12" borderId="49" xfId="0" applyFont="1" applyFill="1" applyBorder="1" applyAlignment="1">
      <alignment horizontal="center" vertical="center" wrapText="1"/>
    </xf>
    <xf numFmtId="171" fontId="52" fillId="0" borderId="39" xfId="0" applyNumberFormat="1" applyFont="1" applyBorder="1" applyAlignment="1">
      <alignment horizontal="center" vertical="center"/>
    </xf>
    <xf numFmtId="3" fontId="52" fillId="12" borderId="39" xfId="0" applyNumberFormat="1" applyFont="1" applyFill="1" applyBorder="1" applyAlignment="1">
      <alignment horizontal="center" vertical="center"/>
    </xf>
    <xf numFmtId="3" fontId="52" fillId="0" borderId="39" xfId="0" applyNumberFormat="1" applyFont="1" applyBorder="1" applyAlignment="1">
      <alignment horizontal="center" vertical="center"/>
    </xf>
    <xf numFmtId="0" fontId="52" fillId="46" borderId="39" xfId="0" applyFont="1" applyFill="1" applyBorder="1" applyAlignment="1">
      <alignment horizontal="center" vertical="center"/>
    </xf>
    <xf numFmtId="0" fontId="52" fillId="46" borderId="39" xfId="0" applyFont="1" applyFill="1" applyBorder="1" applyAlignment="1">
      <alignment horizontal="center" vertical="center" wrapText="1"/>
    </xf>
    <xf numFmtId="171" fontId="52" fillId="45" borderId="39" xfId="0" applyNumberFormat="1" applyFont="1" applyFill="1" applyBorder="1" applyAlignment="1">
      <alignment horizontal="center" vertical="center" wrapText="1"/>
    </xf>
    <xf numFmtId="0" fontId="94" fillId="12" borderId="39" xfId="0" applyFont="1" applyFill="1" applyBorder="1" applyAlignment="1">
      <alignment horizontal="center" vertical="center" wrapText="1"/>
    </xf>
    <xf numFmtId="3" fontId="52" fillId="45" borderId="39" xfId="0" applyNumberFormat="1" applyFont="1" applyFill="1" applyBorder="1" applyAlignment="1">
      <alignment horizontal="center" vertical="center"/>
    </xf>
    <xf numFmtId="0" fontId="52" fillId="47" borderId="39" xfId="0" applyFont="1" applyFill="1" applyBorder="1" applyAlignment="1">
      <alignment horizontal="center" vertical="center" wrapText="1"/>
    </xf>
    <xf numFmtId="0" fontId="52" fillId="48" borderId="39" xfId="0" applyFont="1" applyFill="1" applyBorder="1" applyAlignment="1">
      <alignment horizontal="center" vertical="center" wrapText="1"/>
    </xf>
    <xf numFmtId="1" fontId="52" fillId="0" borderId="39" xfId="0" applyNumberFormat="1" applyFont="1" applyBorder="1" applyAlignment="1">
      <alignment horizontal="center" vertical="center" wrapText="1"/>
    </xf>
    <xf numFmtId="6" fontId="52" fillId="45" borderId="39" xfId="0" applyNumberFormat="1" applyFont="1" applyFill="1" applyBorder="1" applyAlignment="1">
      <alignment horizontal="center" vertical="center" wrapText="1"/>
    </xf>
    <xf numFmtId="8" fontId="0" fillId="0" borderId="2" xfId="0" applyNumberFormat="1" applyBorder="1" applyAlignment="1">
      <alignment horizontal="center" vertical="center" wrapText="1"/>
    </xf>
    <xf numFmtId="8" fontId="0" fillId="0" borderId="23" xfId="0" applyNumberFormat="1" applyBorder="1" applyAlignment="1">
      <alignment horizontal="center" vertical="center" wrapText="1"/>
    </xf>
    <xf numFmtId="6" fontId="0" fillId="0" borderId="23" xfId="0" applyNumberFormat="1" applyBorder="1" applyAlignment="1">
      <alignment horizontal="center" vertical="center" wrapText="1"/>
    </xf>
    <xf numFmtId="0" fontId="52" fillId="50" borderId="2" xfId="0" applyFont="1" applyFill="1" applyBorder="1" applyAlignment="1">
      <alignment horizontal="center" vertical="center" wrapText="1"/>
    </xf>
    <xf numFmtId="0" fontId="52" fillId="39" borderId="2" xfId="6" applyFont="1" applyFill="1" applyBorder="1" applyAlignment="1">
      <alignment horizontal="center" vertical="center" wrapText="1"/>
    </xf>
    <xf numFmtId="0" fontId="52" fillId="7" borderId="2" xfId="6" applyFont="1" applyFill="1" applyBorder="1" applyAlignment="1">
      <alignment horizontal="center" vertical="center" wrapText="1"/>
    </xf>
    <xf numFmtId="16" fontId="52" fillId="0" borderId="2" xfId="6" applyNumberFormat="1" applyFont="1" applyBorder="1" applyAlignment="1">
      <alignment horizontal="center" vertical="center"/>
    </xf>
    <xf numFmtId="0" fontId="52" fillId="0" borderId="0" xfId="6" applyFont="1" applyAlignment="1">
      <alignment horizontal="center" vertical="center"/>
    </xf>
    <xf numFmtId="0" fontId="61" fillId="0" borderId="0" xfId="0" applyFont="1" applyAlignment="1">
      <alignment horizontal="right" vertical="center" wrapText="1"/>
    </xf>
    <xf numFmtId="0" fontId="45" fillId="0" borderId="0" xfId="0" applyFont="1" applyAlignment="1">
      <alignment horizontal="center" vertical="center"/>
    </xf>
    <xf numFmtId="0" fontId="63" fillId="0" borderId="0" xfId="0" applyFont="1" applyAlignment="1">
      <alignment horizontal="center" vertical="center" wrapText="1"/>
    </xf>
    <xf numFmtId="164" fontId="6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0" fontId="61"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xf>
    <xf numFmtId="9" fontId="3" fillId="0" borderId="13" xfId="0" applyNumberFormat="1" applyFont="1" applyBorder="1" applyAlignment="1">
      <alignment horizontal="center" vertical="center" wrapText="1"/>
    </xf>
    <xf numFmtId="9" fontId="3" fillId="0" borderId="37" xfId="0" applyNumberFormat="1" applyFont="1" applyBorder="1" applyAlignment="1">
      <alignment horizontal="center" vertical="center" wrapText="1"/>
    </xf>
    <xf numFmtId="169" fontId="3" fillId="0" borderId="13" xfId="0" applyNumberFormat="1" applyFont="1" applyBorder="1" applyAlignment="1">
      <alignment horizontal="center" vertical="center" wrapText="1"/>
    </xf>
    <xf numFmtId="0" fontId="3" fillId="0" borderId="13" xfId="0" applyFont="1" applyBorder="1" applyAlignment="1">
      <alignment horizontal="center" vertical="center" wrapText="1"/>
    </xf>
    <xf numFmtId="9" fontId="37" fillId="0" borderId="2" xfId="0" applyNumberFormat="1" applyFont="1" applyBorder="1" applyAlignment="1">
      <alignment horizontal="center" vertical="center" wrapText="1"/>
    </xf>
    <xf numFmtId="9" fontId="0" fillId="0" borderId="2" xfId="0" applyNumberFormat="1" applyBorder="1" applyAlignment="1">
      <alignment horizontal="center" vertical="center"/>
    </xf>
    <xf numFmtId="9" fontId="3" fillId="0" borderId="23" xfId="0" applyNumberFormat="1" applyFont="1" applyBorder="1" applyAlignment="1">
      <alignment horizontal="center" vertical="center" wrapText="1"/>
    </xf>
    <xf numFmtId="9" fontId="3" fillId="0" borderId="38" xfId="0" applyNumberFormat="1" applyFont="1" applyBorder="1" applyAlignment="1">
      <alignment horizontal="center" vertical="center" wrapText="1"/>
    </xf>
    <xf numFmtId="9" fontId="3" fillId="0" borderId="38" xfId="0" applyNumberFormat="1" applyFont="1" applyBorder="1" applyAlignment="1">
      <alignment horizontal="center" vertical="center"/>
    </xf>
    <xf numFmtId="0" fontId="3" fillId="0" borderId="38" xfId="0" applyFont="1" applyBorder="1" applyAlignment="1">
      <alignment horizontal="center" vertical="center" wrapText="1"/>
    </xf>
    <xf numFmtId="9" fontId="3" fillId="0" borderId="39" xfId="0" applyNumberFormat="1" applyFont="1" applyBorder="1" applyAlignment="1">
      <alignment horizontal="center" vertical="center" wrapText="1"/>
    </xf>
    <xf numFmtId="164" fontId="3" fillId="0" borderId="39" xfId="0" applyNumberFormat="1" applyFont="1" applyBorder="1" applyAlignment="1">
      <alignment horizontal="center" vertical="center" wrapText="1"/>
    </xf>
    <xf numFmtId="10" fontId="3" fillId="0" borderId="39" xfId="0" applyNumberFormat="1" applyFont="1" applyBorder="1" applyAlignment="1">
      <alignment horizontal="center" vertical="center" wrapText="1"/>
    </xf>
    <xf numFmtId="10" fontId="3" fillId="0" borderId="39" xfId="0" applyNumberFormat="1" applyFont="1" applyBorder="1" applyAlignment="1">
      <alignment horizontal="center" vertical="center"/>
    </xf>
    <xf numFmtId="0" fontId="3" fillId="0" borderId="39" xfId="0" applyFont="1" applyBorder="1" applyAlignment="1">
      <alignment horizontal="center" vertical="center" wrapText="1"/>
    </xf>
    <xf numFmtId="0" fontId="37" fillId="0" borderId="39" xfId="0" applyFont="1" applyBorder="1" applyAlignment="1">
      <alignment horizontal="center" vertical="center"/>
    </xf>
    <xf numFmtId="9" fontId="37" fillId="0" borderId="39" xfId="0" applyNumberFormat="1" applyFont="1" applyBorder="1" applyAlignment="1">
      <alignment horizontal="center" vertical="center" wrapText="1"/>
    </xf>
    <xf numFmtId="9" fontId="0" fillId="0" borderId="39" xfId="0" applyNumberFormat="1" applyBorder="1" applyAlignment="1">
      <alignment horizontal="center" vertical="center"/>
    </xf>
    <xf numFmtId="164" fontId="3" fillId="0" borderId="39" xfId="0" applyNumberFormat="1" applyFont="1" applyBorder="1" applyAlignment="1">
      <alignment horizontal="center" vertical="center"/>
    </xf>
    <xf numFmtId="0" fontId="3" fillId="0" borderId="39" xfId="0" applyFont="1" applyBorder="1" applyAlignment="1">
      <alignment horizontal="center" vertical="center"/>
    </xf>
    <xf numFmtId="0" fontId="37" fillId="0" borderId="39" xfId="0" applyFont="1" applyBorder="1" applyAlignment="1">
      <alignment horizontal="center" vertical="center" wrapText="1"/>
    </xf>
    <xf numFmtId="164" fontId="37" fillId="0" borderId="39" xfId="0" applyNumberFormat="1" applyFont="1" applyBorder="1" applyAlignment="1">
      <alignment horizontal="center" vertical="center" wrapText="1"/>
    </xf>
    <xf numFmtId="169" fontId="3" fillId="0" borderId="39" xfId="0" applyNumberFormat="1" applyFont="1" applyBorder="1" applyAlignment="1">
      <alignment horizontal="center" vertical="center"/>
    </xf>
    <xf numFmtId="9" fontId="3" fillId="0" borderId="39" xfId="0" applyNumberFormat="1" applyFont="1" applyBorder="1" applyAlignment="1">
      <alignment horizontal="center" vertical="center"/>
    </xf>
    <xf numFmtId="164" fontId="50" fillId="0" borderId="2" xfId="0" applyNumberFormat="1" applyFont="1" applyBorder="1" applyAlignment="1">
      <alignment horizontal="center" vertical="center" wrapText="1"/>
    </xf>
    <xf numFmtId="164" fontId="51" fillId="0" borderId="2" xfId="0" applyNumberFormat="1" applyFont="1" applyBorder="1" applyAlignment="1">
      <alignment horizontal="center" vertical="center" wrapText="1"/>
    </xf>
    <xf numFmtId="10" fontId="50" fillId="0" borderId="42" xfId="0" applyNumberFormat="1" applyFont="1" applyBorder="1" applyAlignment="1">
      <alignment horizontal="center" vertical="center"/>
    </xf>
    <xf numFmtId="10" fontId="51" fillId="0" borderId="39" xfId="0" applyNumberFormat="1" applyFont="1" applyBorder="1" applyAlignment="1">
      <alignment horizontal="center" vertical="center"/>
    </xf>
    <xf numFmtId="0" fontId="50" fillId="0" borderId="39" xfId="0" applyFont="1" applyBorder="1" applyAlignment="1">
      <alignment horizontal="center" vertical="center"/>
    </xf>
    <xf numFmtId="9" fontId="37" fillId="0" borderId="2" xfId="6" applyNumberFormat="1" applyFont="1" applyBorder="1" applyAlignment="1">
      <alignment horizontal="center" vertical="center" wrapText="1"/>
    </xf>
    <xf numFmtId="9" fontId="31" fillId="0" borderId="39" xfId="31" applyNumberFormat="1" applyBorder="1" applyAlignment="1">
      <alignment horizontal="center" vertical="center" wrapText="1"/>
    </xf>
    <xf numFmtId="0" fontId="37" fillId="0" borderId="39" xfId="6" applyFont="1" applyBorder="1" applyAlignment="1">
      <alignment horizontal="center" vertical="center" wrapText="1"/>
    </xf>
    <xf numFmtId="164" fontId="31" fillId="0" borderId="39" xfId="31" applyNumberFormat="1" applyBorder="1" applyAlignment="1">
      <alignment horizontal="center" vertical="center"/>
    </xf>
    <xf numFmtId="164" fontId="31" fillId="0" borderId="37" xfId="31" applyNumberFormat="1" applyBorder="1" applyAlignment="1">
      <alignment horizontal="center" vertical="center"/>
    </xf>
    <xf numFmtId="0" fontId="31" fillId="0" borderId="39" xfId="31" applyBorder="1" applyAlignment="1">
      <alignment horizontal="center" vertical="center"/>
    </xf>
    <xf numFmtId="9" fontId="31" fillId="0" borderId="40" xfId="31" applyNumberFormat="1" applyBorder="1" applyAlignment="1">
      <alignment horizontal="center" vertical="center" wrapText="1"/>
    </xf>
    <xf numFmtId="0" fontId="3" fillId="0" borderId="42" xfId="0" applyFont="1" applyBorder="1" applyAlignment="1">
      <alignment horizontal="center" vertical="center" wrapText="1"/>
    </xf>
    <xf numFmtId="0" fontId="0" fillId="0" borderId="0" xfId="0" applyAlignment="1">
      <alignment horizontal="right"/>
    </xf>
    <xf numFmtId="0" fontId="61" fillId="0" borderId="0" xfId="0" applyFont="1" applyAlignment="1">
      <alignment horizontal="center" vertical="center" wrapText="1"/>
    </xf>
    <xf numFmtId="164" fontId="65" fillId="0" borderId="0" xfId="0" applyNumberFormat="1" applyFont="1" applyAlignment="1">
      <alignment wrapText="1"/>
    </xf>
    <xf numFmtId="164" fontId="66" fillId="0" borderId="31" xfId="0" applyNumberFormat="1" applyFont="1" applyBorder="1" applyAlignment="1">
      <alignment horizontal="center" wrapText="1"/>
    </xf>
    <xf numFmtId="164" fontId="66" fillId="0" borderId="32" xfId="0" applyNumberFormat="1" applyFont="1" applyBorder="1" applyAlignment="1">
      <alignment horizontal="center" wrapText="1"/>
    </xf>
    <xf numFmtId="164" fontId="66" fillId="0" borderId="0" xfId="0" applyNumberFormat="1" applyFont="1" applyAlignment="1">
      <alignment horizontal="center" wrapText="1"/>
    </xf>
    <xf numFmtId="0" fontId="66" fillId="0" borderId="0" xfId="0" applyFont="1" applyAlignment="1">
      <alignment horizontal="center" wrapText="1"/>
    </xf>
    <xf numFmtId="0" fontId="61" fillId="0" borderId="0" xfId="6" applyFont="1" applyAlignment="1">
      <alignment horizontal="right" vertical="center" wrapText="1"/>
    </xf>
    <xf numFmtId="9" fontId="3" fillId="0" borderId="39" xfId="65" applyNumberFormat="1" applyFont="1" applyBorder="1" applyAlignment="1">
      <alignment horizontal="center" vertical="center" wrapText="1"/>
    </xf>
    <xf numFmtId="0" fontId="3" fillId="0" borderId="39" xfId="65" applyFont="1" applyBorder="1" applyAlignment="1">
      <alignment horizontal="center" vertical="center" wrapText="1"/>
    </xf>
    <xf numFmtId="10" fontId="3" fillId="0" borderId="2" xfId="0" applyNumberFormat="1" applyFont="1" applyBorder="1" applyAlignment="1">
      <alignment horizontal="center" vertical="center" wrapText="1"/>
    </xf>
    <xf numFmtId="44" fontId="31" fillId="0" borderId="13" xfId="2" applyBorder="1" applyAlignment="1">
      <alignment horizontal="center" vertical="center"/>
    </xf>
    <xf numFmtId="1" fontId="37" fillId="0" borderId="39" xfId="0" applyNumberFormat="1" applyFont="1" applyBorder="1" applyAlignment="1">
      <alignment horizontal="center" vertical="center" wrapText="1"/>
    </xf>
    <xf numFmtId="0" fontId="36" fillId="3" borderId="0" xfId="0" applyFont="1" applyFill="1" applyAlignment="1">
      <alignment horizontal="right" vertical="center"/>
    </xf>
    <xf numFmtId="0" fontId="70" fillId="0" borderId="0" xfId="0" applyFont="1" applyAlignment="1">
      <alignment vertical="center" wrapText="1"/>
    </xf>
    <xf numFmtId="0" fontId="82" fillId="9" borderId="2" xfId="0" applyFont="1" applyFill="1" applyBorder="1" applyAlignment="1">
      <alignment horizontal="center" vertical="center" wrapText="1"/>
    </xf>
    <xf numFmtId="0" fontId="52" fillId="36" borderId="23" xfId="6" applyFont="1" applyFill="1" applyBorder="1" applyAlignment="1">
      <alignment horizontal="center" vertical="center" wrapText="1"/>
    </xf>
    <xf numFmtId="1" fontId="52" fillId="36" borderId="2" xfId="6" applyNumberFormat="1" applyFont="1" applyFill="1" applyBorder="1" applyAlignment="1">
      <alignment horizontal="center" vertical="center" wrapText="1"/>
    </xf>
    <xf numFmtId="0" fontId="52" fillId="36" borderId="0" xfId="6" applyFont="1" applyFill="1" applyAlignment="1">
      <alignment horizontal="center" vertical="center" wrapText="1"/>
    </xf>
    <xf numFmtId="1" fontId="52" fillId="3" borderId="2" xfId="6" applyNumberFormat="1" applyFont="1" applyFill="1" applyBorder="1" applyAlignment="1">
      <alignment horizontal="center" vertical="center" wrapText="1"/>
    </xf>
    <xf numFmtId="0" fontId="52" fillId="0" borderId="0" xfId="6" applyFont="1" applyAlignment="1">
      <alignment horizontal="center" vertical="center" wrapText="1"/>
    </xf>
    <xf numFmtId="0" fontId="95" fillId="36" borderId="2" xfId="6" applyFont="1" applyFill="1" applyBorder="1" applyAlignment="1">
      <alignment horizontal="center" vertical="center" wrapText="1"/>
    </xf>
    <xf numFmtId="0" fontId="52" fillId="42" borderId="2" xfId="6" applyFont="1" applyFill="1" applyBorder="1" applyAlignment="1">
      <alignment horizontal="center" vertical="center" wrapText="1"/>
    </xf>
    <xf numFmtId="49" fontId="51" fillId="3" borderId="0" xfId="0" applyNumberFormat="1" applyFont="1" applyFill="1" applyAlignment="1">
      <alignment horizontal="center" vertical="center" wrapText="1"/>
    </xf>
    <xf numFmtId="0" fontId="99" fillId="0" borderId="0" xfId="0" applyFont="1" applyAlignment="1">
      <alignment horizontal="center" vertical="center" wrapText="1"/>
    </xf>
    <xf numFmtId="0" fontId="51" fillId="3" borderId="0" xfId="0" applyFont="1" applyFill="1" applyAlignment="1">
      <alignment horizontal="center" vertical="center" wrapText="1"/>
    </xf>
    <xf numFmtId="44" fontId="44" fillId="11" borderId="15" xfId="2" applyFont="1" applyFill="1" applyBorder="1" applyAlignment="1">
      <alignment horizontal="left" vertical="center" wrapText="1"/>
    </xf>
    <xf numFmtId="44" fontId="51" fillId="3" borderId="0" xfId="2" applyFont="1" applyFill="1" applyAlignment="1">
      <alignment horizontal="center" vertical="center" wrapText="1"/>
    </xf>
    <xf numFmtId="44" fontId="51" fillId="0" borderId="0" xfId="2" applyFont="1" applyAlignment="1">
      <alignment horizontal="center" vertical="center"/>
    </xf>
    <xf numFmtId="0" fontId="71" fillId="11" borderId="2" xfId="0" applyFont="1" applyFill="1" applyBorder="1" applyAlignment="1">
      <alignment horizontal="center" vertical="center" wrapText="1"/>
    </xf>
    <xf numFmtId="0" fontId="54" fillId="3" borderId="0" xfId="0" applyFont="1" applyFill="1" applyAlignment="1">
      <alignment horizontal="left" vertical="center" wrapText="1"/>
    </xf>
    <xf numFmtId="0" fontId="69" fillId="18" borderId="24" xfId="6" applyFont="1" applyFill="1" applyBorder="1" applyAlignment="1">
      <alignment horizontal="left" vertical="center" wrapText="1"/>
    </xf>
    <xf numFmtId="0" fontId="69" fillId="18" borderId="12" xfId="6" applyFont="1" applyFill="1" applyBorder="1" applyAlignment="1">
      <alignment horizontal="left" vertical="center" wrapText="1"/>
    </xf>
    <xf numFmtId="0" fontId="69" fillId="18" borderId="17" xfId="6"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0" xfId="0" applyFont="1" applyFill="1" applyAlignment="1">
      <alignment horizontal="left" vertical="center" wrapText="1"/>
    </xf>
    <xf numFmtId="0" fontId="98" fillId="3" borderId="0" xfId="0" applyFont="1" applyFill="1" applyAlignment="1">
      <alignment horizontal="left" vertical="center" wrapText="1"/>
    </xf>
    <xf numFmtId="0" fontId="64" fillId="0" borderId="4" xfId="6" applyFont="1" applyBorder="1" applyAlignment="1">
      <alignment horizontal="center" vertical="center" wrapText="1"/>
    </xf>
    <xf numFmtId="0" fontId="64" fillId="0" borderId="3" xfId="6" applyFont="1" applyBorder="1" applyAlignment="1">
      <alignment horizontal="center" vertical="center" wrapText="1"/>
    </xf>
    <xf numFmtId="164" fontId="62" fillId="0" borderId="0" xfId="0" applyNumberFormat="1" applyFont="1" applyAlignment="1">
      <alignment horizontal="center" vertical="center" wrapText="1"/>
    </xf>
    <xf numFmtId="0" fontId="8" fillId="0" borderId="0" xfId="0" applyFont="1"/>
    <xf numFmtId="164" fontId="13" fillId="0" borderId="40" xfId="0" applyNumberFormat="1" applyFont="1" applyBorder="1" applyAlignment="1">
      <alignment horizontal="center" vertical="center"/>
    </xf>
    <xf numFmtId="164" fontId="13" fillId="0" borderId="41" xfId="0" applyNumberFormat="1" applyFont="1" applyBorder="1" applyAlignment="1">
      <alignment horizontal="center" vertical="center"/>
    </xf>
    <xf numFmtId="164" fontId="13" fillId="0" borderId="42" xfId="0" applyNumberFormat="1" applyFont="1" applyBorder="1" applyAlignment="1">
      <alignment horizontal="center" vertical="center"/>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63" fillId="0" borderId="47" xfId="0" applyFont="1" applyBorder="1" applyAlignment="1">
      <alignment horizontal="center" vertical="center" wrapText="1"/>
    </xf>
    <xf numFmtId="164" fontId="29" fillId="0" borderId="4" xfId="0" applyNumberFormat="1" applyFont="1" applyBorder="1" applyAlignment="1">
      <alignment horizontal="center" vertical="center"/>
    </xf>
    <xf numFmtId="164" fontId="29" fillId="0" borderId="22" xfId="0" applyNumberFormat="1" applyFont="1" applyBorder="1" applyAlignment="1">
      <alignment horizontal="center" vertical="center"/>
    </xf>
    <xf numFmtId="164" fontId="29" fillId="0" borderId="3" xfId="0" applyNumberFormat="1" applyFont="1" applyBorder="1" applyAlignment="1">
      <alignment horizontal="center" vertical="center"/>
    </xf>
    <xf numFmtId="164" fontId="65" fillId="0" borderId="24" xfId="0" applyNumberFormat="1" applyFont="1" applyBorder="1" applyAlignment="1">
      <alignment horizontal="center" wrapText="1"/>
    </xf>
    <xf numFmtId="164" fontId="65" fillId="0" borderId="17" xfId="0" applyNumberFormat="1" applyFont="1" applyBorder="1" applyAlignment="1">
      <alignment horizontal="center" wrapText="1"/>
    </xf>
    <xf numFmtId="164" fontId="65" fillId="0" borderId="24" xfId="0" applyNumberFormat="1" applyFont="1" applyBorder="1" applyAlignment="1">
      <alignment horizontal="center"/>
    </xf>
    <xf numFmtId="164" fontId="65" fillId="0" borderId="17" xfId="0" applyNumberFormat="1" applyFont="1" applyBorder="1" applyAlignment="1">
      <alignment horizontal="center"/>
    </xf>
    <xf numFmtId="0" fontId="55" fillId="18" borderId="13" xfId="6" applyFont="1" applyFill="1" applyBorder="1" applyAlignment="1">
      <alignment horizontal="left" vertical="center" wrapText="1"/>
    </xf>
    <xf numFmtId="0" fontId="44" fillId="11" borderId="15" xfId="6" applyFont="1" applyFill="1" applyBorder="1" applyAlignment="1">
      <alignment horizontal="left" vertical="center" wrapText="1"/>
    </xf>
    <xf numFmtId="0" fontId="20" fillId="0" borderId="13" xfId="6" applyFont="1" applyBorder="1" applyAlignment="1">
      <alignment horizontal="left" vertical="center" wrapText="1"/>
    </xf>
    <xf numFmtId="0" fontId="56" fillId="0" borderId="13" xfId="6" applyFont="1" applyBorder="1" applyAlignment="1">
      <alignment horizontal="left" vertical="center" wrapText="1"/>
    </xf>
    <xf numFmtId="0" fontId="96" fillId="0" borderId="54" xfId="0" applyFont="1" applyBorder="1" applyAlignment="1">
      <alignment horizontal="left" vertical="center" wrapText="1"/>
    </xf>
    <xf numFmtId="0" fontId="96" fillId="0" borderId="55" xfId="0" applyFont="1" applyBorder="1" applyAlignment="1">
      <alignment horizontal="left" vertical="center" wrapText="1"/>
    </xf>
    <xf numFmtId="0" fontId="96" fillId="0" borderId="56" xfId="0" applyFont="1" applyBorder="1" applyAlignment="1">
      <alignment horizontal="left" vertical="center" wrapText="1"/>
    </xf>
    <xf numFmtId="0" fontId="17" fillId="0" borderId="2" xfId="6" applyFont="1" applyBorder="1" applyAlignment="1">
      <alignment horizontal="left" vertical="center" wrapText="1"/>
    </xf>
    <xf numFmtId="0" fontId="57" fillId="0" borderId="2" xfId="6" applyFont="1" applyBorder="1" applyAlignment="1">
      <alignment horizontal="left" vertical="center" wrapText="1"/>
    </xf>
    <xf numFmtId="0" fontId="44" fillId="11" borderId="25" xfId="6" applyFont="1" applyFill="1" applyBorder="1" applyAlignment="1">
      <alignment horizontal="left" vertical="center" wrapText="1"/>
    </xf>
    <xf numFmtId="0" fontId="44" fillId="11" borderId="26" xfId="6" applyFont="1" applyFill="1" applyBorder="1" applyAlignment="1">
      <alignment horizontal="left" vertical="center" wrapText="1"/>
    </xf>
    <xf numFmtId="0" fontId="44" fillId="11" borderId="27" xfId="6" applyFont="1" applyFill="1" applyBorder="1" applyAlignment="1">
      <alignment horizontal="left" vertical="center" wrapText="1"/>
    </xf>
    <xf numFmtId="0" fontId="44" fillId="11" borderId="28" xfId="6" applyFont="1" applyFill="1" applyBorder="1" applyAlignment="1">
      <alignment horizontal="left" vertical="center" wrapText="1"/>
    </xf>
    <xf numFmtId="0" fontId="44" fillId="11" borderId="29" xfId="6" applyFont="1" applyFill="1" applyBorder="1" applyAlignment="1">
      <alignment horizontal="left" vertical="center" wrapText="1"/>
    </xf>
    <xf numFmtId="0" fontId="44" fillId="11" borderId="30" xfId="6" applyFont="1" applyFill="1" applyBorder="1" applyAlignment="1">
      <alignment horizontal="left" vertical="center" wrapText="1"/>
    </xf>
    <xf numFmtId="0" fontId="38" fillId="0" borderId="21" xfId="6" applyFont="1" applyBorder="1" applyAlignment="1">
      <alignment horizontal="center" vertical="center"/>
    </xf>
    <xf numFmtId="0" fontId="38" fillId="0" borderId="9" xfId="6" applyFont="1" applyBorder="1" applyAlignment="1">
      <alignment horizontal="center" vertical="center"/>
    </xf>
    <xf numFmtId="0" fontId="31" fillId="0" borderId="0" xfId="6" applyAlignment="1">
      <alignment horizontal="left" vertical="center"/>
    </xf>
    <xf numFmtId="0" fontId="31" fillId="0" borderId="0" xfId="6" applyAlignment="1">
      <alignment horizontal="left" vertical="center" wrapText="1"/>
    </xf>
    <xf numFmtId="0" fontId="58" fillId="0" borderId="0" xfId="6" applyFont="1" applyAlignment="1">
      <alignment horizontal="left" vertical="center"/>
    </xf>
    <xf numFmtId="0" fontId="38" fillId="0" borderId="20" xfId="6" applyFont="1" applyBorder="1" applyAlignment="1">
      <alignment horizontal="center" vertical="center" wrapText="1"/>
    </xf>
    <xf numFmtId="0" fontId="38" fillId="0" borderId="34" xfId="6" applyFont="1" applyBorder="1" applyAlignment="1">
      <alignment horizontal="center" vertical="center" wrapText="1"/>
    </xf>
    <xf numFmtId="0" fontId="38" fillId="0" borderId="8" xfId="6" applyFont="1" applyBorder="1" applyAlignment="1">
      <alignment horizontal="center" vertical="center" wrapText="1"/>
    </xf>
    <xf numFmtId="0" fontId="38" fillId="0" borderId="9" xfId="6" applyFont="1" applyBorder="1" applyAlignment="1">
      <alignment horizontal="center" vertical="center" wrapText="1"/>
    </xf>
    <xf numFmtId="0" fontId="35" fillId="0" borderId="0" xfId="6" applyFont="1" applyAlignment="1">
      <alignment horizontal="left" vertical="center"/>
    </xf>
    <xf numFmtId="0" fontId="31" fillId="0" borderId="18" xfId="6" applyBorder="1" applyAlignment="1">
      <alignment horizontal="left" vertical="center" wrapText="1"/>
    </xf>
    <xf numFmtId="0" fontId="31" fillId="0" borderId="33" xfId="6" applyBorder="1" applyAlignment="1">
      <alignment horizontal="left" vertical="center" wrapText="1"/>
    </xf>
    <xf numFmtId="0" fontId="31" fillId="0" borderId="20" xfId="6" applyBorder="1" applyAlignment="1">
      <alignment horizontal="center" vertical="center" wrapText="1"/>
    </xf>
    <xf numFmtId="0" fontId="31" fillId="0" borderId="34" xfId="6" applyBorder="1" applyAlignment="1">
      <alignment horizontal="center" vertical="center" wrapText="1"/>
    </xf>
    <xf numFmtId="168" fontId="38" fillId="0" borderId="18" xfId="6" applyNumberFormat="1" applyFont="1" applyBorder="1" applyAlignment="1">
      <alignment horizontal="center" vertical="center" wrapText="1"/>
    </xf>
    <xf numFmtId="168" fontId="38" fillId="0" borderId="33" xfId="6" applyNumberFormat="1" applyFont="1" applyBorder="1" applyAlignment="1">
      <alignment horizontal="center" vertical="center" wrapText="1"/>
    </xf>
    <xf numFmtId="0" fontId="38" fillId="0" borderId="19" xfId="6" applyFont="1" applyBorder="1" applyAlignment="1">
      <alignment horizontal="center" vertical="center" wrapText="1"/>
    </xf>
    <xf numFmtId="0" fontId="38" fillId="0" borderId="35" xfId="6" applyFont="1" applyBorder="1" applyAlignment="1">
      <alignment horizontal="center" vertical="center" wrapText="1"/>
    </xf>
    <xf numFmtId="0" fontId="75" fillId="37" borderId="44" xfId="0" applyFont="1" applyFill="1" applyBorder="1" applyAlignment="1">
      <alignment horizontal="left" vertical="center" wrapText="1"/>
    </xf>
    <xf numFmtId="0" fontId="75" fillId="37" borderId="45" xfId="0" applyFont="1" applyFill="1" applyBorder="1" applyAlignment="1">
      <alignment horizontal="left" vertical="center" wrapText="1"/>
    </xf>
    <xf numFmtId="0" fontId="75" fillId="37" borderId="46" xfId="0" applyFont="1" applyFill="1" applyBorder="1" applyAlignment="1">
      <alignment horizontal="left" vertical="center" wrapText="1"/>
    </xf>
    <xf numFmtId="0" fontId="18" fillId="0" borderId="2" xfId="6" applyFont="1" applyBorder="1" applyAlignment="1">
      <alignment horizontal="left" vertical="center" wrapText="1"/>
    </xf>
    <xf numFmtId="0" fontId="59" fillId="0" borderId="2" xfId="6" applyFont="1" applyBorder="1" applyAlignment="1">
      <alignment horizontal="left" vertical="center" wrapText="1"/>
    </xf>
    <xf numFmtId="0" fontId="17" fillId="3" borderId="4" xfId="66" applyFont="1" applyFill="1" applyBorder="1" applyAlignment="1">
      <alignment horizontal="left" vertical="center" wrapText="1"/>
    </xf>
    <xf numFmtId="0" fontId="57" fillId="3" borderId="22" xfId="66" applyFont="1" applyFill="1" applyBorder="1" applyAlignment="1">
      <alignment horizontal="left" vertical="center" wrapText="1"/>
    </xf>
    <xf numFmtId="0" fontId="17" fillId="0" borderId="4" xfId="6" applyFont="1" applyBorder="1" applyAlignment="1">
      <alignment horizontal="left" vertical="center" wrapText="1"/>
    </xf>
    <xf numFmtId="0" fontId="57" fillId="0" borderId="22" xfId="6" applyFont="1" applyBorder="1" applyAlignment="1">
      <alignment horizontal="left" vertical="center" wrapText="1"/>
    </xf>
    <xf numFmtId="0" fontId="57" fillId="0" borderId="3" xfId="6" applyFont="1" applyBorder="1" applyAlignment="1">
      <alignment horizontal="left" vertical="center" wrapText="1"/>
    </xf>
    <xf numFmtId="0" fontId="60" fillId="0" borderId="22" xfId="6" applyFont="1" applyBorder="1" applyAlignment="1">
      <alignment horizontal="left" vertical="center" wrapText="1"/>
    </xf>
    <xf numFmtId="0" fontId="60" fillId="0" borderId="3" xfId="6" applyFont="1" applyBorder="1" applyAlignment="1">
      <alignment horizontal="left" vertical="center" wrapText="1"/>
    </xf>
    <xf numFmtId="0" fontId="52" fillId="0" borderId="13" xfId="6" applyFont="1" applyBorder="1" applyAlignment="1">
      <alignment horizontal="center" vertical="center" wrapText="1"/>
    </xf>
    <xf numFmtId="0" fontId="52" fillId="0" borderId="23" xfId="6" applyFont="1" applyBorder="1" applyAlignment="1">
      <alignment horizontal="center" vertical="center" wrapText="1"/>
    </xf>
    <xf numFmtId="0" fontId="57" fillId="0" borderId="4" xfId="6" applyFont="1" applyBorder="1" applyAlignment="1">
      <alignment horizontal="left" vertical="center" wrapText="1"/>
    </xf>
    <xf numFmtId="0" fontId="60" fillId="0" borderId="2" xfId="6" applyFont="1" applyBorder="1" applyAlignment="1">
      <alignment horizontal="left" vertical="center" wrapText="1"/>
    </xf>
  </cellXfs>
  <cellStyles count="77">
    <cellStyle name="Comma 2" xfId="1" xr:uid="{9B3696BE-7237-FB47-BFFD-699B9EA39663}"/>
    <cellStyle name="Currency" xfId="2" builtinId="4"/>
    <cellStyle name="Currency 2" xfId="3" xr:uid="{3BAE3588-108D-BE49-BC20-C2FDD9130791}"/>
    <cellStyle name="Currency 3" xfId="4" xr:uid="{FF4ACAD8-E81E-A546-B384-40693DFBD7BA}"/>
    <cellStyle name="Good" xfId="75" builtinId="26"/>
    <cellStyle name="Neutral 2" xfId="5" xr:uid="{45EADF81-1002-F947-BD2F-2A378DD53AFF}"/>
    <cellStyle name="Normal" xfId="0" builtinId="0"/>
    <cellStyle name="Normal 10" xfId="6" xr:uid="{27A0BE3F-42CB-EF49-9818-DA169E7F58E7}"/>
    <cellStyle name="Normal 11" xfId="7" xr:uid="{FDB1CD49-C7AB-BA43-BE40-94A2C60C1156}"/>
    <cellStyle name="Normal 12" xfId="8" xr:uid="{8BB69D3D-A3B2-6B4F-AF3A-194CFCB13E56}"/>
    <cellStyle name="Normal 13" xfId="9" xr:uid="{C8FFEB25-14A3-9B46-BBD8-FEA80E39E85F}"/>
    <cellStyle name="Normal 14" xfId="10" xr:uid="{944D4C06-32E8-104D-A443-E93C2DC55EF9}"/>
    <cellStyle name="Normal 15" xfId="11" xr:uid="{EAFA9E2A-87EB-9942-BBBF-38C8F02BF0B7}"/>
    <cellStyle name="Normal 16" xfId="12" xr:uid="{0EDD9C21-3B56-104E-B91B-130238F30AA8}"/>
    <cellStyle name="Normal 17" xfId="13" xr:uid="{4FB82590-DDAA-B748-9827-69A79FEC7DBB}"/>
    <cellStyle name="Normal 18" xfId="14" xr:uid="{AEFF17CB-9137-E048-85A7-8EE5190F6241}"/>
    <cellStyle name="Normal 19" xfId="15" xr:uid="{17DBC1D1-95DA-974F-8ED7-16EB3BE326EB}"/>
    <cellStyle name="Normal 2" xfId="16" xr:uid="{C384755B-3AA7-E642-BB91-704F76ECA291}"/>
    <cellStyle name="Normal 2 2" xfId="17" xr:uid="{56C66DD2-CB48-1442-B58F-507A6704B094}"/>
    <cellStyle name="Normal 2 3" xfId="18" xr:uid="{9CFDC0C4-6A8B-D641-BB12-B0CF68BF7A3E}"/>
    <cellStyle name="Normal 2 4" xfId="19" xr:uid="{29FE9181-50CD-0D40-AC7B-08E82F56BE05}"/>
    <cellStyle name="Normal 2 5" xfId="20" xr:uid="{5E4BCD8D-DD4B-CF4D-A262-6B4A8E8C2160}"/>
    <cellStyle name="Normal 20" xfId="21" xr:uid="{44D8F61E-09E7-C94B-9CA9-A433FD51590F}"/>
    <cellStyle name="Normal 21" xfId="22" xr:uid="{C68F5EC4-FA55-3C4A-B41C-638D671FC267}"/>
    <cellStyle name="Normal 22" xfId="23" xr:uid="{29DB0D4E-C5DA-3948-9458-D17C5D9FAD5E}"/>
    <cellStyle name="Normal 23" xfId="24" xr:uid="{5FE3A57D-AB5A-0F41-A711-6990BBAE9492}"/>
    <cellStyle name="Normal 24" xfId="25" xr:uid="{F158A764-2E85-3F4F-83E8-637F69C446F1}"/>
    <cellStyle name="Normal 25" xfId="26" xr:uid="{7AA0B17F-A141-2647-9B7F-7ED4E3EA6E89}"/>
    <cellStyle name="Normal 26" xfId="27" xr:uid="{DC054165-0343-9E4E-B36F-71B62171876B}"/>
    <cellStyle name="Normal 27" xfId="28" xr:uid="{70E71683-CF38-E94B-BFEC-E53F3958CAF9}"/>
    <cellStyle name="Normal 28" xfId="29" xr:uid="{236718DD-B9D1-AB49-8C5D-9D98B405C787}"/>
    <cellStyle name="Normal 29" xfId="30" xr:uid="{DFCE5209-ABAC-964E-AC5A-F017F1F8874B}"/>
    <cellStyle name="Normal 3" xfId="31" xr:uid="{526A24F3-6DBD-284D-8762-2626F9AF2FD2}"/>
    <cellStyle name="Normal 3 2" xfId="32" xr:uid="{A191C8DA-AE3A-3642-A8E1-227A47B3A5DD}"/>
    <cellStyle name="Normal 3 2 2" xfId="33" xr:uid="{0E7E9644-7528-A342-8C1D-0E85C72E57D4}"/>
    <cellStyle name="Normal 3 3" xfId="34" xr:uid="{B0175B81-BD80-A243-B77A-6D466F645264}"/>
    <cellStyle name="Normal 3 3 2" xfId="35" xr:uid="{B6ECB027-0B80-D64B-9DA7-AD69E787EA29}"/>
    <cellStyle name="Normal 30" xfId="36" xr:uid="{A01D10CF-52D5-3741-A639-88E95D28B297}"/>
    <cellStyle name="Normal 31" xfId="37" xr:uid="{93862693-E879-FC4C-AD9C-17E4AF9D4250}"/>
    <cellStyle name="Normal 32" xfId="38" xr:uid="{3A7A34A0-43D2-9D46-8D97-119612EADA8F}"/>
    <cellStyle name="Normal 33" xfId="39" xr:uid="{606E832B-4A58-FA46-B3BF-E923A6FB3568}"/>
    <cellStyle name="Normal 34" xfId="40" xr:uid="{16B64A50-7D0C-F34B-8094-C3A57D5A03D4}"/>
    <cellStyle name="Normal 35" xfId="41" xr:uid="{F3F3709F-C113-DD4C-B61A-2D98DA52A65D}"/>
    <cellStyle name="Normal 36" xfId="42" xr:uid="{D6D03541-F93C-5D4F-A262-A2D88617FBC0}"/>
    <cellStyle name="Normal 37" xfId="43" xr:uid="{81C2D5C8-BF28-1B49-BF4C-F44F1D5C0FAD}"/>
    <cellStyle name="Normal 38" xfId="44" xr:uid="{1FD3DFA4-598B-BB43-AB57-3A0594D22D18}"/>
    <cellStyle name="Normal 39" xfId="45" xr:uid="{F5FE324A-18C1-E945-8D57-C8E5A2BB9B53}"/>
    <cellStyle name="Normal 4" xfId="46" xr:uid="{202A9183-1956-8242-BE95-9E57934842DC}"/>
    <cellStyle name="Normal 40" xfId="47" xr:uid="{D71D5CAB-693D-0247-88F9-87AFF90E8832}"/>
    <cellStyle name="Normal 41" xfId="48" xr:uid="{9896DA8A-C01C-064C-9D87-71FEDA153EF8}"/>
    <cellStyle name="Normal 42" xfId="49" xr:uid="{34518680-1EA2-BB46-9D13-9ABF063E1D9D}"/>
    <cellStyle name="Normal 43" xfId="50" xr:uid="{9D7CA6F7-B6C7-4145-AD75-750F7BEF0B67}"/>
    <cellStyle name="Normal 44" xfId="51" xr:uid="{B9038938-9DF6-694E-9C39-AA7F1FDC01A4}"/>
    <cellStyle name="Normal 45" xfId="52" xr:uid="{125E827F-D0BD-9341-97FD-3911D3DBEBD7}"/>
    <cellStyle name="Normal 46" xfId="53" xr:uid="{028E60B2-0168-184C-954F-0B7E4668D783}"/>
    <cellStyle name="Normal 47" xfId="54" xr:uid="{A49D6B68-C315-E542-AB6E-B982FA8F8388}"/>
    <cellStyle name="Normal 48" xfId="55" xr:uid="{078265CE-0A1D-EB4F-B437-0D3E12B4BB5F}"/>
    <cellStyle name="Normal 49" xfId="56" xr:uid="{75B57ACA-A7CD-2F4E-A6F8-D1CEB810DF83}"/>
    <cellStyle name="Normal 5" xfId="57" xr:uid="{81535B8F-8488-9A48-B2C7-ADF28CEDA817}"/>
    <cellStyle name="Normal 50" xfId="58" xr:uid="{69F07A26-2CD2-D141-9FF1-3C7B7E0832D5}"/>
    <cellStyle name="Normal 51" xfId="59" xr:uid="{1118F818-F3EC-074B-880B-F954B2AD7AAA}"/>
    <cellStyle name="Normal 52" xfId="60" xr:uid="{4E5D44DD-6F75-1A43-BA7D-DB9EDB499E3E}"/>
    <cellStyle name="Normal 53" xfId="61" xr:uid="{A52D4F0A-DD7E-D84F-A05E-4A3E1A89CA03}"/>
    <cellStyle name="Normal 54" xfId="62" xr:uid="{AAD21F86-5871-0B49-9391-A45FF5E52C84}"/>
    <cellStyle name="Normal 55" xfId="63" xr:uid="{2280E24A-E945-3B4F-A18A-92B48966E29C}"/>
    <cellStyle name="Normal 56" xfId="64" xr:uid="{0B8D689B-07FD-CA46-814E-A1314535F1ED}"/>
    <cellStyle name="Normal 56 2" xfId="65" xr:uid="{6E32D526-53CE-9041-AC04-C0B2296D2F67}"/>
    <cellStyle name="Normal 57" xfId="66" xr:uid="{2957BBE1-ADC7-9445-A49D-BD4CD5BFE475}"/>
    <cellStyle name="Normal 58 2" xfId="67" xr:uid="{049F4D6B-648A-6443-A900-89A8CC7D2A11}"/>
    <cellStyle name="Normal 59" xfId="68" xr:uid="{AFCE6538-39F5-0649-AE66-0C82DAA01C12}"/>
    <cellStyle name="Normal 6" xfId="69" xr:uid="{10AC548E-9B03-B149-98CA-568A5974D1B3}"/>
    <cellStyle name="Normal 7" xfId="70" xr:uid="{A06CC98A-BD06-E047-8838-38BAE4A7A51A}"/>
    <cellStyle name="Normal 8" xfId="71" xr:uid="{66B28732-4241-244E-8C6C-7487B1D8E1C5}"/>
    <cellStyle name="Normal 9" xfId="72" xr:uid="{6E87A380-94C5-2B47-B165-816C5DA674FC}"/>
    <cellStyle name="Normal_7b. Essex Fiscal" xfId="76" xr:uid="{B6A2D2A1-68CC-AF4B-803C-A4B2548F1C33}"/>
    <cellStyle name="Normal_SDE FY22 expenditures" xfId="73" xr:uid="{C8FB28C3-02F9-9C48-83BE-73DCBB2A4A80}"/>
    <cellStyle name="Percent 2" xfId="74" xr:uid="{AA0F8BAD-89B7-904B-B497-3217B1A7F7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www.thenationalcouncil.org/medication-assisted-treatment-for-opioid-use-disorder-in-jails-and-prisons/" TargetMode="External"/></Relationships>
</file>

<file path=xl/worksheets/_rels/sheet11.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712C-BEEA-2B4F-A248-6A88714F2217}">
  <sheetPr codeName="Sheet1">
    <tabColor theme="1"/>
    <outlinePr summaryBelow="0" summaryRight="0"/>
  </sheetPr>
  <dimension ref="A1:Y55"/>
  <sheetViews>
    <sheetView showGridLines="0" tabSelected="1" zoomScaleNormal="100" zoomScaleSheetLayoutView="100" workbookViewId="0">
      <pane ySplit="1" topLeftCell="A2" activePane="bottomLeft" state="frozen"/>
      <selection activeCell="D18" sqref="D18"/>
      <selection pane="bottomLeft" activeCell="H8" sqref="H8"/>
    </sheetView>
  </sheetViews>
  <sheetFormatPr baseColWidth="10" defaultColWidth="14.5" defaultRowHeight="15.75" customHeight="1"/>
  <cols>
    <col min="1" max="1" width="36.5" style="3" customWidth="1"/>
    <col min="2" max="2" width="1.6640625" style="4" customWidth="1"/>
    <col min="3" max="4" width="14.5" style="4"/>
    <col min="5" max="5" width="29.1640625" style="4" customWidth="1"/>
    <col min="6" max="17" width="14.5" style="4"/>
    <col min="18" max="16384" width="14.5" style="2"/>
  </cols>
  <sheetData>
    <row r="1" spans="1:25" ht="70.5" customHeight="1">
      <c r="A1" s="662" t="s">
        <v>4412</v>
      </c>
      <c r="B1" s="663"/>
      <c r="C1" s="663"/>
      <c r="D1" s="663"/>
      <c r="E1" s="664"/>
    </row>
    <row r="2" spans="1:25" s="5" customFormat="1" ht="25.5" customHeight="1">
      <c r="A2" s="660" t="s">
        <v>4775</v>
      </c>
      <c r="B2" s="660"/>
      <c r="C2" s="660"/>
      <c r="D2" s="660"/>
      <c r="E2" s="188" t="s">
        <v>26</v>
      </c>
    </row>
    <row r="3" spans="1:25" ht="57.75" customHeight="1">
      <c r="A3" s="665" t="s">
        <v>4413</v>
      </c>
      <c r="B3" s="665"/>
      <c r="C3" s="665"/>
      <c r="D3" s="665"/>
      <c r="E3" s="51" t="s">
        <v>5903</v>
      </c>
      <c r="P3" s="2"/>
      <c r="Q3" s="2"/>
    </row>
    <row r="4" spans="1:25" ht="54" customHeight="1">
      <c r="A4" s="666"/>
      <c r="B4" s="666"/>
      <c r="C4" s="666"/>
      <c r="D4" s="666"/>
      <c r="E4" s="52" t="s">
        <v>1684</v>
      </c>
      <c r="P4" s="2"/>
      <c r="Q4" s="2"/>
    </row>
    <row r="5" spans="1:25" ht="54" customHeight="1">
      <c r="A5" s="666"/>
      <c r="B5" s="666"/>
      <c r="C5" s="666"/>
      <c r="D5" s="666"/>
      <c r="E5" s="53" t="s">
        <v>1680</v>
      </c>
      <c r="P5" s="2"/>
      <c r="Q5" s="2"/>
    </row>
    <row r="6" spans="1:25" ht="54" customHeight="1">
      <c r="A6" s="666"/>
      <c r="B6" s="666"/>
      <c r="C6" s="666"/>
      <c r="D6" s="666"/>
      <c r="E6" s="54" t="s">
        <v>1679</v>
      </c>
      <c r="P6" s="2"/>
      <c r="Q6" s="2"/>
    </row>
    <row r="7" spans="1:25" ht="54" customHeight="1">
      <c r="A7" s="666"/>
      <c r="B7" s="666"/>
      <c r="C7" s="666"/>
      <c r="D7" s="666"/>
      <c r="E7" s="55" t="s">
        <v>25</v>
      </c>
      <c r="P7" s="2"/>
      <c r="Q7" s="2"/>
    </row>
    <row r="8" spans="1:25" ht="37" customHeight="1">
      <c r="A8" s="666"/>
      <c r="B8" s="666"/>
      <c r="C8" s="666"/>
      <c r="D8" s="666"/>
      <c r="P8" s="2"/>
      <c r="Q8" s="2"/>
    </row>
    <row r="9" spans="1:25" customFormat="1" ht="22.5" customHeight="1">
      <c r="A9" s="661" t="s">
        <v>4415</v>
      </c>
      <c r="B9" s="661"/>
      <c r="C9" s="661"/>
      <c r="D9" s="661"/>
      <c r="E9" s="661"/>
      <c r="F9" s="4"/>
      <c r="G9" s="4"/>
      <c r="H9" s="4"/>
      <c r="I9" s="4"/>
      <c r="J9" s="4"/>
      <c r="K9" s="4"/>
      <c r="L9" s="4"/>
      <c r="M9" s="4"/>
      <c r="N9" s="4"/>
      <c r="O9" s="4"/>
      <c r="P9" s="4"/>
      <c r="Q9" s="4"/>
      <c r="R9" s="2"/>
      <c r="S9" s="2"/>
      <c r="T9" s="2"/>
      <c r="U9" s="2"/>
      <c r="V9" s="2"/>
      <c r="W9" s="2"/>
      <c r="X9" s="2"/>
      <c r="Y9" s="2"/>
    </row>
    <row r="10" spans="1:25" customFormat="1" ht="15.75" customHeight="1">
      <c r="A10" s="4" t="s">
        <v>13</v>
      </c>
      <c r="B10" s="4" t="s">
        <v>48</v>
      </c>
      <c r="C10" s="4"/>
      <c r="D10" s="4"/>
      <c r="E10" s="4"/>
      <c r="F10" s="4"/>
      <c r="G10" s="4"/>
      <c r="H10" s="4"/>
      <c r="I10" s="4"/>
      <c r="J10" s="4"/>
      <c r="K10" s="4"/>
      <c r="L10" s="4"/>
      <c r="M10" s="4"/>
      <c r="N10" s="4"/>
      <c r="O10" s="4"/>
      <c r="P10" s="4"/>
      <c r="Q10" s="4"/>
      <c r="R10" s="2"/>
      <c r="S10" s="2"/>
      <c r="T10" s="2"/>
      <c r="U10" s="2"/>
      <c r="V10" s="2"/>
      <c r="W10" s="2"/>
      <c r="X10" s="2"/>
      <c r="Y10" s="2"/>
    </row>
    <row r="11" spans="1:25" customFormat="1" ht="15.75" customHeight="1">
      <c r="A11" s="4" t="s">
        <v>14</v>
      </c>
      <c r="B11" s="4" t="s">
        <v>15</v>
      </c>
      <c r="C11" s="4"/>
      <c r="D11" s="4"/>
      <c r="E11" s="4"/>
      <c r="F11" s="4"/>
      <c r="G11" s="4"/>
      <c r="H11" s="4"/>
      <c r="I11" s="4"/>
      <c r="J11" s="4"/>
      <c r="K11" s="4"/>
      <c r="L11" s="4"/>
      <c r="M11" s="4"/>
      <c r="N11" s="4"/>
      <c r="O11" s="4"/>
      <c r="P11" s="4"/>
      <c r="Q11" s="4"/>
      <c r="R11" s="2"/>
      <c r="S11" s="2"/>
      <c r="T11" s="2"/>
      <c r="U11" s="2"/>
      <c r="V11" s="2"/>
      <c r="W11" s="2"/>
      <c r="X11" s="2"/>
      <c r="Y11" s="2"/>
    </row>
    <row r="12" spans="1:25" customFormat="1" ht="15.75" customHeight="1">
      <c r="A12" s="4" t="s">
        <v>16</v>
      </c>
      <c r="B12" s="4" t="s">
        <v>17</v>
      </c>
      <c r="C12" s="4"/>
      <c r="D12" s="4"/>
      <c r="E12" s="4"/>
      <c r="F12" s="4"/>
      <c r="G12" s="4"/>
      <c r="H12" s="4"/>
      <c r="I12" s="4"/>
      <c r="J12" s="4"/>
      <c r="K12" s="4"/>
      <c r="L12" s="4"/>
      <c r="M12" s="4"/>
      <c r="N12" s="4"/>
      <c r="O12" s="4"/>
      <c r="P12" s="4"/>
      <c r="Q12" s="4"/>
      <c r="R12" s="2"/>
      <c r="S12" s="2"/>
      <c r="T12" s="2"/>
      <c r="U12" s="2"/>
      <c r="V12" s="2"/>
      <c r="W12" s="2"/>
      <c r="X12" s="2"/>
      <c r="Y12" s="2"/>
    </row>
    <row r="13" spans="1:25" customFormat="1" ht="15.75" customHeight="1">
      <c r="A13" s="4" t="s">
        <v>29</v>
      </c>
      <c r="B13" s="4" t="s">
        <v>18</v>
      </c>
      <c r="C13" s="4"/>
      <c r="D13" s="4"/>
      <c r="E13" s="4"/>
      <c r="F13" s="4"/>
      <c r="G13" s="4"/>
      <c r="H13" s="4"/>
      <c r="I13" s="4"/>
      <c r="J13" s="4"/>
      <c r="K13" s="4"/>
      <c r="L13" s="4"/>
      <c r="M13" s="4"/>
      <c r="N13" s="4"/>
      <c r="O13" s="4"/>
      <c r="P13" s="4"/>
      <c r="Q13" s="4"/>
      <c r="R13" s="2"/>
      <c r="S13" s="2"/>
      <c r="T13" s="2"/>
      <c r="U13" s="2"/>
      <c r="V13" s="2"/>
      <c r="W13" s="2"/>
      <c r="X13" s="2"/>
      <c r="Y13" s="2"/>
    </row>
    <row r="14" spans="1:25" customFormat="1" ht="15.75" customHeight="1">
      <c r="A14" s="4" t="s">
        <v>28</v>
      </c>
      <c r="B14" s="4" t="s">
        <v>20</v>
      </c>
      <c r="C14" s="4"/>
      <c r="D14" s="4"/>
      <c r="E14" s="4"/>
      <c r="F14" s="4"/>
      <c r="G14" s="4"/>
      <c r="H14" s="4"/>
      <c r="I14" s="4"/>
      <c r="J14" s="4"/>
      <c r="K14" s="4"/>
      <c r="L14" s="4"/>
      <c r="M14" s="4"/>
      <c r="N14" s="4"/>
      <c r="O14" s="4"/>
      <c r="P14" s="4"/>
      <c r="Q14" s="4"/>
      <c r="R14" s="2"/>
      <c r="S14" s="2"/>
      <c r="T14" s="2"/>
      <c r="U14" s="2"/>
      <c r="V14" s="2"/>
      <c r="W14" s="2"/>
      <c r="X14" s="2"/>
      <c r="Y14" s="2"/>
    </row>
    <row r="15" spans="1:25" customFormat="1" ht="15.75" customHeight="1">
      <c r="A15" s="4" t="s">
        <v>27</v>
      </c>
      <c r="B15" s="4" t="s">
        <v>19</v>
      </c>
      <c r="C15" s="4"/>
      <c r="D15" s="4"/>
      <c r="E15" s="4"/>
      <c r="F15" s="4"/>
      <c r="G15" s="4"/>
      <c r="H15" s="4"/>
      <c r="I15" s="4"/>
      <c r="J15" s="4"/>
      <c r="K15" s="4"/>
      <c r="L15" s="4"/>
      <c r="M15" s="4"/>
      <c r="N15" s="4"/>
      <c r="O15" s="4"/>
      <c r="P15" s="4"/>
      <c r="Q15" s="4"/>
      <c r="R15" s="2"/>
      <c r="S15" s="2"/>
      <c r="T15" s="2"/>
      <c r="U15" s="2"/>
      <c r="V15" s="2"/>
      <c r="W15" s="2"/>
      <c r="X15" s="2"/>
      <c r="Y15" s="2"/>
    </row>
    <row r="16" spans="1:25" s="1" customFormat="1" ht="28.5" customHeight="1">
      <c r="A16" s="215" t="s">
        <v>21</v>
      </c>
      <c r="B16" s="6" t="s">
        <v>22</v>
      </c>
      <c r="C16" s="6"/>
      <c r="D16" s="6"/>
      <c r="E16" s="6"/>
      <c r="F16" s="6"/>
      <c r="G16" s="6"/>
      <c r="H16" s="6"/>
      <c r="I16" s="6"/>
      <c r="J16" s="6"/>
      <c r="K16" s="6"/>
      <c r="L16" s="6"/>
      <c r="M16" s="6"/>
      <c r="N16" s="6"/>
      <c r="O16" s="6"/>
      <c r="P16" s="6"/>
      <c r="Q16" s="6"/>
    </row>
    <row r="17" spans="1:5" ht="13">
      <c r="A17" s="7"/>
      <c r="B17" s="7"/>
      <c r="C17" s="7"/>
      <c r="D17" s="7"/>
      <c r="E17" s="7"/>
    </row>
    <row r="18" spans="1:5" ht="16" customHeight="1">
      <c r="A18" s="667" t="s">
        <v>5991</v>
      </c>
      <c r="B18" s="661"/>
      <c r="C18" s="661"/>
      <c r="D18" s="661"/>
      <c r="E18" s="661"/>
    </row>
    <row r="19" spans="1:5" ht="15.75" customHeight="1">
      <c r="A19" s="4" t="s">
        <v>6001</v>
      </c>
      <c r="E19" s="644"/>
    </row>
    <row r="20" spans="1:5" ht="15.75" customHeight="1">
      <c r="A20" s="4" t="s">
        <v>5995</v>
      </c>
      <c r="B20" s="645"/>
      <c r="C20" s="645"/>
      <c r="D20" s="645"/>
      <c r="E20" s="645"/>
    </row>
    <row r="21" spans="1:5" s="4" customFormat="1" ht="15.75" customHeight="1">
      <c r="A21" s="4" t="s">
        <v>6003</v>
      </c>
      <c r="B21" s="645"/>
      <c r="C21" s="645"/>
      <c r="D21" s="645"/>
      <c r="E21" s="645"/>
    </row>
    <row r="22" spans="1:5" s="4" customFormat="1" ht="15.75" customHeight="1">
      <c r="A22" s="4" t="s">
        <v>6005</v>
      </c>
      <c r="B22" s="645"/>
      <c r="C22" s="645"/>
      <c r="D22" s="645"/>
      <c r="E22" s="645"/>
    </row>
    <row r="23" spans="1:5" s="4" customFormat="1" ht="15.75" customHeight="1">
      <c r="A23" s="4" t="s">
        <v>5999</v>
      </c>
      <c r="B23" s="645"/>
      <c r="C23" s="645"/>
      <c r="D23" s="645"/>
      <c r="E23" s="645"/>
    </row>
    <row r="24" spans="1:5" s="4" customFormat="1" ht="15.75" customHeight="1">
      <c r="A24" s="4" t="s">
        <v>5997</v>
      </c>
      <c r="B24" s="645"/>
      <c r="C24" s="645"/>
      <c r="D24" s="645"/>
      <c r="E24" s="645"/>
    </row>
    <row r="25" spans="1:5" s="4" customFormat="1" ht="15.75" customHeight="1">
      <c r="A25" s="4" t="s">
        <v>5990</v>
      </c>
    </row>
    <row r="26" spans="1:5" s="4" customFormat="1" ht="15.75" customHeight="1">
      <c r="A26" s="4" t="s">
        <v>6015</v>
      </c>
    </row>
    <row r="27" spans="1:5" s="4" customFormat="1" ht="15.75" customHeight="1">
      <c r="A27" s="4" t="s">
        <v>5993</v>
      </c>
    </row>
    <row r="28" spans="1:5" s="4" customFormat="1" ht="15.75" customHeight="1">
      <c r="A28" s="4" t="s">
        <v>6007</v>
      </c>
    </row>
    <row r="29" spans="1:5" s="4" customFormat="1" ht="15.75" customHeight="1">
      <c r="A29" s="4" t="s">
        <v>6009</v>
      </c>
    </row>
    <row r="30" spans="1:5" s="4" customFormat="1" ht="15.75" customHeight="1">
      <c r="A30" s="4" t="s">
        <v>6011</v>
      </c>
    </row>
    <row r="31" spans="1:5" s="4" customFormat="1" ht="15.75" customHeight="1">
      <c r="A31" s="4" t="s">
        <v>6013</v>
      </c>
    </row>
    <row r="32" spans="1:5" s="4" customFormat="1" ht="15.75" customHeight="1">
      <c r="A32" s="4" t="s">
        <v>5989</v>
      </c>
    </row>
    <row r="33" spans="1:1" s="4" customFormat="1" ht="15.75" customHeight="1">
      <c r="A33" s="7"/>
    </row>
    <row r="34" spans="1:1" s="4" customFormat="1" ht="15.75" customHeight="1">
      <c r="A34" s="7"/>
    </row>
    <row r="35" spans="1:1" s="4" customFormat="1" ht="15.75" customHeight="1">
      <c r="A35" s="7"/>
    </row>
    <row r="36" spans="1:1" s="4" customFormat="1" ht="15.75" customHeight="1">
      <c r="A36" s="7"/>
    </row>
    <row r="37" spans="1:1" s="4" customFormat="1" ht="15.75" customHeight="1">
      <c r="A37" s="7"/>
    </row>
    <row r="38" spans="1:1" s="4" customFormat="1" ht="15.75" customHeight="1">
      <c r="A38" s="7"/>
    </row>
    <row r="39" spans="1:1" s="4" customFormat="1" ht="15.75" customHeight="1">
      <c r="A39" s="7"/>
    </row>
    <row r="40" spans="1:1" s="4" customFormat="1" ht="15.75" customHeight="1">
      <c r="A40" s="7"/>
    </row>
    <row r="41" spans="1:1" s="4" customFormat="1" ht="15.75" customHeight="1">
      <c r="A41" s="7"/>
    </row>
    <row r="42" spans="1:1" s="4" customFormat="1" ht="15.75" customHeight="1">
      <c r="A42" s="7"/>
    </row>
    <row r="43" spans="1:1" s="4" customFormat="1" ht="15.75" customHeight="1">
      <c r="A43" s="7"/>
    </row>
    <row r="44" spans="1:1" s="4" customFormat="1" ht="15.75" customHeight="1">
      <c r="A44" s="7"/>
    </row>
    <row r="45" spans="1:1" s="4" customFormat="1" ht="15.75" customHeight="1">
      <c r="A45" s="7"/>
    </row>
    <row r="46" spans="1:1" s="4" customFormat="1" ht="15.75" customHeight="1">
      <c r="A46" s="7"/>
    </row>
    <row r="47" spans="1:1" s="4" customFormat="1" ht="15.75" customHeight="1">
      <c r="A47" s="7"/>
    </row>
    <row r="48" spans="1:1" s="4" customFormat="1" ht="15.75" customHeight="1">
      <c r="A48" s="7"/>
    </row>
    <row r="49" spans="1:1" s="4" customFormat="1" ht="15.75" customHeight="1">
      <c r="A49" s="7"/>
    </row>
    <row r="50" spans="1:1" s="4" customFormat="1" ht="15.75" customHeight="1">
      <c r="A50" s="7"/>
    </row>
    <row r="51" spans="1:1" s="4" customFormat="1" ht="15.75" customHeight="1">
      <c r="A51" s="7"/>
    </row>
    <row r="52" spans="1:1" s="4" customFormat="1" ht="15.75" customHeight="1">
      <c r="A52" s="7"/>
    </row>
    <row r="53" spans="1:1" s="4" customFormat="1" ht="15.75" customHeight="1">
      <c r="A53" s="7"/>
    </row>
    <row r="55" spans="1:1" ht="15.75" customHeight="1">
      <c r="A55" s="7"/>
    </row>
  </sheetData>
  <sheetProtection algorithmName="SHA-512" hashValue="AQ0pGJt3q3TF+S6VF+oemUs2xI6kjlT3t1zQQaYVKsNNW2aFTQVCNTV1mP6HxKqwdVIV+C1RAu44veVxRZUoYQ==" saltValue="Ee3kPa+RIA0e5A3VkklR1Q==" spinCount="100000" sheet="1" objects="1" scenarios="1"/>
  <mergeCells count="5">
    <mergeCell ref="A2:D2"/>
    <mergeCell ref="A9:E9"/>
    <mergeCell ref="A1:E1"/>
    <mergeCell ref="A3:D8"/>
    <mergeCell ref="A18:E18"/>
  </mergeCells>
  <pageMargins left="0.5" right="0.5" top="0.75" bottom="0.5" header="0.3" footer="0.3"/>
  <pageSetup scale="75" orientation="landscape" horizontalDpi="1200" verticalDpi="120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93BBC-3F4E-F540-A648-16D512A8BB2F}">
  <sheetPr codeName="Sheet10">
    <outlinePr summaryBelow="0" summaryRight="0"/>
  </sheetPr>
  <dimension ref="A1:BB996"/>
  <sheetViews>
    <sheetView showGridLines="0" zoomScaleNormal="100" zoomScaleSheetLayoutView="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14.5" defaultRowHeight="13"/>
  <cols>
    <col min="1" max="1" width="26.5" style="45" customWidth="1"/>
    <col min="2" max="2" width="67.6640625" style="45" customWidth="1"/>
    <col min="3" max="8" width="3.5" style="25" customWidth="1"/>
    <col min="9" max="9" width="3.33203125" style="56" customWidth="1"/>
    <col min="10" max="10" width="17.33203125" style="25" customWidth="1"/>
    <col min="11" max="11" width="15.83203125" style="25" customWidth="1"/>
    <col min="12" max="12" width="12.6640625" style="25" customWidth="1"/>
    <col min="13" max="13" width="54.6640625" style="45" customWidth="1"/>
    <col min="14" max="15" width="15.6640625" style="25" customWidth="1"/>
    <col min="16" max="16" width="12.6640625" style="25" customWidth="1"/>
    <col min="17" max="17" width="20.33203125" style="25" customWidth="1"/>
    <col min="18" max="20" width="17" style="25" customWidth="1"/>
    <col min="21" max="21" width="16.83203125" style="25" customWidth="1"/>
    <col min="22" max="22" width="12.1640625" style="25" customWidth="1"/>
    <col min="23" max="23" width="14.5" style="25"/>
    <col min="24" max="24" width="33.5" style="25" customWidth="1"/>
    <col min="25" max="25" width="33" style="25" customWidth="1"/>
    <col min="26" max="26" width="33.5" style="25" customWidth="1"/>
    <col min="27" max="27" width="11.6640625" style="25" customWidth="1"/>
    <col min="28" max="28" width="14.5" style="25"/>
    <col min="29" max="29" width="14.5" style="10"/>
    <col min="30" max="30" width="13.1640625" style="44" bestFit="1" customWidth="1"/>
    <col min="31" max="31" width="14.5" style="25" customWidth="1"/>
    <col min="32" max="32" width="43.83203125" style="25" customWidth="1"/>
    <col min="33" max="54" width="14.5" style="10"/>
    <col min="55" max="16384" width="14.5" style="25"/>
  </cols>
  <sheetData>
    <row r="1" spans="1:54" ht="83" customHeight="1" thickBot="1">
      <c r="A1" s="720" t="s">
        <v>4777</v>
      </c>
      <c r="B1" s="721"/>
      <c r="C1" s="721"/>
      <c r="D1" s="721"/>
      <c r="E1" s="721"/>
      <c r="F1" s="721"/>
      <c r="G1" s="721"/>
      <c r="H1" s="721"/>
      <c r="I1" s="722"/>
      <c r="J1" s="723" t="s">
        <v>2344</v>
      </c>
      <c r="K1" s="724"/>
      <c r="L1" s="724"/>
      <c r="M1" s="68" t="s">
        <v>1687</v>
      </c>
      <c r="N1" s="691" t="s">
        <v>5996</v>
      </c>
      <c r="O1" s="692"/>
      <c r="P1" s="692"/>
      <c r="Q1" s="692"/>
      <c r="R1" s="692"/>
      <c r="S1" s="693"/>
      <c r="T1" s="61"/>
      <c r="U1" s="61"/>
      <c r="V1" s="61"/>
      <c r="W1" s="61"/>
      <c r="X1" s="61"/>
      <c r="Y1" s="61"/>
      <c r="Z1" s="61"/>
      <c r="AA1" s="61"/>
      <c r="AB1" s="61"/>
      <c r="AC1" s="62"/>
      <c r="AD1" s="63"/>
      <c r="AE1" s="61"/>
      <c r="AF1" s="62"/>
      <c r="AG1" s="25"/>
      <c r="AH1" s="25"/>
      <c r="AI1" s="25"/>
      <c r="AJ1" s="25"/>
      <c r="AK1" s="25"/>
      <c r="AL1" s="25"/>
      <c r="AM1" s="25"/>
      <c r="AN1" s="25"/>
      <c r="AO1" s="25"/>
      <c r="AP1" s="25"/>
      <c r="AQ1" s="25"/>
      <c r="AR1" s="25"/>
      <c r="AS1" s="25"/>
      <c r="AT1" s="25"/>
      <c r="AU1" s="25"/>
      <c r="AV1" s="25"/>
      <c r="AW1" s="25"/>
      <c r="AX1" s="25"/>
      <c r="AY1" s="25"/>
      <c r="AZ1" s="25"/>
      <c r="BA1" s="25"/>
      <c r="BB1" s="25"/>
    </row>
    <row r="2" spans="1:54" s="133" customFormat="1" ht="197" thickBot="1">
      <c r="A2" s="64" t="s">
        <v>2611</v>
      </c>
      <c r="B2" s="116" t="s">
        <v>4398</v>
      </c>
      <c r="C2" s="696" t="s">
        <v>2612</v>
      </c>
      <c r="D2" s="697"/>
      <c r="E2" s="697"/>
      <c r="F2" s="697"/>
      <c r="G2" s="697"/>
      <c r="H2" s="697"/>
      <c r="I2" s="698"/>
      <c r="J2" s="116" t="s">
        <v>4396</v>
      </c>
      <c r="K2" s="116" t="s">
        <v>2613</v>
      </c>
      <c r="L2" s="116" t="s">
        <v>2614</v>
      </c>
      <c r="M2" s="116" t="s">
        <v>2615</v>
      </c>
      <c r="N2" s="116" t="s">
        <v>4397</v>
      </c>
      <c r="O2" s="116" t="s">
        <v>4399</v>
      </c>
      <c r="P2" s="116" t="s">
        <v>4400</v>
      </c>
      <c r="Q2" s="116" t="s">
        <v>2616</v>
      </c>
      <c r="R2" s="65" t="s">
        <v>2617</v>
      </c>
      <c r="S2" s="65" t="s">
        <v>2618</v>
      </c>
      <c r="T2" s="65" t="s">
        <v>2619</v>
      </c>
      <c r="U2" s="116" t="s">
        <v>2620</v>
      </c>
      <c r="V2" s="116" t="s">
        <v>2621</v>
      </c>
      <c r="W2" s="116" t="s">
        <v>2622</v>
      </c>
      <c r="X2" s="116" t="s">
        <v>2623</v>
      </c>
      <c r="Y2" s="116" t="s">
        <v>2624</v>
      </c>
      <c r="Z2" s="145" t="s">
        <v>5982</v>
      </c>
      <c r="AA2" s="116" t="s">
        <v>4778</v>
      </c>
      <c r="AB2" s="116" t="s">
        <v>4779</v>
      </c>
      <c r="AC2" s="66" t="s">
        <v>2625</v>
      </c>
      <c r="AD2" s="116" t="s">
        <v>2626</v>
      </c>
      <c r="AE2" s="116" t="s">
        <v>2627</v>
      </c>
      <c r="AF2" s="67" t="s">
        <v>1686</v>
      </c>
    </row>
    <row r="3" spans="1:54" s="319" customFormat="1" ht="56">
      <c r="A3" s="547" t="s">
        <v>5248</v>
      </c>
      <c r="B3" s="548" t="s">
        <v>541</v>
      </c>
      <c r="C3" s="549"/>
      <c r="D3" s="549">
        <v>2</v>
      </c>
      <c r="E3" s="549"/>
      <c r="F3" s="549"/>
      <c r="G3" s="549"/>
      <c r="H3" s="549"/>
      <c r="I3" s="550"/>
      <c r="J3" s="549">
        <v>106</v>
      </c>
      <c r="K3" s="549" t="s">
        <v>454</v>
      </c>
      <c r="L3" s="549" t="s">
        <v>2052</v>
      </c>
      <c r="M3" s="549" t="s">
        <v>542</v>
      </c>
      <c r="N3" s="551" t="s">
        <v>2019</v>
      </c>
      <c r="O3" s="551" t="s">
        <v>5249</v>
      </c>
      <c r="P3" s="549" t="s">
        <v>5250</v>
      </c>
      <c r="Q3" s="548" t="s">
        <v>391</v>
      </c>
      <c r="R3" s="548">
        <v>2</v>
      </c>
      <c r="S3" s="548" t="s">
        <v>1718</v>
      </c>
      <c r="T3" s="548">
        <v>2</v>
      </c>
      <c r="U3" s="548" t="s">
        <v>73</v>
      </c>
      <c r="V3" s="549">
        <v>1</v>
      </c>
      <c r="W3" s="548" t="s">
        <v>2017</v>
      </c>
      <c r="X3" s="548" t="s">
        <v>5251</v>
      </c>
      <c r="Y3" s="548" t="s">
        <v>73</v>
      </c>
      <c r="Z3" s="548" t="s">
        <v>68</v>
      </c>
      <c r="AA3" s="552">
        <v>3151.2</v>
      </c>
      <c r="AB3" s="553">
        <v>2000</v>
      </c>
      <c r="AC3" s="554">
        <v>39085</v>
      </c>
      <c r="AD3" s="548">
        <v>2018</v>
      </c>
      <c r="AE3" s="549">
        <v>3</v>
      </c>
      <c r="AF3" s="548" t="s">
        <v>73</v>
      </c>
      <c r="AG3" s="555"/>
      <c r="AH3" s="555"/>
      <c r="AI3" s="555"/>
      <c r="AJ3" s="555"/>
      <c r="AK3" s="555"/>
      <c r="AL3" s="555"/>
      <c r="AM3" s="555"/>
      <c r="AN3" s="555"/>
      <c r="AO3" s="555"/>
      <c r="AP3" s="555"/>
      <c r="AQ3" s="555"/>
      <c r="AR3" s="555"/>
      <c r="AS3" s="555"/>
      <c r="AT3" s="555"/>
      <c r="AU3" s="555"/>
      <c r="AV3" s="555"/>
      <c r="AW3" s="555"/>
      <c r="AX3" s="555"/>
      <c r="AY3" s="555"/>
      <c r="AZ3" s="555"/>
    </row>
    <row r="4" spans="1:54" s="319" customFormat="1" ht="84">
      <c r="A4" s="547" t="s">
        <v>523</v>
      </c>
      <c r="B4" s="548" t="s">
        <v>524</v>
      </c>
      <c r="C4" s="549">
        <v>1</v>
      </c>
      <c r="D4" s="549">
        <v>2</v>
      </c>
      <c r="E4" s="549"/>
      <c r="F4" s="549"/>
      <c r="G4" s="549"/>
      <c r="H4" s="549"/>
      <c r="I4" s="550"/>
      <c r="J4" s="549">
        <v>159</v>
      </c>
      <c r="K4" s="549" t="s">
        <v>454</v>
      </c>
      <c r="L4" s="549" t="s">
        <v>2052</v>
      </c>
      <c r="M4" s="551" t="s">
        <v>2009</v>
      </c>
      <c r="N4" s="551" t="s">
        <v>5252</v>
      </c>
      <c r="O4" s="551">
        <v>90</v>
      </c>
      <c r="P4" s="549" t="s">
        <v>5250</v>
      </c>
      <c r="Q4" s="551" t="s">
        <v>525</v>
      </c>
      <c r="R4" s="548">
        <v>5</v>
      </c>
      <c r="S4" s="548" t="s">
        <v>1997</v>
      </c>
      <c r="T4" s="548">
        <v>3</v>
      </c>
      <c r="U4" s="548" t="s">
        <v>526</v>
      </c>
      <c r="V4" s="549">
        <v>1</v>
      </c>
      <c r="W4" s="548" t="s">
        <v>2011</v>
      </c>
      <c r="X4" s="548" t="s">
        <v>2012</v>
      </c>
      <c r="Y4" s="548" t="s">
        <v>73</v>
      </c>
      <c r="Z4" s="548" t="s">
        <v>68</v>
      </c>
      <c r="AA4" s="552">
        <v>45290</v>
      </c>
      <c r="AB4" s="553">
        <v>6000</v>
      </c>
      <c r="AC4" s="556" t="s">
        <v>1999</v>
      </c>
      <c r="AD4" s="548" t="s">
        <v>121</v>
      </c>
      <c r="AE4" s="549">
        <v>1</v>
      </c>
      <c r="AF4" s="548" t="s">
        <v>73</v>
      </c>
      <c r="AG4" s="555"/>
      <c r="AH4" s="555"/>
      <c r="AI4" s="555"/>
      <c r="AJ4" s="555"/>
      <c r="AK4" s="555"/>
      <c r="AL4" s="555"/>
      <c r="AM4" s="555"/>
      <c r="AN4" s="555"/>
      <c r="AO4" s="555"/>
      <c r="AP4" s="555"/>
      <c r="AQ4" s="555"/>
      <c r="AR4" s="555"/>
      <c r="AS4" s="555"/>
      <c r="AT4" s="555"/>
      <c r="AU4" s="555"/>
      <c r="AV4" s="555"/>
      <c r="AW4" s="555"/>
      <c r="AX4" s="555"/>
      <c r="AY4" s="555"/>
      <c r="AZ4" s="555"/>
    </row>
    <row r="5" spans="1:54" s="319" customFormat="1" ht="42">
      <c r="A5" s="547" t="s">
        <v>2013</v>
      </c>
      <c r="B5" s="548" t="s">
        <v>2014</v>
      </c>
      <c r="C5" s="549"/>
      <c r="D5" s="549">
        <v>2</v>
      </c>
      <c r="E5" s="549"/>
      <c r="F5" s="549"/>
      <c r="G5" s="549"/>
      <c r="H5" s="549"/>
      <c r="I5" s="550"/>
      <c r="J5" s="549">
        <v>17</v>
      </c>
      <c r="K5" s="549">
        <v>20</v>
      </c>
      <c r="L5" s="549" t="s">
        <v>5253</v>
      </c>
      <c r="M5" s="551" t="s">
        <v>534</v>
      </c>
      <c r="N5" s="551" t="s">
        <v>1364</v>
      </c>
      <c r="O5" s="551">
        <v>180</v>
      </c>
      <c r="P5" s="549" t="s">
        <v>502</v>
      </c>
      <c r="Q5" s="551" t="s">
        <v>2015</v>
      </c>
      <c r="R5" s="548">
        <v>5</v>
      </c>
      <c r="S5" s="548">
        <v>3</v>
      </c>
      <c r="T5" s="548">
        <v>2</v>
      </c>
      <c r="U5" s="548" t="s">
        <v>2016</v>
      </c>
      <c r="V5" s="549">
        <v>1</v>
      </c>
      <c r="W5" s="548" t="s">
        <v>2017</v>
      </c>
      <c r="X5" s="548" t="s">
        <v>2018</v>
      </c>
      <c r="Y5" s="548" t="s">
        <v>345</v>
      </c>
      <c r="Z5" s="557" t="s">
        <v>327</v>
      </c>
      <c r="AA5" s="552">
        <v>0</v>
      </c>
      <c r="AB5" s="553">
        <v>0</v>
      </c>
      <c r="AC5" s="558">
        <v>7</v>
      </c>
      <c r="AD5" s="548">
        <v>2022</v>
      </c>
      <c r="AE5" s="549">
        <v>3</v>
      </c>
      <c r="AF5" s="548" t="s">
        <v>5254</v>
      </c>
      <c r="AG5" s="555"/>
      <c r="AH5" s="555"/>
      <c r="AI5" s="555"/>
      <c r="AJ5" s="555"/>
      <c r="AK5" s="555"/>
      <c r="AL5" s="555"/>
      <c r="AM5" s="555"/>
      <c r="AN5" s="555"/>
      <c r="AO5" s="555"/>
      <c r="AP5" s="555"/>
      <c r="AQ5" s="555"/>
      <c r="AR5" s="555"/>
      <c r="AS5" s="555"/>
      <c r="AT5" s="555"/>
      <c r="AU5" s="555"/>
      <c r="AV5" s="555"/>
      <c r="AW5" s="555"/>
      <c r="AX5" s="555"/>
      <c r="AY5" s="555"/>
      <c r="AZ5" s="555"/>
    </row>
    <row r="6" spans="1:54" s="319" customFormat="1" ht="42">
      <c r="A6" s="547" t="s">
        <v>5255</v>
      </c>
      <c r="B6" s="548" t="s">
        <v>5256</v>
      </c>
      <c r="C6" s="549"/>
      <c r="D6" s="549">
        <v>2</v>
      </c>
      <c r="E6" s="549"/>
      <c r="F6" s="549"/>
      <c r="G6" s="549"/>
      <c r="H6" s="549"/>
      <c r="I6" s="550"/>
      <c r="J6" s="549">
        <v>40</v>
      </c>
      <c r="K6" s="549" t="s">
        <v>4251</v>
      </c>
      <c r="L6" s="549" t="s">
        <v>5257</v>
      </c>
      <c r="M6" s="551" t="s">
        <v>2009</v>
      </c>
      <c r="N6" s="551" t="s">
        <v>2010</v>
      </c>
      <c r="O6" s="551">
        <v>120</v>
      </c>
      <c r="P6" s="549" t="s">
        <v>1651</v>
      </c>
      <c r="Q6" s="551" t="s">
        <v>5258</v>
      </c>
      <c r="R6" s="548"/>
      <c r="S6" s="548"/>
      <c r="T6" s="548"/>
      <c r="U6" s="548" t="s">
        <v>5259</v>
      </c>
      <c r="V6" s="549">
        <v>1</v>
      </c>
      <c r="W6" s="548" t="s">
        <v>73</v>
      </c>
      <c r="X6" s="548" t="s">
        <v>5260</v>
      </c>
      <c r="Y6" s="548" t="s">
        <v>345</v>
      </c>
      <c r="Z6" s="557" t="s">
        <v>327</v>
      </c>
      <c r="AA6" s="552">
        <v>0</v>
      </c>
      <c r="AB6" s="553">
        <v>0</v>
      </c>
      <c r="AC6" s="558">
        <v>7</v>
      </c>
      <c r="AD6" s="548">
        <v>2022</v>
      </c>
      <c r="AE6" s="549">
        <v>2</v>
      </c>
      <c r="AF6" s="548" t="s">
        <v>73</v>
      </c>
      <c r="AG6" s="555"/>
      <c r="AH6" s="555"/>
      <c r="AI6" s="555"/>
      <c r="AJ6" s="555"/>
      <c r="AK6" s="555"/>
      <c r="AL6" s="555"/>
      <c r="AM6" s="555"/>
      <c r="AN6" s="555"/>
      <c r="AO6" s="555"/>
      <c r="AP6" s="555"/>
      <c r="AQ6" s="555"/>
      <c r="AR6" s="555"/>
      <c r="AS6" s="555"/>
      <c r="AT6" s="555"/>
      <c r="AU6" s="555"/>
      <c r="AV6" s="555"/>
      <c r="AW6" s="555"/>
      <c r="AX6" s="555"/>
      <c r="AY6" s="555"/>
      <c r="AZ6" s="555"/>
    </row>
    <row r="7" spans="1:54" s="319" customFormat="1" ht="98">
      <c r="A7" s="547" t="s">
        <v>527</v>
      </c>
      <c r="B7" s="548" t="s">
        <v>528</v>
      </c>
      <c r="C7" s="549"/>
      <c r="D7" s="549">
        <v>2</v>
      </c>
      <c r="E7" s="549"/>
      <c r="F7" s="549"/>
      <c r="G7" s="549"/>
      <c r="H7" s="549"/>
      <c r="I7" s="550"/>
      <c r="J7" s="549">
        <v>33</v>
      </c>
      <c r="K7" s="549" t="s">
        <v>52</v>
      </c>
      <c r="L7" s="549" t="s">
        <v>2052</v>
      </c>
      <c r="M7" s="551" t="s">
        <v>534</v>
      </c>
      <c r="N7" s="551" t="s">
        <v>5261</v>
      </c>
      <c r="O7" s="551">
        <v>180</v>
      </c>
      <c r="P7" s="549" t="s">
        <v>693</v>
      </c>
      <c r="Q7" s="551" t="s">
        <v>2015</v>
      </c>
      <c r="R7" s="548">
        <v>5</v>
      </c>
      <c r="S7" s="548" t="s">
        <v>1718</v>
      </c>
      <c r="T7" s="548">
        <v>2</v>
      </c>
      <c r="U7" s="548" t="s">
        <v>530</v>
      </c>
      <c r="V7" s="549">
        <v>1</v>
      </c>
      <c r="W7" s="548" t="s">
        <v>2017</v>
      </c>
      <c r="X7" s="548" t="s">
        <v>531</v>
      </c>
      <c r="Y7" s="548" t="s">
        <v>73</v>
      </c>
      <c r="Z7" s="557" t="s">
        <v>327</v>
      </c>
      <c r="AA7" s="552">
        <v>11700</v>
      </c>
      <c r="AB7" s="552">
        <v>2000</v>
      </c>
      <c r="AC7" s="559" t="s">
        <v>1999</v>
      </c>
      <c r="AD7" s="548" t="s">
        <v>121</v>
      </c>
      <c r="AE7" s="549">
        <v>3</v>
      </c>
      <c r="AF7" s="548" t="s">
        <v>5262</v>
      </c>
      <c r="AG7" s="555"/>
      <c r="AH7" s="555"/>
      <c r="AI7" s="555"/>
      <c r="AJ7" s="555"/>
      <c r="AK7" s="555"/>
      <c r="AL7" s="555"/>
      <c r="AM7" s="555"/>
      <c r="AN7" s="555"/>
      <c r="AO7" s="555"/>
      <c r="AP7" s="555"/>
      <c r="AQ7" s="555"/>
      <c r="AR7" s="555"/>
      <c r="AS7" s="555"/>
      <c r="AT7" s="555"/>
      <c r="AU7" s="555"/>
      <c r="AV7" s="555"/>
      <c r="AW7" s="555"/>
      <c r="AX7" s="555"/>
      <c r="AY7" s="555"/>
      <c r="AZ7" s="555"/>
    </row>
    <row r="8" spans="1:54" s="319" customFormat="1" ht="42">
      <c r="A8" s="547" t="s">
        <v>5263</v>
      </c>
      <c r="B8" s="548" t="s">
        <v>5264</v>
      </c>
      <c r="C8" s="549"/>
      <c r="D8" s="549">
        <v>2</v>
      </c>
      <c r="E8" s="549"/>
      <c r="F8" s="549"/>
      <c r="G8" s="549"/>
      <c r="H8" s="549"/>
      <c r="I8" s="550"/>
      <c r="J8" s="549">
        <v>11</v>
      </c>
      <c r="K8" s="549">
        <v>12</v>
      </c>
      <c r="L8" s="549" t="s">
        <v>2052</v>
      </c>
      <c r="M8" s="551" t="s">
        <v>534</v>
      </c>
      <c r="N8" s="551" t="s">
        <v>2010</v>
      </c>
      <c r="O8" s="551" t="s">
        <v>1995</v>
      </c>
      <c r="P8" s="549" t="s">
        <v>502</v>
      </c>
      <c r="Q8" s="551" t="s">
        <v>5265</v>
      </c>
      <c r="R8" s="548">
        <v>5</v>
      </c>
      <c r="S8" s="548" t="s">
        <v>1718</v>
      </c>
      <c r="T8" s="548">
        <v>2</v>
      </c>
      <c r="U8" s="548" t="s">
        <v>530</v>
      </c>
      <c r="V8" s="549">
        <v>7</v>
      </c>
      <c r="W8" s="548" t="s">
        <v>2017</v>
      </c>
      <c r="X8" s="548" t="s">
        <v>531</v>
      </c>
      <c r="Y8" s="548" t="s">
        <v>73</v>
      </c>
      <c r="Z8" s="557" t="s">
        <v>327</v>
      </c>
      <c r="AA8" s="553">
        <v>10000</v>
      </c>
      <c r="AB8" s="553">
        <v>600</v>
      </c>
      <c r="AC8" s="560">
        <v>45325</v>
      </c>
      <c r="AD8" s="548">
        <v>2024</v>
      </c>
      <c r="AE8" s="549">
        <v>2</v>
      </c>
      <c r="AF8" s="548"/>
      <c r="AG8" s="555"/>
      <c r="AH8" s="555"/>
      <c r="AI8" s="555"/>
      <c r="AJ8" s="555"/>
      <c r="AK8" s="555"/>
      <c r="AL8" s="555"/>
      <c r="AM8" s="555"/>
      <c r="AN8" s="555"/>
      <c r="AO8" s="555"/>
      <c r="AP8" s="555"/>
      <c r="AQ8" s="555"/>
      <c r="AR8" s="555"/>
      <c r="AS8" s="555"/>
      <c r="AT8" s="555"/>
      <c r="AU8" s="555"/>
      <c r="AV8" s="555"/>
      <c r="AW8" s="555"/>
      <c r="AX8" s="555"/>
      <c r="AY8" s="555"/>
      <c r="AZ8" s="555"/>
    </row>
    <row r="9" spans="1:54" s="319" customFormat="1" ht="112">
      <c r="A9" s="547" t="s">
        <v>4624</v>
      </c>
      <c r="B9" s="548" t="s">
        <v>4625</v>
      </c>
      <c r="C9" s="549">
        <v>1</v>
      </c>
      <c r="D9" s="549">
        <v>2</v>
      </c>
      <c r="E9" s="549"/>
      <c r="F9" s="549"/>
      <c r="G9" s="549"/>
      <c r="H9" s="549"/>
      <c r="I9" s="550"/>
      <c r="J9" s="549">
        <v>10</v>
      </c>
      <c r="K9" s="549" t="s">
        <v>454</v>
      </c>
      <c r="L9" s="549" t="s">
        <v>2052</v>
      </c>
      <c r="M9" s="548" t="s">
        <v>4589</v>
      </c>
      <c r="N9" s="551" t="s">
        <v>2019</v>
      </c>
      <c r="O9" s="551" t="s">
        <v>2020</v>
      </c>
      <c r="P9" s="549" t="s">
        <v>121</v>
      </c>
      <c r="Q9" s="551" t="s">
        <v>535</v>
      </c>
      <c r="R9" s="548">
        <v>5</v>
      </c>
      <c r="S9" s="548" t="s">
        <v>1997</v>
      </c>
      <c r="T9" s="548">
        <v>3</v>
      </c>
      <c r="U9" s="548" t="s">
        <v>536</v>
      </c>
      <c r="V9" s="549">
        <v>4</v>
      </c>
      <c r="W9" s="548" t="s">
        <v>58</v>
      </c>
      <c r="X9" s="548" t="s">
        <v>537</v>
      </c>
      <c r="Y9" s="548" t="s">
        <v>73</v>
      </c>
      <c r="Z9" s="557" t="s">
        <v>327</v>
      </c>
      <c r="AA9" s="553">
        <v>0</v>
      </c>
      <c r="AB9" s="553">
        <v>0</v>
      </c>
      <c r="AC9" s="558">
        <v>7</v>
      </c>
      <c r="AD9" s="548" t="s">
        <v>121</v>
      </c>
      <c r="AE9" s="549">
        <v>2</v>
      </c>
      <c r="AF9" s="548" t="s">
        <v>73</v>
      </c>
      <c r="AG9" s="555"/>
      <c r="AH9" s="555"/>
      <c r="AI9" s="555"/>
      <c r="AJ9" s="555"/>
      <c r="AK9" s="555"/>
      <c r="AL9" s="555"/>
      <c r="AM9" s="555"/>
      <c r="AN9" s="555"/>
      <c r="AO9" s="555"/>
      <c r="AP9" s="555"/>
      <c r="AQ9" s="555"/>
      <c r="AR9" s="555"/>
      <c r="AS9" s="555"/>
      <c r="AT9" s="555"/>
      <c r="AU9" s="555"/>
      <c r="AV9" s="555"/>
      <c r="AW9" s="555"/>
      <c r="AX9" s="555"/>
      <c r="AY9" s="555"/>
      <c r="AZ9" s="555"/>
    </row>
    <row r="10" spans="1:54" s="319" customFormat="1" ht="28">
      <c r="A10" s="547" t="s">
        <v>2021</v>
      </c>
      <c r="B10" s="548" t="s">
        <v>2022</v>
      </c>
      <c r="C10" s="549"/>
      <c r="D10" s="549">
        <v>2</v>
      </c>
      <c r="E10" s="549"/>
      <c r="F10" s="549"/>
      <c r="G10" s="549"/>
      <c r="H10" s="549"/>
      <c r="I10" s="550"/>
      <c r="J10" s="549">
        <v>183</v>
      </c>
      <c r="K10" s="549" t="s">
        <v>454</v>
      </c>
      <c r="L10" s="549" t="s">
        <v>2052</v>
      </c>
      <c r="M10" s="551" t="s">
        <v>534</v>
      </c>
      <c r="N10" s="551" t="s">
        <v>5266</v>
      </c>
      <c r="O10" s="551" t="s">
        <v>1995</v>
      </c>
      <c r="P10" s="549" t="s">
        <v>121</v>
      </c>
      <c r="Q10" s="551" t="s">
        <v>2023</v>
      </c>
      <c r="R10" s="548">
        <v>5</v>
      </c>
      <c r="S10" s="548" t="s">
        <v>1997</v>
      </c>
      <c r="T10" s="548">
        <v>2</v>
      </c>
      <c r="U10" s="548" t="s">
        <v>536</v>
      </c>
      <c r="V10" s="549">
        <v>1</v>
      </c>
      <c r="W10" s="548" t="s">
        <v>2024</v>
      </c>
      <c r="X10" s="548" t="s">
        <v>345</v>
      </c>
      <c r="Y10" s="548" t="s">
        <v>5267</v>
      </c>
      <c r="Z10" s="557" t="s">
        <v>327</v>
      </c>
      <c r="AA10" s="552">
        <v>45290</v>
      </c>
      <c r="AB10" s="553">
        <v>1500</v>
      </c>
      <c r="AC10" s="558" t="s">
        <v>1999</v>
      </c>
      <c r="AD10" s="548">
        <v>2018</v>
      </c>
      <c r="AE10" s="549">
        <v>1</v>
      </c>
      <c r="AF10" s="548"/>
      <c r="AG10" s="555"/>
      <c r="AH10" s="555"/>
      <c r="AI10" s="555"/>
      <c r="AJ10" s="555"/>
      <c r="AK10" s="555"/>
      <c r="AL10" s="555"/>
      <c r="AM10" s="555"/>
      <c r="AN10" s="555"/>
      <c r="AO10" s="555"/>
      <c r="AP10" s="555"/>
      <c r="AQ10" s="555"/>
      <c r="AR10" s="555"/>
      <c r="AS10" s="555"/>
      <c r="AT10" s="555"/>
      <c r="AU10" s="555"/>
      <c r="AV10" s="555"/>
      <c r="AW10" s="555"/>
      <c r="AX10" s="555"/>
      <c r="AY10" s="555"/>
      <c r="AZ10" s="555"/>
    </row>
    <row r="11" spans="1:54" s="319" customFormat="1" ht="28">
      <c r="A11" s="547" t="s">
        <v>2025</v>
      </c>
      <c r="B11" s="548" t="s">
        <v>2026</v>
      </c>
      <c r="C11" s="549"/>
      <c r="D11" s="549">
        <v>2</v>
      </c>
      <c r="E11" s="549"/>
      <c r="F11" s="549"/>
      <c r="G11" s="549"/>
      <c r="H11" s="549"/>
      <c r="I11" s="550"/>
      <c r="J11" s="549">
        <v>35</v>
      </c>
      <c r="K11" s="549" t="s">
        <v>454</v>
      </c>
      <c r="L11" s="549" t="s">
        <v>2052</v>
      </c>
      <c r="M11" s="551" t="s">
        <v>2009</v>
      </c>
      <c r="N11" s="551" t="s">
        <v>2019</v>
      </c>
      <c r="O11" s="551" t="s">
        <v>1995</v>
      </c>
      <c r="P11" s="549" t="s">
        <v>990</v>
      </c>
      <c r="Q11" s="551" t="s">
        <v>2027</v>
      </c>
      <c r="R11" s="548">
        <v>5</v>
      </c>
      <c r="S11" s="548" t="s">
        <v>1997</v>
      </c>
      <c r="T11" s="548">
        <v>2</v>
      </c>
      <c r="U11" s="548" t="s">
        <v>345</v>
      </c>
      <c r="V11" s="549">
        <v>1</v>
      </c>
      <c r="W11" s="548" t="s">
        <v>2024</v>
      </c>
      <c r="X11" s="548" t="s">
        <v>345</v>
      </c>
      <c r="Y11" s="548" t="s">
        <v>49</v>
      </c>
      <c r="Z11" s="557" t="s">
        <v>327</v>
      </c>
      <c r="AA11" s="553">
        <v>28342</v>
      </c>
      <c r="AB11" s="553">
        <v>1000</v>
      </c>
      <c r="AC11" s="558" t="s">
        <v>1999</v>
      </c>
      <c r="AD11" s="548">
        <v>2019</v>
      </c>
      <c r="AE11" s="549">
        <v>1</v>
      </c>
      <c r="AF11" s="548"/>
      <c r="AG11" s="555"/>
      <c r="AH11" s="555"/>
      <c r="AI11" s="555"/>
      <c r="AJ11" s="555"/>
      <c r="AK11" s="555"/>
      <c r="AL11" s="555"/>
      <c r="AM11" s="555"/>
      <c r="AN11" s="555"/>
      <c r="AO11" s="555"/>
      <c r="AP11" s="555"/>
      <c r="AQ11" s="555"/>
      <c r="AR11" s="555"/>
      <c r="AS11" s="555"/>
      <c r="AT11" s="555"/>
      <c r="AU11" s="555"/>
      <c r="AV11" s="555"/>
      <c r="AW11" s="555"/>
      <c r="AX11" s="555"/>
      <c r="AY11" s="555"/>
      <c r="AZ11" s="555"/>
    </row>
    <row r="12" spans="1:54" s="319" customFormat="1" ht="28">
      <c r="A12" s="547" t="s">
        <v>2030</v>
      </c>
      <c r="B12" s="548" t="s">
        <v>2031</v>
      </c>
      <c r="C12" s="549"/>
      <c r="D12" s="549">
        <v>2</v>
      </c>
      <c r="E12" s="549"/>
      <c r="F12" s="549"/>
      <c r="G12" s="549"/>
      <c r="H12" s="549"/>
      <c r="I12" s="550"/>
      <c r="J12" s="549">
        <v>10</v>
      </c>
      <c r="K12" s="549" t="s">
        <v>454</v>
      </c>
      <c r="L12" s="549" t="s">
        <v>2052</v>
      </c>
      <c r="M12" s="551" t="s">
        <v>2009</v>
      </c>
      <c r="N12" s="551" t="s">
        <v>1364</v>
      </c>
      <c r="O12" s="551" t="s">
        <v>1987</v>
      </c>
      <c r="P12" s="549" t="s">
        <v>121</v>
      </c>
      <c r="Q12" s="551" t="s">
        <v>2029</v>
      </c>
      <c r="R12" s="548">
        <v>2</v>
      </c>
      <c r="S12" s="548" t="s">
        <v>1997</v>
      </c>
      <c r="T12" s="548">
        <v>2</v>
      </c>
      <c r="U12" s="548" t="s">
        <v>345</v>
      </c>
      <c r="V12" s="549">
        <v>1</v>
      </c>
      <c r="W12" s="548" t="s">
        <v>2024</v>
      </c>
      <c r="X12" s="548" t="s">
        <v>345</v>
      </c>
      <c r="Y12" s="548" t="s">
        <v>49</v>
      </c>
      <c r="Z12" s="557" t="s">
        <v>327</v>
      </c>
      <c r="AA12" s="553">
        <v>4375</v>
      </c>
      <c r="AB12" s="553">
        <v>1000</v>
      </c>
      <c r="AC12" s="558">
        <v>1</v>
      </c>
      <c r="AD12" s="548">
        <v>2017</v>
      </c>
      <c r="AE12" s="549">
        <v>1</v>
      </c>
      <c r="AF12" s="548"/>
      <c r="AG12" s="555"/>
      <c r="AH12" s="555"/>
      <c r="AI12" s="555"/>
      <c r="AJ12" s="555"/>
      <c r="AK12" s="555"/>
      <c r="AL12" s="555"/>
      <c r="AM12" s="555"/>
      <c r="AN12" s="555"/>
      <c r="AO12" s="555"/>
      <c r="AP12" s="555"/>
      <c r="AQ12" s="555"/>
      <c r="AR12" s="555"/>
      <c r="AS12" s="555"/>
      <c r="AT12" s="555"/>
      <c r="AU12" s="555"/>
      <c r="AV12" s="555"/>
      <c r="AW12" s="555"/>
      <c r="AX12" s="555"/>
      <c r="AY12" s="555"/>
      <c r="AZ12" s="555"/>
    </row>
    <row r="13" spans="1:54" s="319" customFormat="1" ht="28">
      <c r="A13" s="547" t="s">
        <v>2032</v>
      </c>
      <c r="B13" s="548" t="s">
        <v>2033</v>
      </c>
      <c r="C13" s="549"/>
      <c r="D13" s="549">
        <v>2</v>
      </c>
      <c r="E13" s="549"/>
      <c r="F13" s="549"/>
      <c r="G13" s="549"/>
      <c r="H13" s="549"/>
      <c r="I13" s="550"/>
      <c r="J13" s="549">
        <v>88</v>
      </c>
      <c r="K13" s="549" t="s">
        <v>454</v>
      </c>
      <c r="L13" s="549" t="s">
        <v>2052</v>
      </c>
      <c r="M13" s="551" t="s">
        <v>2034</v>
      </c>
      <c r="N13" s="549" t="s">
        <v>2019</v>
      </c>
      <c r="O13" s="551" t="s">
        <v>1995</v>
      </c>
      <c r="P13" s="549" t="s">
        <v>502</v>
      </c>
      <c r="Q13" s="551" t="s">
        <v>2035</v>
      </c>
      <c r="R13" s="548">
        <v>2</v>
      </c>
      <c r="S13" s="548" t="s">
        <v>1718</v>
      </c>
      <c r="T13" s="548">
        <v>2</v>
      </c>
      <c r="U13" s="548" t="s">
        <v>2036</v>
      </c>
      <c r="V13" s="549">
        <v>7</v>
      </c>
      <c r="W13" s="548" t="s">
        <v>73</v>
      </c>
      <c r="X13" s="548" t="s">
        <v>2037</v>
      </c>
      <c r="Y13" s="548" t="s">
        <v>49</v>
      </c>
      <c r="Z13" s="557" t="s">
        <v>327</v>
      </c>
      <c r="AA13" s="553">
        <v>5400</v>
      </c>
      <c r="AB13" s="553">
        <v>0</v>
      </c>
      <c r="AC13" s="558" t="s">
        <v>1991</v>
      </c>
      <c r="AD13" s="548">
        <v>2016</v>
      </c>
      <c r="AE13" s="549">
        <v>2</v>
      </c>
      <c r="AF13" s="548"/>
      <c r="AG13" s="555"/>
      <c r="AH13" s="555"/>
      <c r="AI13" s="555"/>
      <c r="AJ13" s="555"/>
      <c r="AK13" s="555"/>
      <c r="AL13" s="555"/>
      <c r="AM13" s="555"/>
      <c r="AN13" s="555"/>
      <c r="AO13" s="555"/>
      <c r="AP13" s="555"/>
      <c r="AQ13" s="555"/>
      <c r="AR13" s="555"/>
      <c r="AS13" s="555"/>
      <c r="AT13" s="555"/>
      <c r="AU13" s="555"/>
      <c r="AV13" s="555"/>
      <c r="AW13" s="555"/>
      <c r="AX13" s="555"/>
      <c r="AY13" s="555"/>
      <c r="AZ13" s="555"/>
    </row>
    <row r="14" spans="1:54" s="319" customFormat="1" ht="28">
      <c r="A14" s="547" t="s">
        <v>2038</v>
      </c>
      <c r="B14" s="548" t="s">
        <v>2039</v>
      </c>
      <c r="C14" s="549"/>
      <c r="D14" s="549">
        <v>2</v>
      </c>
      <c r="E14" s="549"/>
      <c r="F14" s="549"/>
      <c r="G14" s="549"/>
      <c r="H14" s="549"/>
      <c r="I14" s="550"/>
      <c r="J14" s="549">
        <v>113</v>
      </c>
      <c r="K14" s="549" t="s">
        <v>454</v>
      </c>
      <c r="L14" s="549">
        <v>15</v>
      </c>
      <c r="M14" s="548" t="s">
        <v>2039</v>
      </c>
      <c r="N14" s="551" t="s">
        <v>5268</v>
      </c>
      <c r="O14" s="551" t="s">
        <v>5269</v>
      </c>
      <c r="P14" s="549" t="s">
        <v>384</v>
      </c>
      <c r="Q14" s="551" t="s">
        <v>2035</v>
      </c>
      <c r="R14" s="548">
        <v>2</v>
      </c>
      <c r="S14" s="548" t="s">
        <v>1718</v>
      </c>
      <c r="T14" s="548">
        <v>0</v>
      </c>
      <c r="U14" s="548" t="s">
        <v>345</v>
      </c>
      <c r="V14" s="549">
        <v>1</v>
      </c>
      <c r="W14" s="548" t="s">
        <v>345</v>
      </c>
      <c r="X14" s="548" t="s">
        <v>23</v>
      </c>
      <c r="Y14" s="548" t="s">
        <v>545</v>
      </c>
      <c r="Z14" s="557" t="s">
        <v>327</v>
      </c>
      <c r="AA14" s="553">
        <v>4800</v>
      </c>
      <c r="AB14" s="553">
        <v>2500</v>
      </c>
      <c r="AC14" s="558" t="s">
        <v>1999</v>
      </c>
      <c r="AD14" s="548">
        <v>2016</v>
      </c>
      <c r="AE14" s="549">
        <v>3</v>
      </c>
      <c r="AF14" s="548"/>
      <c r="AG14" s="555"/>
      <c r="AH14" s="555"/>
      <c r="AI14" s="555"/>
      <c r="AJ14" s="555"/>
      <c r="AK14" s="555"/>
      <c r="AL14" s="555"/>
      <c r="AM14" s="555"/>
      <c r="AN14" s="555"/>
      <c r="AO14" s="555"/>
      <c r="AP14" s="555"/>
      <c r="AQ14" s="555"/>
      <c r="AR14" s="555"/>
      <c r="AS14" s="555"/>
      <c r="AT14" s="555"/>
      <c r="AU14" s="555"/>
      <c r="AV14" s="555"/>
      <c r="AW14" s="555"/>
      <c r="AX14" s="555"/>
      <c r="AY14" s="555"/>
      <c r="AZ14" s="555"/>
    </row>
    <row r="15" spans="1:54" s="319" customFormat="1" ht="42">
      <c r="A15" s="547" t="s">
        <v>1042</v>
      </c>
      <c r="B15" s="548" t="s">
        <v>2040</v>
      </c>
      <c r="C15" s="549"/>
      <c r="D15" s="549">
        <v>2</v>
      </c>
      <c r="E15" s="549"/>
      <c r="F15" s="549"/>
      <c r="G15" s="549"/>
      <c r="H15" s="549"/>
      <c r="I15" s="550"/>
      <c r="J15" s="549">
        <v>84</v>
      </c>
      <c r="K15" s="549" t="s">
        <v>454</v>
      </c>
      <c r="L15" s="549" t="s">
        <v>2052</v>
      </c>
      <c r="M15" s="551" t="s">
        <v>2034</v>
      </c>
      <c r="N15" s="551" t="s">
        <v>2044</v>
      </c>
      <c r="O15" s="551" t="s">
        <v>1995</v>
      </c>
      <c r="P15" s="549" t="s">
        <v>990</v>
      </c>
      <c r="Q15" s="551" t="s">
        <v>2041</v>
      </c>
      <c r="R15" s="548">
        <v>3</v>
      </c>
      <c r="S15" s="548" t="s">
        <v>1718</v>
      </c>
      <c r="T15" s="548">
        <v>2</v>
      </c>
      <c r="U15" s="548" t="s">
        <v>345</v>
      </c>
      <c r="V15" s="549">
        <v>1</v>
      </c>
      <c r="W15" s="548" t="s">
        <v>345</v>
      </c>
      <c r="X15" s="548" t="s">
        <v>345</v>
      </c>
      <c r="Y15" s="548" t="s">
        <v>345</v>
      </c>
      <c r="Z15" s="557" t="s">
        <v>327</v>
      </c>
      <c r="AA15" s="553">
        <v>21873.15</v>
      </c>
      <c r="AB15" s="553">
        <v>250</v>
      </c>
      <c r="AC15" s="558" t="s">
        <v>1999</v>
      </c>
      <c r="AD15" s="548">
        <v>2014</v>
      </c>
      <c r="AE15" s="549">
        <v>1</v>
      </c>
      <c r="AF15" s="548"/>
      <c r="AG15" s="555"/>
      <c r="AH15" s="555"/>
      <c r="AI15" s="555"/>
      <c r="AJ15" s="555"/>
      <c r="AK15" s="555"/>
      <c r="AL15" s="555"/>
      <c r="AM15" s="555"/>
      <c r="AN15" s="555"/>
      <c r="AO15" s="555"/>
      <c r="AP15" s="555"/>
      <c r="AQ15" s="555"/>
      <c r="AR15" s="555"/>
      <c r="AS15" s="555"/>
      <c r="AT15" s="555"/>
      <c r="AU15" s="555"/>
      <c r="AV15" s="555"/>
      <c r="AW15" s="555"/>
      <c r="AX15" s="555"/>
      <c r="AY15" s="555"/>
      <c r="AZ15" s="555"/>
    </row>
    <row r="16" spans="1:54" s="319" customFormat="1" ht="42">
      <c r="A16" s="547" t="s">
        <v>2042</v>
      </c>
      <c r="B16" s="548" t="s">
        <v>2043</v>
      </c>
      <c r="C16" s="549"/>
      <c r="D16" s="549">
        <v>2</v>
      </c>
      <c r="E16" s="549"/>
      <c r="F16" s="549"/>
      <c r="G16" s="549"/>
      <c r="H16" s="549"/>
      <c r="I16" s="550"/>
      <c r="J16" s="549">
        <v>14</v>
      </c>
      <c r="K16" s="549">
        <v>10</v>
      </c>
      <c r="L16" s="549" t="s">
        <v>1063</v>
      </c>
      <c r="M16" s="551" t="s">
        <v>5270</v>
      </c>
      <c r="N16" s="551" t="s">
        <v>2044</v>
      </c>
      <c r="O16" s="551" t="s">
        <v>2045</v>
      </c>
      <c r="P16" s="549" t="s">
        <v>990</v>
      </c>
      <c r="Q16" s="551" t="s">
        <v>2046</v>
      </c>
      <c r="R16" s="561">
        <v>45325</v>
      </c>
      <c r="S16" s="548" t="s">
        <v>1718</v>
      </c>
      <c r="T16" s="548">
        <v>2</v>
      </c>
      <c r="U16" s="548" t="s">
        <v>2047</v>
      </c>
      <c r="V16" s="549" t="s">
        <v>1786</v>
      </c>
      <c r="W16" s="548" t="s">
        <v>2048</v>
      </c>
      <c r="X16" s="548" t="s">
        <v>2049</v>
      </c>
      <c r="Y16" s="548" t="s">
        <v>68</v>
      </c>
      <c r="Z16" s="557" t="s">
        <v>327</v>
      </c>
      <c r="AA16" s="553">
        <v>18000</v>
      </c>
      <c r="AB16" s="553">
        <v>0</v>
      </c>
      <c r="AC16" s="558" t="s">
        <v>1718</v>
      </c>
      <c r="AD16" s="548">
        <v>2018</v>
      </c>
      <c r="AE16" s="549">
        <v>2</v>
      </c>
      <c r="AF16" s="548"/>
      <c r="AG16" s="555"/>
      <c r="AH16" s="555"/>
      <c r="AI16" s="555"/>
      <c r="AJ16" s="555"/>
      <c r="AK16" s="555"/>
      <c r="AL16" s="555"/>
      <c r="AM16" s="555"/>
      <c r="AN16" s="555"/>
      <c r="AO16" s="555"/>
      <c r="AP16" s="555"/>
      <c r="AQ16" s="555"/>
      <c r="AR16" s="555"/>
      <c r="AS16" s="555"/>
      <c r="AT16" s="555"/>
      <c r="AU16" s="555"/>
      <c r="AV16" s="555"/>
      <c r="AW16" s="555"/>
      <c r="AX16" s="555"/>
      <c r="AY16" s="555"/>
      <c r="AZ16" s="555"/>
    </row>
    <row r="17" spans="1:52" s="319" customFormat="1" ht="42">
      <c r="A17" s="547" t="s">
        <v>543</v>
      </c>
      <c r="B17" s="548" t="s">
        <v>544</v>
      </c>
      <c r="C17" s="549"/>
      <c r="D17" s="549">
        <v>2</v>
      </c>
      <c r="E17" s="549">
        <v>3</v>
      </c>
      <c r="F17" s="549">
        <v>4</v>
      </c>
      <c r="G17" s="549"/>
      <c r="H17" s="549">
        <v>6</v>
      </c>
      <c r="I17" s="550"/>
      <c r="J17" s="548">
        <v>203</v>
      </c>
      <c r="K17" s="549" t="s">
        <v>454</v>
      </c>
      <c r="L17" s="549" t="s">
        <v>2052</v>
      </c>
      <c r="M17" s="551" t="s">
        <v>2050</v>
      </c>
      <c r="N17" s="548" t="s">
        <v>5271</v>
      </c>
      <c r="O17" s="548" t="s">
        <v>1995</v>
      </c>
      <c r="P17" s="548" t="s">
        <v>121</v>
      </c>
      <c r="Q17" s="548" t="s">
        <v>391</v>
      </c>
      <c r="R17" s="548">
        <v>2</v>
      </c>
      <c r="S17" s="548" t="s">
        <v>1718</v>
      </c>
      <c r="T17" s="548">
        <v>2</v>
      </c>
      <c r="U17" s="548" t="s">
        <v>52</v>
      </c>
      <c r="V17" s="548">
        <v>1</v>
      </c>
      <c r="W17" s="549" t="s">
        <v>73</v>
      </c>
      <c r="X17" s="549" t="s">
        <v>345</v>
      </c>
      <c r="Y17" s="549" t="s">
        <v>49</v>
      </c>
      <c r="Z17" s="557" t="s">
        <v>327</v>
      </c>
      <c r="AA17" s="552">
        <v>20667</v>
      </c>
      <c r="AB17" s="552">
        <v>3500</v>
      </c>
      <c r="AC17" s="559" t="s">
        <v>1992</v>
      </c>
      <c r="AD17" s="548">
        <v>2015</v>
      </c>
      <c r="AE17" s="548">
        <v>1</v>
      </c>
      <c r="AF17" s="549"/>
      <c r="AG17" s="555"/>
      <c r="AH17" s="555"/>
      <c r="AI17" s="555"/>
      <c r="AJ17" s="555"/>
      <c r="AK17" s="555"/>
      <c r="AL17" s="555"/>
      <c r="AM17" s="555"/>
      <c r="AN17" s="555"/>
      <c r="AO17" s="555"/>
      <c r="AP17" s="555"/>
      <c r="AQ17" s="555"/>
      <c r="AR17" s="555"/>
      <c r="AS17" s="555"/>
      <c r="AT17" s="555"/>
      <c r="AU17" s="555"/>
      <c r="AV17" s="555"/>
      <c r="AW17" s="555"/>
      <c r="AX17" s="555"/>
      <c r="AY17" s="555"/>
      <c r="AZ17" s="555"/>
    </row>
    <row r="18" spans="1:52" s="319" customFormat="1" ht="84">
      <c r="A18" s="547" t="s">
        <v>5272</v>
      </c>
      <c r="B18" s="305" t="s">
        <v>5273</v>
      </c>
      <c r="C18" s="549"/>
      <c r="D18" s="549">
        <v>2</v>
      </c>
      <c r="E18" s="549">
        <v>3</v>
      </c>
      <c r="F18" s="549">
        <v>4</v>
      </c>
      <c r="G18" s="549"/>
      <c r="H18" s="549"/>
      <c r="I18" s="550"/>
      <c r="J18" s="548">
        <v>50</v>
      </c>
      <c r="K18" s="549" t="s">
        <v>5274</v>
      </c>
      <c r="L18" s="549" t="s">
        <v>2052</v>
      </c>
      <c r="M18" s="562" t="s">
        <v>5275</v>
      </c>
      <c r="N18" s="548" t="s">
        <v>2010</v>
      </c>
      <c r="O18" s="548" t="s">
        <v>1995</v>
      </c>
      <c r="P18" s="548" t="s">
        <v>990</v>
      </c>
      <c r="Q18" s="548" t="s">
        <v>391</v>
      </c>
      <c r="R18" s="548">
        <v>2</v>
      </c>
      <c r="S18" s="548" t="s">
        <v>1997</v>
      </c>
      <c r="T18" s="548">
        <v>2</v>
      </c>
      <c r="U18" s="548" t="s">
        <v>73</v>
      </c>
      <c r="V18" s="561">
        <v>45298</v>
      </c>
      <c r="W18" s="549" t="s">
        <v>73</v>
      </c>
      <c r="X18" s="548" t="s">
        <v>5276</v>
      </c>
      <c r="Y18" s="549" t="s">
        <v>68</v>
      </c>
      <c r="Z18" s="557" t="s">
        <v>327</v>
      </c>
      <c r="AA18" s="552">
        <v>2500</v>
      </c>
      <c r="AB18" s="552">
        <v>500</v>
      </c>
      <c r="AC18" s="559" t="s">
        <v>1991</v>
      </c>
      <c r="AD18" s="548">
        <v>2018</v>
      </c>
      <c r="AE18" s="548">
        <v>3</v>
      </c>
      <c r="AF18" s="549"/>
      <c r="AG18" s="555"/>
      <c r="AH18" s="555"/>
      <c r="AI18" s="555"/>
      <c r="AJ18" s="555"/>
      <c r="AK18" s="555"/>
      <c r="AL18" s="555"/>
      <c r="AM18" s="555"/>
      <c r="AN18" s="555"/>
      <c r="AO18" s="555"/>
      <c r="AP18" s="555"/>
      <c r="AQ18" s="555"/>
      <c r="AR18" s="555"/>
      <c r="AS18" s="555"/>
      <c r="AT18" s="555"/>
      <c r="AU18" s="555"/>
      <c r="AV18" s="555"/>
      <c r="AW18" s="555"/>
      <c r="AX18" s="555"/>
      <c r="AY18" s="555"/>
      <c r="AZ18" s="555"/>
    </row>
    <row r="19" spans="1:52" s="319" customFormat="1" ht="42">
      <c r="A19" s="563" t="s">
        <v>5277</v>
      </c>
      <c r="B19" s="548" t="s">
        <v>5278</v>
      </c>
      <c r="C19" s="549"/>
      <c r="D19" s="549">
        <v>2</v>
      </c>
      <c r="E19" s="549">
        <v>3</v>
      </c>
      <c r="F19" s="549">
        <v>4</v>
      </c>
      <c r="G19" s="549"/>
      <c r="H19" s="549"/>
      <c r="I19" s="550"/>
      <c r="J19" s="548">
        <v>27</v>
      </c>
      <c r="K19" s="549" t="s">
        <v>5274</v>
      </c>
      <c r="L19" s="549" t="s">
        <v>2052</v>
      </c>
      <c r="M19" s="551" t="s">
        <v>485</v>
      </c>
      <c r="N19" s="548" t="s">
        <v>1364</v>
      </c>
      <c r="O19" s="548" t="s">
        <v>1995</v>
      </c>
      <c r="P19" s="548" t="s">
        <v>475</v>
      </c>
      <c r="Q19" s="548" t="s">
        <v>5279</v>
      </c>
      <c r="R19" s="548">
        <v>2</v>
      </c>
      <c r="S19" s="561">
        <v>45325</v>
      </c>
      <c r="T19" s="548">
        <v>2</v>
      </c>
      <c r="U19" s="548" t="s">
        <v>345</v>
      </c>
      <c r="V19" s="548">
        <v>7</v>
      </c>
      <c r="W19" s="549" t="s">
        <v>73</v>
      </c>
      <c r="X19" s="548" t="s">
        <v>5280</v>
      </c>
      <c r="Y19" s="548" t="s">
        <v>327</v>
      </c>
      <c r="Z19" s="548" t="s">
        <v>327</v>
      </c>
      <c r="AA19" s="552">
        <v>0</v>
      </c>
      <c r="AB19" s="552">
        <v>0</v>
      </c>
      <c r="AC19" s="559">
        <v>7</v>
      </c>
      <c r="AD19" s="548">
        <v>2017</v>
      </c>
      <c r="AE19" s="549">
        <v>2</v>
      </c>
      <c r="AF19" s="548"/>
      <c r="AG19" s="555"/>
      <c r="AH19" s="555"/>
      <c r="AI19" s="555"/>
      <c r="AJ19" s="555"/>
      <c r="AK19" s="555"/>
      <c r="AL19" s="555"/>
      <c r="AM19" s="555"/>
      <c r="AN19" s="555"/>
      <c r="AO19" s="555"/>
      <c r="AP19" s="555"/>
      <c r="AQ19" s="555"/>
      <c r="AR19" s="555"/>
      <c r="AS19" s="555"/>
      <c r="AT19" s="555"/>
      <c r="AU19" s="555"/>
      <c r="AV19" s="555"/>
      <c r="AW19" s="555"/>
      <c r="AX19" s="555"/>
      <c r="AY19" s="555"/>
      <c r="AZ19" s="555"/>
    </row>
    <row r="20" spans="1:52" s="319" customFormat="1" ht="42">
      <c r="A20" s="563" t="s">
        <v>5281</v>
      </c>
      <c r="B20" s="548" t="s">
        <v>5282</v>
      </c>
      <c r="C20" s="549"/>
      <c r="D20" s="549">
        <v>2</v>
      </c>
      <c r="E20" s="549"/>
      <c r="F20" s="549"/>
      <c r="G20" s="549"/>
      <c r="H20" s="549"/>
      <c r="I20" s="550"/>
      <c r="J20" s="549">
        <v>26</v>
      </c>
      <c r="K20" s="549" t="s">
        <v>5274</v>
      </c>
      <c r="L20" s="549" t="s">
        <v>2052</v>
      </c>
      <c r="M20" s="551" t="s">
        <v>485</v>
      </c>
      <c r="N20" s="548" t="s">
        <v>1364</v>
      </c>
      <c r="O20" s="548" t="s">
        <v>1994</v>
      </c>
      <c r="P20" s="548" t="s">
        <v>5250</v>
      </c>
      <c r="Q20" s="548" t="s">
        <v>5265</v>
      </c>
      <c r="R20" s="548">
        <v>2</v>
      </c>
      <c r="S20" s="561">
        <v>45325</v>
      </c>
      <c r="T20" s="548">
        <v>2</v>
      </c>
      <c r="U20" s="548" t="s">
        <v>345</v>
      </c>
      <c r="V20" s="548">
        <v>7</v>
      </c>
      <c r="W20" s="549" t="s">
        <v>73</v>
      </c>
      <c r="X20" s="548" t="s">
        <v>5283</v>
      </c>
      <c r="Y20" s="548" t="s">
        <v>327</v>
      </c>
      <c r="Z20" s="557" t="s">
        <v>327</v>
      </c>
      <c r="AA20" s="553">
        <v>0</v>
      </c>
      <c r="AB20" s="553">
        <v>0</v>
      </c>
      <c r="AC20" s="557">
        <v>7</v>
      </c>
      <c r="AD20" s="549">
        <v>2018</v>
      </c>
      <c r="AE20" s="549">
        <v>2</v>
      </c>
      <c r="AF20" s="549"/>
      <c r="AG20" s="564"/>
      <c r="AH20" s="564"/>
      <c r="AI20" s="564"/>
      <c r="AJ20" s="564"/>
      <c r="AK20" s="564"/>
      <c r="AL20" s="564"/>
      <c r="AM20" s="564"/>
      <c r="AN20" s="564"/>
      <c r="AO20" s="564"/>
      <c r="AP20" s="564"/>
      <c r="AQ20" s="564"/>
      <c r="AR20" s="564"/>
      <c r="AS20" s="564"/>
      <c r="AT20" s="564"/>
      <c r="AU20" s="564"/>
      <c r="AV20" s="564"/>
      <c r="AW20" s="564"/>
      <c r="AX20" s="564"/>
      <c r="AY20" s="564"/>
      <c r="AZ20" s="564"/>
    </row>
    <row r="21" spans="1:52" s="319" customFormat="1" ht="70">
      <c r="A21" s="563" t="s">
        <v>5284</v>
      </c>
      <c r="B21" s="565" t="s">
        <v>5285</v>
      </c>
      <c r="C21" s="549"/>
      <c r="D21" s="549">
        <v>2</v>
      </c>
      <c r="E21" s="549"/>
      <c r="F21" s="549">
        <v>4</v>
      </c>
      <c r="G21" s="549"/>
      <c r="H21" s="549"/>
      <c r="I21" s="550"/>
      <c r="J21" s="549">
        <v>8</v>
      </c>
      <c r="K21" s="549">
        <v>6</v>
      </c>
      <c r="L21" s="549" t="s">
        <v>5286</v>
      </c>
      <c r="M21" s="551" t="s">
        <v>5287</v>
      </c>
      <c r="N21" s="557" t="s">
        <v>5288</v>
      </c>
      <c r="O21" s="557" t="s">
        <v>3215</v>
      </c>
      <c r="P21" s="549" t="s">
        <v>5289</v>
      </c>
      <c r="Q21" s="551" t="s">
        <v>5290</v>
      </c>
      <c r="R21" s="549">
        <v>2</v>
      </c>
      <c r="S21" s="566">
        <v>45325</v>
      </c>
      <c r="T21" s="557">
        <v>2</v>
      </c>
      <c r="U21" s="549" t="s">
        <v>536</v>
      </c>
      <c r="V21" s="557">
        <v>7</v>
      </c>
      <c r="W21" s="548" t="s">
        <v>2024</v>
      </c>
      <c r="X21" s="548" t="s">
        <v>5291</v>
      </c>
      <c r="Y21" s="557" t="s">
        <v>327</v>
      </c>
      <c r="Z21" s="557" t="s">
        <v>327</v>
      </c>
      <c r="AA21" s="553">
        <v>8000</v>
      </c>
      <c r="AB21" s="553">
        <v>2000</v>
      </c>
      <c r="AC21" s="567">
        <v>1</v>
      </c>
      <c r="AD21" s="549">
        <v>2024</v>
      </c>
      <c r="AE21" s="568">
        <v>2</v>
      </c>
      <c r="AF21" s="549"/>
      <c r="AG21" s="564"/>
      <c r="AH21" s="564"/>
      <c r="AI21" s="564"/>
      <c r="AJ21" s="564"/>
      <c r="AK21" s="564"/>
      <c r="AL21" s="564"/>
      <c r="AM21" s="564"/>
      <c r="AN21" s="564"/>
      <c r="AO21" s="564"/>
      <c r="AP21" s="564"/>
      <c r="AQ21" s="564"/>
      <c r="AR21" s="564"/>
      <c r="AS21" s="564"/>
      <c r="AT21" s="564"/>
      <c r="AU21" s="564"/>
      <c r="AV21" s="564"/>
      <c r="AW21" s="564"/>
      <c r="AX21" s="564"/>
      <c r="AY21" s="564"/>
      <c r="AZ21" s="564"/>
    </row>
    <row r="22" spans="1:52" s="319" customFormat="1" ht="84">
      <c r="A22" s="569" t="s">
        <v>5292</v>
      </c>
      <c r="B22" s="551" t="s">
        <v>5293</v>
      </c>
      <c r="C22" s="549"/>
      <c r="D22" s="549">
        <v>2</v>
      </c>
      <c r="E22" s="549">
        <v>3</v>
      </c>
      <c r="F22" s="549">
        <v>4</v>
      </c>
      <c r="G22" s="549"/>
      <c r="H22" s="549"/>
      <c r="I22" s="550"/>
      <c r="J22" s="549">
        <v>59</v>
      </c>
      <c r="K22" s="549" t="s">
        <v>4251</v>
      </c>
      <c r="L22" s="549" t="s">
        <v>2052</v>
      </c>
      <c r="M22" s="551" t="s">
        <v>485</v>
      </c>
      <c r="N22" s="549" t="s">
        <v>2010</v>
      </c>
      <c r="O22" s="548" t="s">
        <v>1995</v>
      </c>
      <c r="P22" s="549" t="s">
        <v>637</v>
      </c>
      <c r="Q22" s="551" t="s">
        <v>5279</v>
      </c>
      <c r="R22" s="548">
        <v>1</v>
      </c>
      <c r="S22" s="561">
        <v>45325</v>
      </c>
      <c r="T22" s="548">
        <v>2</v>
      </c>
      <c r="U22" s="548" t="s">
        <v>345</v>
      </c>
      <c r="V22" s="549">
        <v>7</v>
      </c>
      <c r="W22" s="548" t="s">
        <v>73</v>
      </c>
      <c r="X22" s="548" t="s">
        <v>5294</v>
      </c>
      <c r="Y22" s="557" t="s">
        <v>327</v>
      </c>
      <c r="Z22" s="557" t="s">
        <v>327</v>
      </c>
      <c r="AA22" s="553">
        <v>0</v>
      </c>
      <c r="AB22" s="553">
        <v>0</v>
      </c>
      <c r="AC22" s="557">
        <v>1</v>
      </c>
      <c r="AD22" s="548">
        <v>2024</v>
      </c>
      <c r="AE22" s="549">
        <v>1</v>
      </c>
      <c r="AF22" s="549"/>
      <c r="AG22" s="564"/>
      <c r="AH22" s="564"/>
      <c r="AI22" s="564"/>
      <c r="AJ22" s="564"/>
      <c r="AK22" s="564"/>
      <c r="AL22" s="564"/>
      <c r="AM22" s="564"/>
      <c r="AN22" s="564"/>
      <c r="AO22" s="564"/>
      <c r="AP22" s="564"/>
      <c r="AQ22" s="564"/>
      <c r="AR22" s="564"/>
      <c r="AS22" s="564"/>
      <c r="AT22" s="564"/>
      <c r="AU22" s="564"/>
      <c r="AV22" s="564"/>
      <c r="AW22" s="564"/>
      <c r="AX22" s="564"/>
      <c r="AY22" s="564"/>
      <c r="AZ22" s="564"/>
    </row>
    <row r="23" spans="1:52" s="319" customFormat="1" ht="224">
      <c r="A23" s="570" t="s">
        <v>430</v>
      </c>
      <c r="B23" s="548" t="s">
        <v>431</v>
      </c>
      <c r="C23" s="549"/>
      <c r="D23" s="549">
        <v>2</v>
      </c>
      <c r="E23" s="549">
        <v>3</v>
      </c>
      <c r="F23" s="549">
        <v>4</v>
      </c>
      <c r="G23" s="549"/>
      <c r="H23" s="549">
        <v>6</v>
      </c>
      <c r="I23" s="550"/>
      <c r="J23" s="548">
        <v>48</v>
      </c>
      <c r="K23" s="548">
        <v>60</v>
      </c>
      <c r="L23" s="549" t="s">
        <v>2052</v>
      </c>
      <c r="M23" s="548" t="s">
        <v>432</v>
      </c>
      <c r="N23" s="548" t="s">
        <v>5295</v>
      </c>
      <c r="O23" s="548" t="s">
        <v>1987</v>
      </c>
      <c r="P23" s="548" t="s">
        <v>50</v>
      </c>
      <c r="Q23" s="548" t="s">
        <v>391</v>
      </c>
      <c r="R23" s="548">
        <v>4</v>
      </c>
      <c r="S23" s="548" t="s">
        <v>1988</v>
      </c>
      <c r="T23" s="548">
        <v>3</v>
      </c>
      <c r="U23" s="548" t="s">
        <v>434</v>
      </c>
      <c r="V23" s="549">
        <v>1</v>
      </c>
      <c r="W23" s="548" t="s">
        <v>435</v>
      </c>
      <c r="X23" s="548" t="s">
        <v>1989</v>
      </c>
      <c r="Y23" s="548" t="s">
        <v>436</v>
      </c>
      <c r="Z23" s="548" t="s">
        <v>437</v>
      </c>
      <c r="AA23" s="552">
        <v>67214</v>
      </c>
      <c r="AB23" s="552">
        <v>0</v>
      </c>
      <c r="AC23" s="559">
        <v>5</v>
      </c>
      <c r="AD23" s="548" t="s">
        <v>1990</v>
      </c>
      <c r="AE23" s="548" t="s">
        <v>1991</v>
      </c>
      <c r="AF23" s="548"/>
      <c r="AG23" s="555"/>
      <c r="AH23" s="555"/>
      <c r="AI23" s="555"/>
      <c r="AJ23" s="555"/>
      <c r="AK23" s="555"/>
      <c r="AL23" s="555"/>
      <c r="AM23" s="555"/>
      <c r="AN23" s="555"/>
      <c r="AO23" s="555"/>
      <c r="AP23" s="555"/>
      <c r="AQ23" s="555"/>
      <c r="AR23" s="555"/>
      <c r="AS23" s="555"/>
      <c r="AT23" s="555"/>
      <c r="AU23" s="555"/>
      <c r="AV23" s="555"/>
      <c r="AW23" s="555"/>
      <c r="AX23" s="555"/>
      <c r="AY23" s="555"/>
      <c r="AZ23" s="555"/>
    </row>
    <row r="24" spans="1:52" s="319" customFormat="1" ht="84">
      <c r="A24" s="570" t="s">
        <v>5296</v>
      </c>
      <c r="B24" s="548" t="s">
        <v>5297</v>
      </c>
      <c r="C24" s="549"/>
      <c r="D24" s="549">
        <v>2</v>
      </c>
      <c r="E24" s="549">
        <v>3</v>
      </c>
      <c r="F24" s="549"/>
      <c r="G24" s="549"/>
      <c r="H24" s="549"/>
      <c r="I24" s="550"/>
      <c r="J24" s="548">
        <v>519</v>
      </c>
      <c r="K24" s="548" t="s">
        <v>4251</v>
      </c>
      <c r="L24" s="549" t="s">
        <v>5257</v>
      </c>
      <c r="M24" s="548" t="s">
        <v>5298</v>
      </c>
      <c r="N24" s="548" t="s">
        <v>5299</v>
      </c>
      <c r="O24" s="548" t="s">
        <v>1987</v>
      </c>
      <c r="P24" s="548" t="s">
        <v>121</v>
      </c>
      <c r="Q24" s="548" t="s">
        <v>5300</v>
      </c>
      <c r="R24" s="548">
        <v>2</v>
      </c>
      <c r="S24" s="548" t="s">
        <v>5301</v>
      </c>
      <c r="T24" s="548">
        <v>3</v>
      </c>
      <c r="U24" s="548" t="s">
        <v>434</v>
      </c>
      <c r="V24" s="561">
        <v>45296</v>
      </c>
      <c r="W24" s="562" t="s">
        <v>435</v>
      </c>
      <c r="X24" s="548" t="s">
        <v>5302</v>
      </c>
      <c r="Y24" s="548" t="s">
        <v>49</v>
      </c>
      <c r="Z24" s="548" t="s">
        <v>49</v>
      </c>
      <c r="AA24" s="552">
        <v>112409</v>
      </c>
      <c r="AB24" s="552">
        <v>0</v>
      </c>
      <c r="AC24" s="571">
        <v>45294</v>
      </c>
      <c r="AD24" s="548">
        <v>2019</v>
      </c>
      <c r="AE24" s="549">
        <v>1</v>
      </c>
      <c r="AF24" s="548"/>
      <c r="AG24" s="555"/>
      <c r="AH24" s="555"/>
      <c r="AI24" s="555"/>
      <c r="AJ24" s="555"/>
      <c r="AK24" s="555"/>
      <c r="AL24" s="555"/>
      <c r="AM24" s="555"/>
      <c r="AN24" s="555"/>
      <c r="AO24" s="555"/>
      <c r="AP24" s="555"/>
      <c r="AQ24" s="555"/>
      <c r="AR24" s="555"/>
      <c r="AS24" s="555"/>
      <c r="AT24" s="555"/>
      <c r="AU24" s="555"/>
      <c r="AV24" s="555"/>
      <c r="AW24" s="555"/>
      <c r="AX24" s="555"/>
      <c r="AY24" s="555"/>
      <c r="AZ24" s="555"/>
    </row>
    <row r="25" spans="1:52" s="319" customFormat="1" ht="112">
      <c r="A25" s="570" t="s">
        <v>5303</v>
      </c>
      <c r="B25" s="562" t="s">
        <v>5304</v>
      </c>
      <c r="C25" s="549"/>
      <c r="D25" s="549">
        <v>2</v>
      </c>
      <c r="E25" s="549">
        <v>3</v>
      </c>
      <c r="F25" s="549">
        <v>4</v>
      </c>
      <c r="G25" s="549"/>
      <c r="H25" s="549"/>
      <c r="I25" s="550"/>
      <c r="J25" s="548">
        <v>44</v>
      </c>
      <c r="K25" s="548" t="s">
        <v>4251</v>
      </c>
      <c r="L25" s="549" t="s">
        <v>5286</v>
      </c>
      <c r="M25" s="548" t="s">
        <v>439</v>
      </c>
      <c r="N25" s="548" t="s">
        <v>1364</v>
      </c>
      <c r="O25" s="548" t="s">
        <v>1995</v>
      </c>
      <c r="P25" s="548" t="s">
        <v>384</v>
      </c>
      <c r="Q25" s="548" t="s">
        <v>440</v>
      </c>
      <c r="R25" s="548">
        <v>4</v>
      </c>
      <c r="S25" s="548" t="s">
        <v>1718</v>
      </c>
      <c r="T25" s="548">
        <v>3</v>
      </c>
      <c r="U25" s="548"/>
      <c r="V25" s="548">
        <v>1</v>
      </c>
      <c r="W25" s="548"/>
      <c r="X25" s="548" t="s">
        <v>442</v>
      </c>
      <c r="Y25" s="548" t="s">
        <v>68</v>
      </c>
      <c r="Z25" s="548" t="s">
        <v>68</v>
      </c>
      <c r="AA25" s="552">
        <v>26843</v>
      </c>
      <c r="AB25" s="552">
        <v>2500</v>
      </c>
      <c r="AC25" s="559" t="s">
        <v>1992</v>
      </c>
      <c r="AD25" s="548">
        <v>2019</v>
      </c>
      <c r="AE25" s="549">
        <v>2</v>
      </c>
      <c r="AF25" s="548" t="s">
        <v>443</v>
      </c>
      <c r="AG25" s="555"/>
      <c r="AH25" s="555"/>
      <c r="AI25" s="555"/>
      <c r="AJ25" s="555"/>
      <c r="AK25" s="555"/>
      <c r="AL25" s="555"/>
      <c r="AM25" s="555"/>
      <c r="AN25" s="555"/>
      <c r="AO25" s="555"/>
      <c r="AP25" s="555"/>
      <c r="AQ25" s="555"/>
      <c r="AR25" s="555"/>
      <c r="AS25" s="555"/>
      <c r="AT25" s="555"/>
      <c r="AU25" s="555"/>
      <c r="AV25" s="555"/>
      <c r="AW25" s="555"/>
      <c r="AX25" s="555"/>
      <c r="AY25" s="555"/>
      <c r="AZ25" s="555"/>
    </row>
    <row r="26" spans="1:52" s="319" customFormat="1" ht="196">
      <c r="A26" s="570" t="s">
        <v>444</v>
      </c>
      <c r="B26" s="548" t="s">
        <v>445</v>
      </c>
      <c r="C26" s="549"/>
      <c r="D26" s="549">
        <v>2</v>
      </c>
      <c r="E26" s="549">
        <v>3</v>
      </c>
      <c r="F26" s="549">
        <v>4</v>
      </c>
      <c r="G26" s="549"/>
      <c r="H26" s="549">
        <v>6</v>
      </c>
      <c r="I26" s="550"/>
      <c r="J26" s="548">
        <v>414</v>
      </c>
      <c r="K26" s="548" t="s">
        <v>4251</v>
      </c>
      <c r="L26" s="549" t="s">
        <v>2052</v>
      </c>
      <c r="M26" s="548" t="s">
        <v>446</v>
      </c>
      <c r="N26" s="548" t="s">
        <v>5305</v>
      </c>
      <c r="O26" s="548" t="s">
        <v>1995</v>
      </c>
      <c r="P26" s="548" t="s">
        <v>121</v>
      </c>
      <c r="Q26" s="548" t="s">
        <v>391</v>
      </c>
      <c r="R26" s="548">
        <v>4</v>
      </c>
      <c r="S26" s="548" t="s">
        <v>1718</v>
      </c>
      <c r="T26" s="548">
        <v>3</v>
      </c>
      <c r="U26" s="548" t="s">
        <v>434</v>
      </c>
      <c r="V26" s="548">
        <v>1</v>
      </c>
      <c r="W26" s="548" t="s">
        <v>441</v>
      </c>
      <c r="X26" s="548" t="s">
        <v>68</v>
      </c>
      <c r="Y26" s="548" t="s">
        <v>68</v>
      </c>
      <c r="Z26" s="548" t="s">
        <v>68</v>
      </c>
      <c r="AA26" s="552">
        <v>64444</v>
      </c>
      <c r="AB26" s="553">
        <v>1000</v>
      </c>
      <c r="AC26" s="558">
        <v>1</v>
      </c>
      <c r="AD26" s="548">
        <v>2014</v>
      </c>
      <c r="AE26" s="549">
        <v>1</v>
      </c>
      <c r="AF26" s="548" t="s">
        <v>447</v>
      </c>
      <c r="AG26" s="555"/>
      <c r="AH26" s="555"/>
      <c r="AI26" s="555"/>
      <c r="AJ26" s="555"/>
      <c r="AK26" s="555"/>
      <c r="AL26" s="555"/>
      <c r="AM26" s="555"/>
      <c r="AN26" s="555"/>
      <c r="AO26" s="555"/>
      <c r="AP26" s="555"/>
      <c r="AQ26" s="555"/>
      <c r="AR26" s="555"/>
      <c r="AS26" s="555"/>
      <c r="AT26" s="555"/>
      <c r="AU26" s="555"/>
      <c r="AV26" s="555"/>
      <c r="AW26" s="555"/>
      <c r="AX26" s="555"/>
      <c r="AY26" s="555"/>
      <c r="AZ26" s="555"/>
    </row>
    <row r="27" spans="1:52" s="319" customFormat="1" ht="98">
      <c r="A27" s="570" t="s">
        <v>448</v>
      </c>
      <c r="B27" s="548" t="s">
        <v>449</v>
      </c>
      <c r="C27" s="549"/>
      <c r="D27" s="549">
        <v>2</v>
      </c>
      <c r="E27" s="549"/>
      <c r="F27" s="549"/>
      <c r="G27" s="549"/>
      <c r="H27" s="549">
        <v>6</v>
      </c>
      <c r="I27" s="550"/>
      <c r="J27" s="549">
        <v>46</v>
      </c>
      <c r="K27" s="549" t="s">
        <v>4251</v>
      </c>
      <c r="L27" s="549" t="s">
        <v>2052</v>
      </c>
      <c r="M27" s="548" t="s">
        <v>450</v>
      </c>
      <c r="N27" s="548" t="s">
        <v>1993</v>
      </c>
      <c r="O27" s="548">
        <v>180</v>
      </c>
      <c r="P27" s="549">
        <v>1</v>
      </c>
      <c r="Q27" s="548" t="s">
        <v>451</v>
      </c>
      <c r="R27" s="548" t="s">
        <v>433</v>
      </c>
      <c r="S27" s="548" t="s">
        <v>428</v>
      </c>
      <c r="T27" s="548" t="s">
        <v>68</v>
      </c>
      <c r="U27" s="548" t="s">
        <v>345</v>
      </c>
      <c r="V27" s="549" t="s">
        <v>73</v>
      </c>
      <c r="W27" s="548" t="s">
        <v>68</v>
      </c>
      <c r="X27" s="548" t="s">
        <v>68</v>
      </c>
      <c r="Y27" s="548" t="s">
        <v>68</v>
      </c>
      <c r="Z27" s="548" t="s">
        <v>5306</v>
      </c>
      <c r="AA27" s="552">
        <v>18467.5</v>
      </c>
      <c r="AB27" s="553">
        <v>2000</v>
      </c>
      <c r="AC27" s="558">
        <v>1</v>
      </c>
      <c r="AD27" s="548">
        <v>2017</v>
      </c>
      <c r="AE27" s="549">
        <v>1</v>
      </c>
      <c r="AF27" s="548" t="s">
        <v>452</v>
      </c>
      <c r="AG27" s="555"/>
      <c r="AH27" s="555"/>
      <c r="AI27" s="555"/>
      <c r="AJ27" s="555"/>
      <c r="AK27" s="555"/>
      <c r="AL27" s="555"/>
      <c r="AM27" s="555"/>
      <c r="AN27" s="555"/>
      <c r="AO27" s="555"/>
      <c r="AP27" s="555"/>
      <c r="AQ27" s="555"/>
      <c r="AR27" s="555"/>
      <c r="AS27" s="555"/>
      <c r="AT27" s="555"/>
      <c r="AU27" s="555"/>
      <c r="AV27" s="555"/>
      <c r="AW27" s="555"/>
      <c r="AX27" s="555"/>
      <c r="AY27" s="555"/>
      <c r="AZ27" s="555"/>
    </row>
    <row r="28" spans="1:52" s="319" customFormat="1" ht="70">
      <c r="A28" s="570" t="s">
        <v>453</v>
      </c>
      <c r="B28" s="548" t="s">
        <v>5307</v>
      </c>
      <c r="C28" s="549"/>
      <c r="D28" s="549">
        <v>2</v>
      </c>
      <c r="E28" s="549">
        <v>3</v>
      </c>
      <c r="F28" s="549"/>
      <c r="G28" s="549"/>
      <c r="H28" s="549">
        <v>6</v>
      </c>
      <c r="I28" s="550"/>
      <c r="J28" s="549"/>
      <c r="K28" s="549" t="s">
        <v>454</v>
      </c>
      <c r="L28" s="549" t="s">
        <v>2052</v>
      </c>
      <c r="M28" s="549" t="s">
        <v>455</v>
      </c>
      <c r="N28" s="551"/>
      <c r="O28" s="551" t="s">
        <v>1995</v>
      </c>
      <c r="P28" s="549"/>
      <c r="Q28" s="548" t="s">
        <v>391</v>
      </c>
      <c r="R28" s="548">
        <v>2</v>
      </c>
      <c r="S28" s="548" t="s">
        <v>1718</v>
      </c>
      <c r="T28" s="548">
        <v>2</v>
      </c>
      <c r="U28" s="548" t="s">
        <v>345</v>
      </c>
      <c r="V28" s="549">
        <v>1</v>
      </c>
      <c r="W28" s="548" t="s">
        <v>68</v>
      </c>
      <c r="X28" s="548" t="s">
        <v>5308</v>
      </c>
      <c r="Y28" s="548" t="s">
        <v>73</v>
      </c>
      <c r="Z28" s="548" t="s">
        <v>68</v>
      </c>
      <c r="AA28" s="553">
        <v>0</v>
      </c>
      <c r="AB28" s="553">
        <v>0</v>
      </c>
      <c r="AC28" s="558">
        <v>7</v>
      </c>
      <c r="AD28" s="548">
        <v>2016</v>
      </c>
      <c r="AE28" s="549">
        <v>1</v>
      </c>
      <c r="AF28" s="548" t="s">
        <v>73</v>
      </c>
      <c r="AG28" s="555"/>
      <c r="AH28" s="555"/>
      <c r="AI28" s="555"/>
      <c r="AJ28" s="555"/>
      <c r="AK28" s="555"/>
      <c r="AL28" s="555"/>
      <c r="AM28" s="555"/>
      <c r="AN28" s="555"/>
      <c r="AO28" s="555"/>
      <c r="AP28" s="555"/>
      <c r="AQ28" s="555"/>
      <c r="AR28" s="555"/>
      <c r="AS28" s="555"/>
      <c r="AT28" s="555"/>
      <c r="AU28" s="555"/>
      <c r="AV28" s="555"/>
      <c r="AW28" s="555"/>
      <c r="AX28" s="555"/>
      <c r="AY28" s="555"/>
      <c r="AZ28" s="555"/>
    </row>
    <row r="29" spans="1:52" s="319" customFormat="1" ht="84">
      <c r="A29" s="570" t="s">
        <v>459</v>
      </c>
      <c r="B29" s="548" t="s">
        <v>460</v>
      </c>
      <c r="C29" s="549"/>
      <c r="D29" s="549">
        <v>2</v>
      </c>
      <c r="E29" s="549">
        <v>3</v>
      </c>
      <c r="F29" s="549">
        <v>4</v>
      </c>
      <c r="G29" s="549"/>
      <c r="H29" s="549">
        <v>6</v>
      </c>
      <c r="I29" s="550"/>
      <c r="J29" s="548">
        <v>73</v>
      </c>
      <c r="K29" s="548">
        <v>100</v>
      </c>
      <c r="L29" s="549" t="s">
        <v>2052</v>
      </c>
      <c r="M29" s="548" t="s">
        <v>462</v>
      </c>
      <c r="N29" s="548" t="s">
        <v>4165</v>
      </c>
      <c r="O29" s="548" t="s">
        <v>1995</v>
      </c>
      <c r="P29" s="548" t="s">
        <v>461</v>
      </c>
      <c r="Q29" s="548" t="s">
        <v>1996</v>
      </c>
      <c r="R29" s="548">
        <v>2</v>
      </c>
      <c r="S29" s="548" t="s">
        <v>1718</v>
      </c>
      <c r="T29" s="548">
        <v>3</v>
      </c>
      <c r="U29" s="548" t="s">
        <v>434</v>
      </c>
      <c r="V29" s="549">
        <v>1</v>
      </c>
      <c r="W29" s="548" t="s">
        <v>463</v>
      </c>
      <c r="X29" s="548" t="s">
        <v>73</v>
      </c>
      <c r="Y29" s="548" t="s">
        <v>68</v>
      </c>
      <c r="Z29" s="548" t="s">
        <v>68</v>
      </c>
      <c r="AA29" s="552">
        <v>10534.05</v>
      </c>
      <c r="AB29" s="552">
        <v>0</v>
      </c>
      <c r="AC29" s="571">
        <v>45294</v>
      </c>
      <c r="AD29" s="548">
        <v>2018</v>
      </c>
      <c r="AE29" s="548" t="s">
        <v>438</v>
      </c>
      <c r="AF29" s="548" t="s">
        <v>73</v>
      </c>
      <c r="AG29" s="555"/>
      <c r="AH29" s="555"/>
      <c r="AI29" s="555"/>
      <c r="AJ29" s="555"/>
      <c r="AK29" s="555"/>
      <c r="AL29" s="555"/>
      <c r="AM29" s="555"/>
      <c r="AN29" s="555"/>
      <c r="AO29" s="555"/>
      <c r="AP29" s="555"/>
      <c r="AQ29" s="555"/>
      <c r="AR29" s="555"/>
      <c r="AS29" s="555"/>
      <c r="AT29" s="555"/>
      <c r="AU29" s="555"/>
      <c r="AV29" s="555"/>
      <c r="AW29" s="555"/>
      <c r="AX29" s="555"/>
      <c r="AY29" s="555"/>
      <c r="AZ29" s="555"/>
    </row>
    <row r="30" spans="1:52" s="319" customFormat="1" ht="332">
      <c r="A30" s="570" t="s">
        <v>5309</v>
      </c>
      <c r="B30" s="548" t="s">
        <v>464</v>
      </c>
      <c r="C30" s="549">
        <v>1</v>
      </c>
      <c r="D30" s="549">
        <v>2</v>
      </c>
      <c r="E30" s="549">
        <v>3</v>
      </c>
      <c r="F30" s="549">
        <v>4</v>
      </c>
      <c r="G30" s="549"/>
      <c r="H30" s="549">
        <v>6</v>
      </c>
      <c r="I30" s="550"/>
      <c r="J30" s="549" t="s">
        <v>5310</v>
      </c>
      <c r="K30" s="549" t="s">
        <v>454</v>
      </c>
      <c r="L30" s="549" t="s">
        <v>2052</v>
      </c>
      <c r="M30" s="548" t="s">
        <v>465</v>
      </c>
      <c r="N30" s="551" t="s">
        <v>466</v>
      </c>
      <c r="O30" s="549" t="s">
        <v>52</v>
      </c>
      <c r="P30" s="549" t="s">
        <v>50</v>
      </c>
      <c r="Q30" s="548" t="s">
        <v>467</v>
      </c>
      <c r="R30" s="548">
        <v>4</v>
      </c>
      <c r="S30" s="548" t="s">
        <v>1997</v>
      </c>
      <c r="T30" s="548">
        <v>3</v>
      </c>
      <c r="U30" s="548" t="s">
        <v>468</v>
      </c>
      <c r="V30" s="551" t="s">
        <v>1998</v>
      </c>
      <c r="W30" s="551" t="s">
        <v>469</v>
      </c>
      <c r="X30" s="551" t="s">
        <v>470</v>
      </c>
      <c r="Y30" s="572" t="s">
        <v>5907</v>
      </c>
      <c r="Z30" s="551" t="s">
        <v>471</v>
      </c>
      <c r="AA30" s="553">
        <v>627000</v>
      </c>
      <c r="AB30" s="553">
        <v>73040</v>
      </c>
      <c r="AC30" s="558" t="s">
        <v>1999</v>
      </c>
      <c r="AD30" s="548" t="s">
        <v>472</v>
      </c>
      <c r="AE30" s="549">
        <v>1</v>
      </c>
      <c r="AF30" s="548" t="s">
        <v>73</v>
      </c>
      <c r="AG30" s="555"/>
      <c r="AH30" s="555"/>
      <c r="AI30" s="555"/>
      <c r="AJ30" s="555"/>
      <c r="AK30" s="555"/>
      <c r="AL30" s="555"/>
      <c r="AM30" s="555"/>
      <c r="AN30" s="555"/>
      <c r="AO30" s="555"/>
      <c r="AP30" s="555"/>
      <c r="AQ30" s="555"/>
      <c r="AR30" s="555"/>
      <c r="AS30" s="555"/>
      <c r="AT30" s="555"/>
      <c r="AU30" s="555"/>
      <c r="AV30" s="555"/>
      <c r="AW30" s="555"/>
      <c r="AX30" s="555"/>
      <c r="AY30" s="555"/>
      <c r="AZ30" s="555"/>
    </row>
    <row r="31" spans="1:52" s="319" customFormat="1" ht="306">
      <c r="A31" s="570" t="s">
        <v>473</v>
      </c>
      <c r="B31" s="548" t="s">
        <v>474</v>
      </c>
      <c r="C31" s="549"/>
      <c r="D31" s="549">
        <v>2</v>
      </c>
      <c r="E31" s="549">
        <v>3</v>
      </c>
      <c r="F31" s="549">
        <v>4</v>
      </c>
      <c r="G31" s="549"/>
      <c r="H31" s="549">
        <v>6</v>
      </c>
      <c r="I31" s="550"/>
      <c r="J31" s="548">
        <v>160</v>
      </c>
      <c r="K31" s="548" t="s">
        <v>454</v>
      </c>
      <c r="L31" s="548" t="s">
        <v>1063</v>
      </c>
      <c r="M31" s="551" t="s">
        <v>476</v>
      </c>
      <c r="N31" s="551" t="s">
        <v>2010</v>
      </c>
      <c r="O31" s="551" t="s">
        <v>1987</v>
      </c>
      <c r="P31" s="548" t="s">
        <v>475</v>
      </c>
      <c r="Q31" s="548" t="s">
        <v>2000</v>
      </c>
      <c r="R31" s="548">
        <v>4</v>
      </c>
      <c r="S31" s="551" t="s">
        <v>1997</v>
      </c>
      <c r="T31" s="548">
        <v>3</v>
      </c>
      <c r="U31" s="548" t="s">
        <v>434</v>
      </c>
      <c r="V31" s="551" t="s">
        <v>1992</v>
      </c>
      <c r="W31" s="551" t="s">
        <v>477</v>
      </c>
      <c r="X31" s="551" t="s">
        <v>478</v>
      </c>
      <c r="Y31" s="548" t="s">
        <v>479</v>
      </c>
      <c r="Z31" s="548" t="s">
        <v>479</v>
      </c>
      <c r="AA31" s="552">
        <v>21120</v>
      </c>
      <c r="AB31" s="552">
        <v>1000</v>
      </c>
      <c r="AC31" s="559" t="s">
        <v>1999</v>
      </c>
      <c r="AD31" s="548">
        <v>2018</v>
      </c>
      <c r="AE31" s="548">
        <v>1</v>
      </c>
      <c r="AF31" s="548" t="s">
        <v>73</v>
      </c>
      <c r="AG31" s="555"/>
      <c r="AH31" s="555"/>
      <c r="AI31" s="555"/>
      <c r="AJ31" s="555"/>
      <c r="AK31" s="555"/>
      <c r="AL31" s="555"/>
      <c r="AM31" s="555"/>
      <c r="AN31" s="555"/>
      <c r="AO31" s="555"/>
      <c r="AP31" s="555"/>
      <c r="AQ31" s="555"/>
      <c r="AR31" s="555"/>
      <c r="AS31" s="555"/>
      <c r="AT31" s="555"/>
      <c r="AU31" s="555"/>
      <c r="AV31" s="555"/>
      <c r="AW31" s="555"/>
      <c r="AX31" s="555"/>
      <c r="AY31" s="555"/>
      <c r="AZ31" s="555"/>
    </row>
    <row r="32" spans="1:52" s="319" customFormat="1" ht="140">
      <c r="A32" s="570" t="s">
        <v>480</v>
      </c>
      <c r="B32" s="548" t="s">
        <v>481</v>
      </c>
      <c r="C32" s="549"/>
      <c r="D32" s="549">
        <v>2</v>
      </c>
      <c r="E32" s="549">
        <v>3</v>
      </c>
      <c r="F32" s="549">
        <v>4</v>
      </c>
      <c r="G32" s="549"/>
      <c r="H32" s="549">
        <v>6</v>
      </c>
      <c r="I32" s="550"/>
      <c r="J32" s="548">
        <v>192</v>
      </c>
      <c r="K32" s="549" t="s">
        <v>454</v>
      </c>
      <c r="L32" s="549" t="s">
        <v>2052</v>
      </c>
      <c r="M32" s="551" t="s">
        <v>458</v>
      </c>
      <c r="N32" s="551" t="s">
        <v>2001</v>
      </c>
      <c r="O32" s="551" t="s">
        <v>1987</v>
      </c>
      <c r="P32" s="548">
        <v>1</v>
      </c>
      <c r="Q32" s="548" t="s">
        <v>391</v>
      </c>
      <c r="R32" s="548">
        <v>2</v>
      </c>
      <c r="S32" s="548" t="s">
        <v>1718</v>
      </c>
      <c r="T32" s="548">
        <v>2</v>
      </c>
      <c r="U32" s="548" t="s">
        <v>434</v>
      </c>
      <c r="V32" s="549">
        <v>3</v>
      </c>
      <c r="W32" s="548" t="s">
        <v>58</v>
      </c>
      <c r="X32" s="551" t="s">
        <v>482</v>
      </c>
      <c r="Y32" s="548" t="s">
        <v>68</v>
      </c>
      <c r="Z32" s="548" t="s">
        <v>68</v>
      </c>
      <c r="AA32" s="552">
        <v>0</v>
      </c>
      <c r="AB32" s="552">
        <v>0</v>
      </c>
      <c r="AC32" s="559">
        <v>7</v>
      </c>
      <c r="AD32" s="548">
        <v>2016</v>
      </c>
      <c r="AE32" s="549">
        <v>2</v>
      </c>
      <c r="AF32" s="548" t="s">
        <v>73</v>
      </c>
      <c r="AG32" s="555"/>
      <c r="AH32" s="555"/>
      <c r="AI32" s="555"/>
      <c r="AJ32" s="555"/>
      <c r="AK32" s="555"/>
      <c r="AL32" s="555"/>
      <c r="AM32" s="555"/>
      <c r="AN32" s="555"/>
      <c r="AO32" s="555"/>
      <c r="AP32" s="555"/>
      <c r="AQ32" s="555"/>
      <c r="AR32" s="555"/>
      <c r="AS32" s="555"/>
      <c r="AT32" s="555"/>
      <c r="AU32" s="555"/>
      <c r="AV32" s="555"/>
      <c r="AW32" s="555"/>
      <c r="AX32" s="555"/>
      <c r="AY32" s="555"/>
      <c r="AZ32" s="555"/>
    </row>
    <row r="33" spans="1:52" s="319" customFormat="1" ht="266">
      <c r="A33" s="570" t="s">
        <v>483</v>
      </c>
      <c r="B33" s="548" t="s">
        <v>484</v>
      </c>
      <c r="C33" s="549"/>
      <c r="D33" s="549">
        <v>2</v>
      </c>
      <c r="E33" s="549">
        <v>3</v>
      </c>
      <c r="F33" s="549">
        <v>4</v>
      </c>
      <c r="G33" s="549"/>
      <c r="H33" s="549">
        <v>6</v>
      </c>
      <c r="I33" s="550"/>
      <c r="J33" s="549" t="s">
        <v>391</v>
      </c>
      <c r="K33" s="549" t="s">
        <v>454</v>
      </c>
      <c r="L33" s="549" t="s">
        <v>2052</v>
      </c>
      <c r="M33" s="551" t="s">
        <v>485</v>
      </c>
      <c r="N33" s="549" t="s">
        <v>50</v>
      </c>
      <c r="O33" s="549" t="s">
        <v>52</v>
      </c>
      <c r="P33" s="549" t="s">
        <v>50</v>
      </c>
      <c r="Q33" s="548" t="s">
        <v>486</v>
      </c>
      <c r="R33" s="548">
        <v>5</v>
      </c>
      <c r="S33" s="548" t="s">
        <v>1997</v>
      </c>
      <c r="T33" s="551">
        <v>2</v>
      </c>
      <c r="U33" s="548" t="s">
        <v>434</v>
      </c>
      <c r="V33" s="548" t="s">
        <v>1992</v>
      </c>
      <c r="W33" s="548" t="s">
        <v>487</v>
      </c>
      <c r="X33" s="551" t="s">
        <v>488</v>
      </c>
      <c r="Y33" s="551" t="s">
        <v>489</v>
      </c>
      <c r="Z33" s="551" t="s">
        <v>490</v>
      </c>
      <c r="AA33" s="552">
        <v>291000</v>
      </c>
      <c r="AB33" s="553">
        <v>0</v>
      </c>
      <c r="AC33" s="558">
        <v>1</v>
      </c>
      <c r="AD33" s="548">
        <v>2013</v>
      </c>
      <c r="AE33" s="549">
        <v>1</v>
      </c>
      <c r="AF33" s="548" t="s">
        <v>73</v>
      </c>
      <c r="AG33" s="555"/>
      <c r="AH33" s="555"/>
      <c r="AI33" s="555"/>
      <c r="AJ33" s="555"/>
      <c r="AK33" s="555"/>
      <c r="AL33" s="555"/>
      <c r="AM33" s="555"/>
      <c r="AN33" s="555"/>
      <c r="AO33" s="555"/>
      <c r="AP33" s="555"/>
      <c r="AQ33" s="555"/>
      <c r="AR33" s="555"/>
      <c r="AS33" s="555"/>
      <c r="AT33" s="555"/>
      <c r="AU33" s="555"/>
      <c r="AV33" s="555"/>
      <c r="AW33" s="555"/>
      <c r="AX33" s="555"/>
      <c r="AY33" s="555"/>
      <c r="AZ33" s="555"/>
    </row>
    <row r="34" spans="1:52" s="319" customFormat="1" ht="140">
      <c r="A34" s="570" t="s">
        <v>491</v>
      </c>
      <c r="B34" s="548" t="s">
        <v>492</v>
      </c>
      <c r="C34" s="549">
        <v>1</v>
      </c>
      <c r="D34" s="549">
        <v>2</v>
      </c>
      <c r="E34" s="549">
        <v>3</v>
      </c>
      <c r="F34" s="549">
        <v>4</v>
      </c>
      <c r="G34" s="549"/>
      <c r="H34" s="549"/>
      <c r="I34" s="550"/>
      <c r="J34" s="549">
        <v>17</v>
      </c>
      <c r="K34" s="549" t="s">
        <v>454</v>
      </c>
      <c r="L34" s="549" t="s">
        <v>2052</v>
      </c>
      <c r="M34" s="551" t="s">
        <v>2002</v>
      </c>
      <c r="N34" s="551" t="s">
        <v>1364</v>
      </c>
      <c r="O34" s="551" t="s">
        <v>1995</v>
      </c>
      <c r="P34" s="549" t="s">
        <v>121</v>
      </c>
      <c r="Q34" s="548" t="s">
        <v>2003</v>
      </c>
      <c r="R34" s="548">
        <v>5</v>
      </c>
      <c r="S34" s="548" t="s">
        <v>2004</v>
      </c>
      <c r="T34" s="548">
        <v>1</v>
      </c>
      <c r="U34" s="548" t="s">
        <v>434</v>
      </c>
      <c r="V34" s="549">
        <v>3</v>
      </c>
      <c r="W34" s="548" t="s">
        <v>493</v>
      </c>
      <c r="X34" s="548" t="s">
        <v>494</v>
      </c>
      <c r="Y34" s="548" t="s">
        <v>73</v>
      </c>
      <c r="Z34" s="548" t="s">
        <v>68</v>
      </c>
      <c r="AA34" s="552">
        <v>20000</v>
      </c>
      <c r="AB34" s="553">
        <v>0</v>
      </c>
      <c r="AC34" s="558">
        <v>1</v>
      </c>
      <c r="AD34" s="548">
        <v>2011</v>
      </c>
      <c r="AE34" s="549">
        <v>2</v>
      </c>
      <c r="AF34" s="548" t="s">
        <v>73</v>
      </c>
      <c r="AG34" s="555"/>
      <c r="AH34" s="555"/>
      <c r="AI34" s="555"/>
      <c r="AJ34" s="555"/>
      <c r="AK34" s="555"/>
      <c r="AL34" s="555"/>
      <c r="AM34" s="555"/>
      <c r="AN34" s="555"/>
      <c r="AO34" s="555"/>
      <c r="AP34" s="555"/>
      <c r="AQ34" s="555"/>
      <c r="AR34" s="555"/>
      <c r="AS34" s="555"/>
      <c r="AT34" s="555"/>
      <c r="AU34" s="555"/>
      <c r="AV34" s="555"/>
      <c r="AW34" s="555"/>
      <c r="AX34" s="555"/>
      <c r="AY34" s="555"/>
      <c r="AZ34" s="555"/>
    </row>
    <row r="35" spans="1:52" s="319" customFormat="1" ht="70">
      <c r="A35" s="570" t="s">
        <v>495</v>
      </c>
      <c r="B35" s="548" t="s">
        <v>496</v>
      </c>
      <c r="C35" s="549"/>
      <c r="D35" s="549">
        <v>2</v>
      </c>
      <c r="E35" s="549">
        <v>3</v>
      </c>
      <c r="F35" s="549">
        <v>4</v>
      </c>
      <c r="G35" s="549"/>
      <c r="H35" s="549">
        <v>6</v>
      </c>
      <c r="I35" s="550"/>
      <c r="J35" s="549">
        <v>162</v>
      </c>
      <c r="K35" s="549" t="s">
        <v>454</v>
      </c>
      <c r="L35" s="549" t="s">
        <v>2052</v>
      </c>
      <c r="M35" s="551" t="s">
        <v>497</v>
      </c>
      <c r="N35" s="551" t="s">
        <v>5268</v>
      </c>
      <c r="O35" s="551">
        <v>90</v>
      </c>
      <c r="P35" s="549" t="s">
        <v>475</v>
      </c>
      <c r="Q35" s="548" t="s">
        <v>391</v>
      </c>
      <c r="R35" s="548" t="s">
        <v>5311</v>
      </c>
      <c r="S35" s="548" t="s">
        <v>1997</v>
      </c>
      <c r="T35" s="548">
        <v>2</v>
      </c>
      <c r="U35" s="548" t="s">
        <v>434</v>
      </c>
      <c r="V35" s="549">
        <v>1</v>
      </c>
      <c r="W35" s="548" t="s">
        <v>68</v>
      </c>
      <c r="X35" s="548"/>
      <c r="Y35" s="548" t="s">
        <v>327</v>
      </c>
      <c r="Z35" s="548" t="s">
        <v>68</v>
      </c>
      <c r="AA35" s="552">
        <v>29500</v>
      </c>
      <c r="AB35" s="552">
        <v>0</v>
      </c>
      <c r="AC35" s="559">
        <v>1</v>
      </c>
      <c r="AD35" s="548">
        <v>2018</v>
      </c>
      <c r="AE35" s="548">
        <v>2</v>
      </c>
      <c r="AF35" s="548" t="s">
        <v>73</v>
      </c>
      <c r="AG35" s="555"/>
      <c r="AH35" s="555"/>
      <c r="AI35" s="555"/>
      <c r="AJ35" s="555"/>
      <c r="AK35" s="555"/>
      <c r="AL35" s="555"/>
      <c r="AM35" s="555"/>
      <c r="AN35" s="555"/>
      <c r="AO35" s="555"/>
      <c r="AP35" s="555"/>
      <c r="AQ35" s="555"/>
      <c r="AR35" s="555"/>
      <c r="AS35" s="555"/>
      <c r="AT35" s="555"/>
      <c r="AU35" s="555"/>
      <c r="AV35" s="555"/>
      <c r="AW35" s="555"/>
      <c r="AX35" s="555"/>
      <c r="AY35" s="555"/>
      <c r="AZ35" s="555"/>
    </row>
    <row r="36" spans="1:52" s="319" customFormat="1" ht="126">
      <c r="A36" s="570" t="s">
        <v>498</v>
      </c>
      <c r="B36" s="548" t="s">
        <v>499</v>
      </c>
      <c r="C36" s="549"/>
      <c r="D36" s="549">
        <v>2</v>
      </c>
      <c r="E36" s="549">
        <v>3</v>
      </c>
      <c r="F36" s="549">
        <v>4</v>
      </c>
      <c r="G36" s="549">
        <v>5</v>
      </c>
      <c r="H36" s="549">
        <v>6</v>
      </c>
      <c r="I36" s="550"/>
      <c r="J36" s="549">
        <v>24</v>
      </c>
      <c r="K36" s="549" t="s">
        <v>454</v>
      </c>
      <c r="L36" s="549" t="s">
        <v>2052</v>
      </c>
      <c r="M36" s="551" t="s">
        <v>500</v>
      </c>
      <c r="N36" s="551" t="s">
        <v>1364</v>
      </c>
      <c r="O36" s="551" t="s">
        <v>1987</v>
      </c>
      <c r="P36" s="549" t="s">
        <v>457</v>
      </c>
      <c r="Q36" s="548" t="s">
        <v>391</v>
      </c>
      <c r="R36" s="548">
        <v>2</v>
      </c>
      <c r="S36" s="548" t="s">
        <v>2005</v>
      </c>
      <c r="T36" s="548">
        <v>3</v>
      </c>
      <c r="U36" s="548" t="s">
        <v>434</v>
      </c>
      <c r="V36" s="548" t="s">
        <v>2006</v>
      </c>
      <c r="W36" s="548" t="s">
        <v>501</v>
      </c>
      <c r="X36" s="548" t="s">
        <v>68</v>
      </c>
      <c r="Y36" s="548" t="s">
        <v>68</v>
      </c>
      <c r="Z36" s="548" t="s">
        <v>68</v>
      </c>
      <c r="AA36" s="552">
        <v>10500</v>
      </c>
      <c r="AB36" s="552">
        <v>0</v>
      </c>
      <c r="AC36" s="559" t="s">
        <v>2006</v>
      </c>
      <c r="AD36" s="548">
        <v>2018</v>
      </c>
      <c r="AE36" s="548" t="s">
        <v>2007</v>
      </c>
      <c r="AF36" s="548" t="s">
        <v>73</v>
      </c>
      <c r="AG36" s="555"/>
      <c r="AH36" s="555"/>
      <c r="AI36" s="555"/>
      <c r="AJ36" s="555"/>
      <c r="AK36" s="555"/>
      <c r="AL36" s="555"/>
      <c r="AM36" s="555"/>
      <c r="AN36" s="555"/>
      <c r="AO36" s="555"/>
      <c r="AP36" s="555"/>
      <c r="AQ36" s="555"/>
      <c r="AR36" s="555"/>
      <c r="AS36" s="555"/>
      <c r="AT36" s="555"/>
      <c r="AU36" s="555"/>
      <c r="AV36" s="555"/>
      <c r="AW36" s="555"/>
      <c r="AX36" s="555"/>
      <c r="AY36" s="555"/>
      <c r="AZ36" s="555"/>
    </row>
    <row r="37" spans="1:52" s="319" customFormat="1" ht="409.6">
      <c r="A37" s="570" t="s">
        <v>503</v>
      </c>
      <c r="B37" s="548" t="s">
        <v>504</v>
      </c>
      <c r="C37" s="549"/>
      <c r="D37" s="549">
        <v>2</v>
      </c>
      <c r="E37" s="549">
        <v>3</v>
      </c>
      <c r="F37" s="549">
        <v>4</v>
      </c>
      <c r="G37" s="549"/>
      <c r="H37" s="549">
        <v>6</v>
      </c>
      <c r="I37" s="550"/>
      <c r="J37" s="549" t="s">
        <v>2008</v>
      </c>
      <c r="K37" s="549" t="s">
        <v>454</v>
      </c>
      <c r="L37" s="549" t="s">
        <v>2052</v>
      </c>
      <c r="M37" s="551" t="s">
        <v>505</v>
      </c>
      <c r="N37" s="548" t="s">
        <v>506</v>
      </c>
      <c r="O37" s="549" t="s">
        <v>52</v>
      </c>
      <c r="P37" s="549" t="s">
        <v>52</v>
      </c>
      <c r="Q37" s="548" t="s">
        <v>391</v>
      </c>
      <c r="R37" s="548">
        <v>3</v>
      </c>
      <c r="S37" s="548" t="s">
        <v>1718</v>
      </c>
      <c r="T37" s="548">
        <v>2</v>
      </c>
      <c r="U37" s="548" t="s">
        <v>73</v>
      </c>
      <c r="V37" s="549">
        <v>1</v>
      </c>
      <c r="W37" s="548" t="s">
        <v>68</v>
      </c>
      <c r="X37" s="548" t="s">
        <v>507</v>
      </c>
      <c r="Y37" s="551" t="s">
        <v>508</v>
      </c>
      <c r="Z37" s="549"/>
      <c r="AA37" s="552">
        <v>40000</v>
      </c>
      <c r="AB37" s="553">
        <v>5500</v>
      </c>
      <c r="AC37" s="573" t="s">
        <v>1992</v>
      </c>
      <c r="AD37" s="548">
        <v>2013</v>
      </c>
      <c r="AE37" s="568">
        <v>3</v>
      </c>
      <c r="AF37" s="548" t="s">
        <v>73</v>
      </c>
      <c r="AG37" s="555"/>
      <c r="AH37" s="555"/>
      <c r="AI37" s="555"/>
      <c r="AJ37" s="555"/>
      <c r="AK37" s="555"/>
      <c r="AL37" s="555"/>
      <c r="AM37" s="555"/>
      <c r="AN37" s="555"/>
      <c r="AO37" s="555"/>
      <c r="AP37" s="555"/>
      <c r="AQ37" s="555"/>
      <c r="AR37" s="555"/>
      <c r="AS37" s="555"/>
      <c r="AT37" s="555"/>
      <c r="AU37" s="555"/>
      <c r="AV37" s="555"/>
      <c r="AW37" s="555"/>
      <c r="AX37" s="555"/>
      <c r="AY37" s="555"/>
      <c r="AZ37" s="555"/>
    </row>
    <row r="38" spans="1:52" s="319" customFormat="1" ht="56">
      <c r="A38" s="570" t="s">
        <v>509</v>
      </c>
      <c r="B38" s="548" t="s">
        <v>510</v>
      </c>
      <c r="C38" s="549"/>
      <c r="D38" s="549">
        <v>2</v>
      </c>
      <c r="E38" s="549"/>
      <c r="F38" s="549"/>
      <c r="G38" s="549"/>
      <c r="H38" s="549">
        <v>6</v>
      </c>
      <c r="I38" s="550"/>
      <c r="J38" s="549">
        <v>47</v>
      </c>
      <c r="K38" s="549" t="s">
        <v>454</v>
      </c>
      <c r="L38" s="549" t="s">
        <v>2052</v>
      </c>
      <c r="M38" s="551" t="s">
        <v>511</v>
      </c>
      <c r="N38" s="551" t="s">
        <v>1364</v>
      </c>
      <c r="O38" s="551" t="s">
        <v>1995</v>
      </c>
      <c r="P38" s="549" t="s">
        <v>5312</v>
      </c>
      <c r="Q38" s="548" t="s">
        <v>512</v>
      </c>
      <c r="R38" s="548">
        <v>2</v>
      </c>
      <c r="S38" s="548" t="s">
        <v>1718</v>
      </c>
      <c r="T38" s="548">
        <v>3</v>
      </c>
      <c r="U38" s="548" t="s">
        <v>434</v>
      </c>
      <c r="V38" s="549">
        <v>1</v>
      </c>
      <c r="W38" s="548" t="s">
        <v>68</v>
      </c>
      <c r="X38" s="548" t="s">
        <v>68</v>
      </c>
      <c r="Y38" s="548" t="s">
        <v>68</v>
      </c>
      <c r="Z38" s="548" t="s">
        <v>513</v>
      </c>
      <c r="AA38" s="552">
        <v>10764</v>
      </c>
      <c r="AB38" s="553">
        <v>1000</v>
      </c>
      <c r="AC38" s="556">
        <v>1</v>
      </c>
      <c r="AD38" s="548">
        <v>2013</v>
      </c>
      <c r="AE38" s="549">
        <v>1</v>
      </c>
      <c r="AF38" s="548" t="s">
        <v>73</v>
      </c>
      <c r="AG38" s="555"/>
      <c r="AH38" s="555"/>
      <c r="AI38" s="555"/>
      <c r="AJ38" s="555"/>
      <c r="AK38" s="555"/>
      <c r="AL38" s="555"/>
      <c r="AM38" s="555"/>
      <c r="AN38" s="555"/>
      <c r="AO38" s="555"/>
      <c r="AP38" s="555"/>
      <c r="AQ38" s="555"/>
      <c r="AR38" s="555"/>
      <c r="AS38" s="555"/>
      <c r="AT38" s="555"/>
      <c r="AU38" s="555"/>
      <c r="AV38" s="555"/>
      <c r="AW38" s="555"/>
      <c r="AX38" s="555"/>
      <c r="AY38" s="555"/>
      <c r="AZ38" s="555"/>
    </row>
    <row r="39" spans="1:52" s="319" customFormat="1" ht="154">
      <c r="A39" s="570" t="s">
        <v>514</v>
      </c>
      <c r="B39" s="548" t="s">
        <v>515</v>
      </c>
      <c r="C39" s="549"/>
      <c r="D39" s="549">
        <v>2</v>
      </c>
      <c r="E39" s="549">
        <v>3</v>
      </c>
      <c r="F39" s="549">
        <v>4</v>
      </c>
      <c r="G39" s="549"/>
      <c r="H39" s="549">
        <v>6</v>
      </c>
      <c r="I39" s="550"/>
      <c r="J39" s="549"/>
      <c r="K39" s="549" t="s">
        <v>516</v>
      </c>
      <c r="L39" s="549" t="s">
        <v>2052</v>
      </c>
      <c r="M39" s="551" t="s">
        <v>517</v>
      </c>
      <c r="N39" s="551" t="s">
        <v>1364</v>
      </c>
      <c r="O39" s="551" t="s">
        <v>1995</v>
      </c>
      <c r="P39" s="549" t="s">
        <v>55</v>
      </c>
      <c r="Q39" s="548" t="s">
        <v>518</v>
      </c>
      <c r="R39" s="548">
        <v>2</v>
      </c>
      <c r="S39" s="548" t="s">
        <v>1718</v>
      </c>
      <c r="T39" s="548">
        <v>2</v>
      </c>
      <c r="U39" s="548" t="s">
        <v>73</v>
      </c>
      <c r="V39" s="549">
        <v>1</v>
      </c>
      <c r="W39" s="548" t="s">
        <v>68</v>
      </c>
      <c r="X39" s="548" t="s">
        <v>456</v>
      </c>
      <c r="Y39" s="548" t="s">
        <v>73</v>
      </c>
      <c r="Z39" s="548" t="s">
        <v>68</v>
      </c>
      <c r="AA39" s="553">
        <v>0</v>
      </c>
      <c r="AB39" s="553">
        <v>0</v>
      </c>
      <c r="AC39" s="558">
        <v>7</v>
      </c>
      <c r="AD39" s="548">
        <v>2019</v>
      </c>
      <c r="AE39" s="549">
        <v>2</v>
      </c>
      <c r="AF39" s="548" t="s">
        <v>73</v>
      </c>
      <c r="AG39" s="555"/>
      <c r="AH39" s="555"/>
      <c r="AI39" s="555"/>
      <c r="AJ39" s="555"/>
      <c r="AK39" s="555"/>
      <c r="AL39" s="555"/>
      <c r="AM39" s="555"/>
      <c r="AN39" s="555"/>
      <c r="AO39" s="555"/>
      <c r="AP39" s="555"/>
      <c r="AQ39" s="555"/>
      <c r="AR39" s="555"/>
      <c r="AS39" s="555"/>
      <c r="AT39" s="555"/>
      <c r="AU39" s="555"/>
      <c r="AV39" s="555"/>
      <c r="AW39" s="555"/>
      <c r="AX39" s="555"/>
      <c r="AY39" s="555"/>
      <c r="AZ39" s="555"/>
    </row>
    <row r="40" spans="1:52" s="319" customFormat="1" ht="56">
      <c r="A40" s="570" t="s">
        <v>519</v>
      </c>
      <c r="B40" s="548" t="s">
        <v>520</v>
      </c>
      <c r="C40" s="549"/>
      <c r="D40" s="549">
        <v>2</v>
      </c>
      <c r="E40" s="549">
        <v>3</v>
      </c>
      <c r="F40" s="549">
        <v>4</v>
      </c>
      <c r="G40" s="549"/>
      <c r="H40" s="549">
        <v>6</v>
      </c>
      <c r="I40" s="550"/>
      <c r="J40" s="549">
        <v>29</v>
      </c>
      <c r="K40" s="549" t="s">
        <v>454</v>
      </c>
      <c r="L40" s="549" t="s">
        <v>2052</v>
      </c>
      <c r="M40" s="551" t="s">
        <v>522</v>
      </c>
      <c r="N40" s="551" t="s">
        <v>1364</v>
      </c>
      <c r="O40" s="551" t="s">
        <v>1987</v>
      </c>
      <c r="P40" s="549" t="s">
        <v>521</v>
      </c>
      <c r="Q40" s="548" t="s">
        <v>518</v>
      </c>
      <c r="R40" s="548">
        <v>2</v>
      </c>
      <c r="S40" s="548" t="s">
        <v>1718</v>
      </c>
      <c r="T40" s="548">
        <v>0</v>
      </c>
      <c r="U40" s="548" t="s">
        <v>434</v>
      </c>
      <c r="V40" s="549">
        <v>7</v>
      </c>
      <c r="W40" s="548" t="s">
        <v>68</v>
      </c>
      <c r="X40" s="548" t="s">
        <v>68</v>
      </c>
      <c r="Y40" s="548" t="s">
        <v>73</v>
      </c>
      <c r="Z40" s="548" t="s">
        <v>68</v>
      </c>
      <c r="AA40" s="552">
        <v>10400</v>
      </c>
      <c r="AB40" s="553">
        <v>0</v>
      </c>
      <c r="AC40" s="558">
        <v>3</v>
      </c>
      <c r="AD40" s="548">
        <v>2019</v>
      </c>
      <c r="AE40" s="549">
        <v>2</v>
      </c>
      <c r="AF40" s="548" t="s">
        <v>73</v>
      </c>
      <c r="AG40" s="555"/>
      <c r="AH40" s="555"/>
      <c r="AI40" s="555"/>
      <c r="AJ40" s="555"/>
      <c r="AK40" s="555"/>
      <c r="AL40" s="555"/>
      <c r="AM40" s="555"/>
      <c r="AN40" s="555"/>
      <c r="AO40" s="555"/>
      <c r="AP40" s="555"/>
      <c r="AQ40" s="555"/>
      <c r="AR40" s="555"/>
      <c r="AS40" s="555"/>
      <c r="AT40" s="555"/>
      <c r="AU40" s="555"/>
      <c r="AV40" s="555"/>
      <c r="AW40" s="555"/>
      <c r="AX40" s="555"/>
      <c r="AY40" s="555"/>
      <c r="AZ40" s="555"/>
    </row>
    <row r="41" spans="1:52" s="319" customFormat="1" ht="126">
      <c r="A41" s="570" t="s">
        <v>538</v>
      </c>
      <c r="B41" s="548" t="s">
        <v>539</v>
      </c>
      <c r="C41" s="549"/>
      <c r="D41" s="549">
        <v>2</v>
      </c>
      <c r="E41" s="549">
        <v>3</v>
      </c>
      <c r="F41" s="549">
        <v>4</v>
      </c>
      <c r="G41" s="549"/>
      <c r="H41" s="549">
        <v>6</v>
      </c>
      <c r="I41" s="550"/>
      <c r="J41" s="549">
        <v>31</v>
      </c>
      <c r="K41" s="549">
        <v>45</v>
      </c>
      <c r="L41" s="549" t="s">
        <v>2052</v>
      </c>
      <c r="M41" s="548" t="s">
        <v>540</v>
      </c>
      <c r="N41" s="551" t="s">
        <v>1364</v>
      </c>
      <c r="O41" s="551" t="s">
        <v>1994</v>
      </c>
      <c r="P41" s="549" t="s">
        <v>121</v>
      </c>
      <c r="Q41" s="548" t="s">
        <v>518</v>
      </c>
      <c r="R41" s="548">
        <v>2</v>
      </c>
      <c r="S41" s="548" t="s">
        <v>1718</v>
      </c>
      <c r="T41" s="548">
        <v>0</v>
      </c>
      <c r="U41" s="548" t="s">
        <v>73</v>
      </c>
      <c r="V41" s="549">
        <v>1</v>
      </c>
      <c r="W41" s="548" t="s">
        <v>68</v>
      </c>
      <c r="X41" s="548" t="s">
        <v>538</v>
      </c>
      <c r="Y41" s="548" t="s">
        <v>73</v>
      </c>
      <c r="Z41" s="548" t="s">
        <v>68</v>
      </c>
      <c r="AA41" s="553">
        <v>0</v>
      </c>
      <c r="AB41" s="553">
        <v>0</v>
      </c>
      <c r="AC41" s="558">
        <v>7</v>
      </c>
      <c r="AD41" s="548">
        <v>2018</v>
      </c>
      <c r="AE41" s="549">
        <v>2</v>
      </c>
      <c r="AF41" s="548" t="s">
        <v>73</v>
      </c>
      <c r="AG41" s="555"/>
      <c r="AH41" s="555"/>
      <c r="AI41" s="555"/>
      <c r="AJ41" s="555"/>
      <c r="AK41" s="555"/>
      <c r="AL41" s="555"/>
      <c r="AM41" s="555"/>
      <c r="AN41" s="555"/>
      <c r="AO41" s="555"/>
      <c r="AP41" s="555"/>
      <c r="AQ41" s="555"/>
      <c r="AR41" s="555"/>
      <c r="AS41" s="555"/>
      <c r="AT41" s="555"/>
      <c r="AU41" s="555"/>
      <c r="AV41" s="555"/>
      <c r="AW41" s="555"/>
      <c r="AX41" s="555"/>
      <c r="AY41" s="555"/>
      <c r="AZ41" s="555"/>
    </row>
    <row r="42" spans="1:52" s="319" customFormat="1" ht="42">
      <c r="A42" s="574" t="s">
        <v>423</v>
      </c>
      <c r="B42" s="548" t="s">
        <v>424</v>
      </c>
      <c r="C42" s="549"/>
      <c r="D42" s="549">
        <v>2</v>
      </c>
      <c r="E42" s="549">
        <v>3</v>
      </c>
      <c r="F42" s="549">
        <v>4</v>
      </c>
      <c r="G42" s="549"/>
      <c r="H42" s="549"/>
      <c r="I42" s="550"/>
      <c r="J42" s="549">
        <v>105</v>
      </c>
      <c r="K42" s="549" t="s">
        <v>425</v>
      </c>
      <c r="L42" s="549" t="s">
        <v>2052</v>
      </c>
      <c r="M42" s="548" t="s">
        <v>426</v>
      </c>
      <c r="N42" s="548" t="s">
        <v>1364</v>
      </c>
      <c r="O42" s="549" t="s">
        <v>1987</v>
      </c>
      <c r="P42" s="549" t="s">
        <v>50</v>
      </c>
      <c r="Q42" s="548" t="s">
        <v>427</v>
      </c>
      <c r="R42" s="548">
        <v>0</v>
      </c>
      <c r="S42" s="548" t="s">
        <v>1718</v>
      </c>
      <c r="T42" s="548">
        <v>0</v>
      </c>
      <c r="U42" s="548" t="s">
        <v>52</v>
      </c>
      <c r="V42" s="549">
        <v>1</v>
      </c>
      <c r="W42" s="548" t="s">
        <v>68</v>
      </c>
      <c r="X42" s="548" t="s">
        <v>429</v>
      </c>
      <c r="Y42" s="548" t="s">
        <v>73</v>
      </c>
      <c r="Z42" s="548" t="s">
        <v>68</v>
      </c>
      <c r="AA42" s="553">
        <v>0</v>
      </c>
      <c r="AB42" s="553">
        <v>0</v>
      </c>
      <c r="AC42" s="558" t="s">
        <v>23</v>
      </c>
      <c r="AD42" s="548" t="s">
        <v>121</v>
      </c>
      <c r="AE42" s="549">
        <v>2</v>
      </c>
      <c r="AF42" s="548" t="s">
        <v>73</v>
      </c>
      <c r="AG42" s="555"/>
      <c r="AH42" s="555"/>
      <c r="AI42" s="555"/>
      <c r="AJ42" s="555"/>
      <c r="AK42" s="555"/>
      <c r="AL42" s="555"/>
      <c r="AM42" s="555"/>
      <c r="AN42" s="555"/>
      <c r="AO42" s="555"/>
      <c r="AP42" s="555"/>
      <c r="AQ42" s="555"/>
      <c r="AR42" s="555"/>
      <c r="AS42" s="555"/>
      <c r="AT42" s="555"/>
      <c r="AU42" s="555"/>
      <c r="AV42" s="555"/>
      <c r="AW42" s="555"/>
      <c r="AX42" s="555"/>
      <c r="AY42" s="555"/>
      <c r="AZ42" s="555"/>
    </row>
    <row r="43" spans="1:52" s="319" customFormat="1" ht="28">
      <c r="A43" s="575" t="s">
        <v>547</v>
      </c>
      <c r="B43" s="548" t="s">
        <v>548</v>
      </c>
      <c r="C43" s="549"/>
      <c r="D43" s="549"/>
      <c r="E43" s="549"/>
      <c r="F43" s="549"/>
      <c r="G43" s="549"/>
      <c r="H43" s="549">
        <v>6</v>
      </c>
      <c r="I43" s="550"/>
      <c r="J43" s="549" t="s">
        <v>52</v>
      </c>
      <c r="K43" s="549" t="s">
        <v>52</v>
      </c>
      <c r="L43" s="549" t="s">
        <v>52</v>
      </c>
      <c r="M43" s="548" t="s">
        <v>549</v>
      </c>
      <c r="N43" s="549" t="s">
        <v>52</v>
      </c>
      <c r="O43" s="549" t="s">
        <v>52</v>
      </c>
      <c r="P43" s="548" t="s">
        <v>50</v>
      </c>
      <c r="Q43" s="548" t="s">
        <v>550</v>
      </c>
      <c r="R43" s="549" t="s">
        <v>1002</v>
      </c>
      <c r="S43" s="549">
        <v>0</v>
      </c>
      <c r="T43" s="549">
        <v>3</v>
      </c>
      <c r="U43" s="549" t="s">
        <v>52</v>
      </c>
      <c r="V43" s="548" t="s">
        <v>1786</v>
      </c>
      <c r="W43" s="549" t="s">
        <v>345</v>
      </c>
      <c r="X43" s="548" t="s">
        <v>551</v>
      </c>
      <c r="Y43" s="548" t="s">
        <v>552</v>
      </c>
      <c r="Z43" s="548" t="s">
        <v>553</v>
      </c>
      <c r="AA43" s="552">
        <v>300000</v>
      </c>
      <c r="AB43" s="553">
        <v>0</v>
      </c>
      <c r="AC43" s="556" t="s">
        <v>2051</v>
      </c>
      <c r="AD43" s="548">
        <v>2014</v>
      </c>
      <c r="AE43" s="549">
        <v>3</v>
      </c>
      <c r="AF43" s="549"/>
      <c r="AG43" s="555"/>
      <c r="AH43" s="555"/>
      <c r="AI43" s="555"/>
      <c r="AJ43" s="555"/>
      <c r="AK43" s="555"/>
      <c r="AL43" s="555"/>
      <c r="AM43" s="555"/>
      <c r="AN43" s="555"/>
      <c r="AO43" s="555"/>
      <c r="AP43" s="555"/>
      <c r="AQ43" s="555"/>
      <c r="AR43" s="555"/>
      <c r="AS43" s="555"/>
      <c r="AT43" s="555"/>
      <c r="AU43" s="555"/>
      <c r="AV43" s="555"/>
      <c r="AW43" s="555"/>
      <c r="AX43" s="555"/>
      <c r="AY43" s="555"/>
      <c r="AZ43" s="555"/>
    </row>
    <row r="44" spans="1:52" s="319" customFormat="1" ht="42">
      <c r="A44" s="575" t="s">
        <v>554</v>
      </c>
      <c r="B44" s="548" t="s">
        <v>555</v>
      </c>
      <c r="C44" s="549"/>
      <c r="D44" s="549"/>
      <c r="E44" s="549"/>
      <c r="F44" s="549"/>
      <c r="G44" s="549"/>
      <c r="H44" s="549">
        <v>6</v>
      </c>
      <c r="I44" s="550"/>
      <c r="J44" s="549" t="s">
        <v>52</v>
      </c>
      <c r="K44" s="549" t="s">
        <v>52</v>
      </c>
      <c r="L44" s="549" t="s">
        <v>52</v>
      </c>
      <c r="M44" s="548" t="s">
        <v>556</v>
      </c>
      <c r="N44" s="549" t="s">
        <v>52</v>
      </c>
      <c r="O44" s="549" t="s">
        <v>52</v>
      </c>
      <c r="P44" s="548" t="s">
        <v>50</v>
      </c>
      <c r="Q44" s="548" t="s">
        <v>550</v>
      </c>
      <c r="R44" s="549" t="s">
        <v>1002</v>
      </c>
      <c r="S44" s="549">
        <v>0</v>
      </c>
      <c r="T44" s="549">
        <v>0</v>
      </c>
      <c r="U44" s="549" t="s">
        <v>52</v>
      </c>
      <c r="V44" s="548">
        <v>1</v>
      </c>
      <c r="W44" s="548" t="s">
        <v>557</v>
      </c>
      <c r="X44" s="549" t="s">
        <v>558</v>
      </c>
      <c r="Y44" s="549" t="s">
        <v>545</v>
      </c>
      <c r="Z44" s="549" t="s">
        <v>68</v>
      </c>
      <c r="AA44" s="553">
        <v>301392</v>
      </c>
      <c r="AB44" s="553">
        <v>3654</v>
      </c>
      <c r="AC44" s="556">
        <v>1</v>
      </c>
      <c r="AD44" s="549" t="s">
        <v>121</v>
      </c>
      <c r="AE44" s="549">
        <v>1</v>
      </c>
      <c r="AF44" s="558"/>
      <c r="AG44" s="555"/>
      <c r="AH44" s="555"/>
      <c r="AI44" s="555"/>
      <c r="AJ44" s="555"/>
      <c r="AK44" s="555"/>
      <c r="AL44" s="555"/>
      <c r="AM44" s="555"/>
      <c r="AN44" s="555"/>
      <c r="AO44" s="555"/>
      <c r="AP44" s="555"/>
      <c r="AQ44" s="555"/>
      <c r="AR44" s="555"/>
      <c r="AS44" s="555"/>
      <c r="AT44" s="555"/>
      <c r="AU44" s="555"/>
      <c r="AV44" s="555"/>
      <c r="AW44" s="555"/>
      <c r="AX44" s="555"/>
      <c r="AY44" s="555"/>
      <c r="AZ44" s="555"/>
    </row>
    <row r="45" spans="1:52" s="319" customFormat="1" ht="70">
      <c r="A45" s="575" t="s">
        <v>559</v>
      </c>
      <c r="B45" s="548" t="s">
        <v>560</v>
      </c>
      <c r="C45" s="549"/>
      <c r="D45" s="549"/>
      <c r="E45" s="549"/>
      <c r="F45" s="549"/>
      <c r="G45" s="549"/>
      <c r="H45" s="549">
        <v>6</v>
      </c>
      <c r="I45" s="550"/>
      <c r="J45" s="548" t="s">
        <v>561</v>
      </c>
      <c r="K45" s="549" t="s">
        <v>52</v>
      </c>
      <c r="L45" s="549" t="s">
        <v>52</v>
      </c>
      <c r="M45" s="548" t="s">
        <v>562</v>
      </c>
      <c r="N45" s="549" t="s">
        <v>52</v>
      </c>
      <c r="O45" s="549" t="s">
        <v>52</v>
      </c>
      <c r="P45" s="549" t="s">
        <v>52</v>
      </c>
      <c r="Q45" s="548" t="s">
        <v>563</v>
      </c>
      <c r="R45" s="549" t="s">
        <v>1002</v>
      </c>
      <c r="S45" s="549">
        <v>0</v>
      </c>
      <c r="T45" s="549">
        <v>3</v>
      </c>
      <c r="U45" s="548" t="s">
        <v>345</v>
      </c>
      <c r="V45" s="548" t="s">
        <v>1786</v>
      </c>
      <c r="W45" s="548" t="s">
        <v>564</v>
      </c>
      <c r="X45" s="548" t="s">
        <v>565</v>
      </c>
      <c r="Y45" s="549" t="s">
        <v>545</v>
      </c>
      <c r="Z45" s="549" t="s">
        <v>49</v>
      </c>
      <c r="AA45" s="553">
        <v>333333</v>
      </c>
      <c r="AB45" s="553">
        <v>0</v>
      </c>
      <c r="AC45" s="556">
        <v>3</v>
      </c>
      <c r="AD45" s="549">
        <v>2020</v>
      </c>
      <c r="AE45" s="548">
        <v>3</v>
      </c>
      <c r="AF45" s="558"/>
      <c r="AG45" s="555"/>
      <c r="AH45" s="555"/>
      <c r="AI45" s="555"/>
      <c r="AJ45" s="555"/>
      <c r="AK45" s="555"/>
      <c r="AL45" s="555"/>
      <c r="AM45" s="555"/>
      <c r="AN45" s="555"/>
      <c r="AO45" s="555"/>
      <c r="AP45" s="555"/>
      <c r="AQ45" s="555"/>
      <c r="AR45" s="555"/>
      <c r="AS45" s="555"/>
      <c r="AT45" s="555"/>
      <c r="AU45" s="555"/>
      <c r="AV45" s="555"/>
      <c r="AW45" s="555"/>
      <c r="AX45" s="555"/>
      <c r="AY45" s="555"/>
      <c r="AZ45" s="555"/>
    </row>
    <row r="46" spans="1:52" s="319" customFormat="1" ht="28">
      <c r="A46" s="575" t="s">
        <v>566</v>
      </c>
      <c r="B46" s="548" t="s">
        <v>567</v>
      </c>
      <c r="C46" s="548"/>
      <c r="D46" s="548"/>
      <c r="E46" s="548"/>
      <c r="F46" s="548"/>
      <c r="G46" s="548"/>
      <c r="H46" s="548">
        <v>6</v>
      </c>
      <c r="I46" s="576">
        <v>7</v>
      </c>
      <c r="J46" s="549" t="s">
        <v>52</v>
      </c>
      <c r="K46" s="548" t="s">
        <v>52</v>
      </c>
      <c r="L46" s="548" t="s">
        <v>52</v>
      </c>
      <c r="M46" s="548" t="s">
        <v>568</v>
      </c>
      <c r="N46" s="548" t="s">
        <v>52</v>
      </c>
      <c r="O46" s="549" t="s">
        <v>52</v>
      </c>
      <c r="P46" s="548" t="s">
        <v>121</v>
      </c>
      <c r="Q46" s="548" t="s">
        <v>569</v>
      </c>
      <c r="R46" s="548" t="s">
        <v>1002</v>
      </c>
      <c r="S46" s="548">
        <v>0</v>
      </c>
      <c r="T46" s="548">
        <v>0</v>
      </c>
      <c r="U46" s="548" t="s">
        <v>52</v>
      </c>
      <c r="V46" s="548">
        <v>1</v>
      </c>
      <c r="W46" s="548" t="s">
        <v>68</v>
      </c>
      <c r="X46" s="548" t="s">
        <v>571</v>
      </c>
      <c r="Y46" s="548" t="s">
        <v>545</v>
      </c>
      <c r="Z46" s="548" t="s">
        <v>49</v>
      </c>
      <c r="AA46" s="552">
        <v>414236</v>
      </c>
      <c r="AB46" s="552">
        <v>0</v>
      </c>
      <c r="AC46" s="577">
        <v>1</v>
      </c>
      <c r="AD46" s="548">
        <v>2012</v>
      </c>
      <c r="AE46" s="548">
        <v>1</v>
      </c>
      <c r="AF46" s="559"/>
      <c r="AG46" s="555"/>
      <c r="AH46" s="555"/>
      <c r="AI46" s="555"/>
      <c r="AJ46" s="555"/>
      <c r="AK46" s="555"/>
      <c r="AL46" s="555"/>
      <c r="AM46" s="555"/>
      <c r="AN46" s="555"/>
      <c r="AO46" s="555"/>
      <c r="AP46" s="555"/>
      <c r="AQ46" s="555"/>
      <c r="AR46" s="555"/>
      <c r="AS46" s="555"/>
      <c r="AT46" s="555"/>
      <c r="AU46" s="555"/>
      <c r="AV46" s="555"/>
      <c r="AW46" s="555"/>
      <c r="AX46" s="555"/>
      <c r="AY46" s="555"/>
      <c r="AZ46" s="555"/>
    </row>
    <row r="47" spans="1:52" s="319" customFormat="1" ht="42">
      <c r="A47" s="575" t="s">
        <v>572</v>
      </c>
      <c r="B47" s="548" t="s">
        <v>573</v>
      </c>
      <c r="C47" s="548"/>
      <c r="D47" s="548"/>
      <c r="E47" s="548"/>
      <c r="F47" s="548"/>
      <c r="G47" s="548"/>
      <c r="H47" s="548">
        <v>6</v>
      </c>
      <c r="I47" s="576">
        <v>7</v>
      </c>
      <c r="J47" s="549" t="s">
        <v>52</v>
      </c>
      <c r="K47" s="548" t="s">
        <v>52</v>
      </c>
      <c r="L47" s="548" t="s">
        <v>52</v>
      </c>
      <c r="M47" s="548" t="s">
        <v>574</v>
      </c>
      <c r="N47" s="548" t="s">
        <v>52</v>
      </c>
      <c r="O47" s="549" t="s">
        <v>52</v>
      </c>
      <c r="P47" s="548" t="s">
        <v>121</v>
      </c>
      <c r="Q47" s="548" t="s">
        <v>52</v>
      </c>
      <c r="R47" s="548" t="s">
        <v>49</v>
      </c>
      <c r="S47" s="548" t="s">
        <v>575</v>
      </c>
      <c r="T47" s="548" t="s">
        <v>52</v>
      </c>
      <c r="U47" s="548" t="s">
        <v>576</v>
      </c>
      <c r="V47" s="548" t="s">
        <v>570</v>
      </c>
      <c r="W47" s="548" t="s">
        <v>577</v>
      </c>
      <c r="X47" s="548" t="s">
        <v>578</v>
      </c>
      <c r="Y47" s="548" t="s">
        <v>49</v>
      </c>
      <c r="Z47" s="548" t="s">
        <v>49</v>
      </c>
      <c r="AA47" s="552">
        <v>96179</v>
      </c>
      <c r="AB47" s="552">
        <v>1500</v>
      </c>
      <c r="AC47" s="577">
        <v>1</v>
      </c>
      <c r="AD47" s="548">
        <v>2011</v>
      </c>
      <c r="AE47" s="548">
        <v>1</v>
      </c>
      <c r="AF47" s="559"/>
      <c r="AG47" s="555"/>
      <c r="AH47" s="555"/>
      <c r="AI47" s="555"/>
      <c r="AJ47" s="555"/>
      <c r="AK47" s="555"/>
      <c r="AL47" s="555"/>
      <c r="AM47" s="555"/>
      <c r="AN47" s="555"/>
      <c r="AO47" s="555"/>
      <c r="AP47" s="555"/>
      <c r="AQ47" s="555"/>
      <c r="AR47" s="555"/>
      <c r="AS47" s="555"/>
      <c r="AT47" s="555"/>
      <c r="AU47" s="555"/>
      <c r="AV47" s="555"/>
      <c r="AW47" s="555"/>
      <c r="AX47" s="555"/>
      <c r="AY47" s="555"/>
      <c r="AZ47" s="555"/>
    </row>
    <row r="48" spans="1:52" s="319" customFormat="1" ht="28">
      <c r="A48" s="575" t="s">
        <v>5313</v>
      </c>
      <c r="B48" s="548" t="s">
        <v>5314</v>
      </c>
      <c r="C48" s="548"/>
      <c r="D48" s="548"/>
      <c r="E48" s="548"/>
      <c r="F48" s="548"/>
      <c r="G48" s="548"/>
      <c r="H48" s="548">
        <v>6</v>
      </c>
      <c r="I48" s="576">
        <v>7</v>
      </c>
      <c r="J48" s="549" t="s">
        <v>52</v>
      </c>
      <c r="K48" s="548" t="s">
        <v>52</v>
      </c>
      <c r="L48" s="548" t="s">
        <v>52</v>
      </c>
      <c r="M48" s="548"/>
      <c r="N48" s="548" t="s">
        <v>52</v>
      </c>
      <c r="O48" s="549" t="s">
        <v>52</v>
      </c>
      <c r="P48" s="548" t="s">
        <v>121</v>
      </c>
      <c r="Q48" s="548" t="s">
        <v>5315</v>
      </c>
      <c r="R48" s="548">
        <v>0</v>
      </c>
      <c r="S48" s="548">
        <v>0</v>
      </c>
      <c r="T48" s="548">
        <v>0</v>
      </c>
      <c r="U48" s="548" t="s">
        <v>52</v>
      </c>
      <c r="V48" s="561">
        <v>45298</v>
      </c>
      <c r="W48" s="548" t="s">
        <v>5316</v>
      </c>
      <c r="X48" s="548" t="s">
        <v>5317</v>
      </c>
      <c r="Y48" s="548" t="s">
        <v>68</v>
      </c>
      <c r="Z48" s="548" t="s">
        <v>68</v>
      </c>
      <c r="AA48" s="552">
        <v>34000</v>
      </c>
      <c r="AB48" s="552">
        <v>0</v>
      </c>
      <c r="AC48" s="577">
        <v>1</v>
      </c>
      <c r="AD48" s="548">
        <v>2018</v>
      </c>
      <c r="AE48" s="548">
        <v>1</v>
      </c>
      <c r="AF48" s="559"/>
      <c r="AG48" s="555"/>
      <c r="AH48" s="555"/>
      <c r="AI48" s="555"/>
      <c r="AJ48" s="555"/>
      <c r="AK48" s="555"/>
      <c r="AL48" s="555"/>
      <c r="AM48" s="555"/>
      <c r="AN48" s="555"/>
      <c r="AO48" s="555"/>
      <c r="AP48" s="555"/>
      <c r="AQ48" s="555"/>
      <c r="AR48" s="555"/>
      <c r="AS48" s="555"/>
      <c r="AT48" s="555"/>
      <c r="AU48" s="555"/>
      <c r="AV48" s="555"/>
      <c r="AW48" s="555"/>
      <c r="AX48" s="555"/>
      <c r="AY48" s="555"/>
      <c r="AZ48" s="555"/>
    </row>
    <row r="49" spans="1:52" s="319" customFormat="1" ht="84">
      <c r="A49" s="575" t="s">
        <v>579</v>
      </c>
      <c r="B49" s="548" t="s">
        <v>580</v>
      </c>
      <c r="C49" s="548"/>
      <c r="D49" s="548"/>
      <c r="E49" s="548"/>
      <c r="F49" s="548"/>
      <c r="G49" s="548"/>
      <c r="H49" s="548">
        <v>6</v>
      </c>
      <c r="I49" s="576"/>
      <c r="J49" s="548" t="s">
        <v>52</v>
      </c>
      <c r="K49" s="548" t="s">
        <v>52</v>
      </c>
      <c r="L49" s="548" t="s">
        <v>52</v>
      </c>
      <c r="M49" s="548" t="s">
        <v>581</v>
      </c>
      <c r="N49" s="548" t="s">
        <v>52</v>
      </c>
      <c r="O49" s="549" t="s">
        <v>52</v>
      </c>
      <c r="P49" s="548" t="s">
        <v>121</v>
      </c>
      <c r="Q49" s="548" t="s">
        <v>582</v>
      </c>
      <c r="R49" s="548">
        <v>0</v>
      </c>
      <c r="S49" s="548">
        <v>0</v>
      </c>
      <c r="T49" s="548">
        <v>3</v>
      </c>
      <c r="U49" s="548" t="s">
        <v>52</v>
      </c>
      <c r="V49" s="548" t="s">
        <v>1786</v>
      </c>
      <c r="W49" s="548" t="s">
        <v>68</v>
      </c>
      <c r="X49" s="548" t="s">
        <v>551</v>
      </c>
      <c r="Y49" s="548" t="s">
        <v>545</v>
      </c>
      <c r="Z49" s="548" t="s">
        <v>583</v>
      </c>
      <c r="AA49" s="552">
        <v>0</v>
      </c>
      <c r="AB49" s="552" t="s">
        <v>52</v>
      </c>
      <c r="AC49" s="559">
        <v>1</v>
      </c>
      <c r="AD49" s="548">
        <v>2014</v>
      </c>
      <c r="AE49" s="548">
        <v>3</v>
      </c>
      <c r="AF49" s="559"/>
      <c r="AG49" s="555"/>
      <c r="AH49" s="555"/>
      <c r="AI49" s="555"/>
      <c r="AJ49" s="555"/>
      <c r="AK49" s="555"/>
      <c r="AL49" s="555"/>
      <c r="AM49" s="555"/>
      <c r="AN49" s="555"/>
      <c r="AO49" s="555"/>
      <c r="AP49" s="555"/>
      <c r="AQ49" s="555"/>
      <c r="AR49" s="555"/>
      <c r="AS49" s="555"/>
      <c r="AT49" s="555"/>
      <c r="AU49" s="555"/>
      <c r="AV49" s="555"/>
      <c r="AW49" s="555"/>
      <c r="AX49" s="555"/>
      <c r="AY49" s="555"/>
      <c r="AZ49" s="555"/>
    </row>
    <row r="50" spans="1:52" s="319" customFormat="1" ht="98">
      <c r="A50" s="575" t="s">
        <v>5318</v>
      </c>
      <c r="B50" s="548" t="s">
        <v>584</v>
      </c>
      <c r="C50" s="548"/>
      <c r="D50" s="548"/>
      <c r="E50" s="548"/>
      <c r="F50" s="548"/>
      <c r="G50" s="548"/>
      <c r="H50" s="548">
        <v>6</v>
      </c>
      <c r="I50" s="576">
        <v>7</v>
      </c>
      <c r="J50" s="548" t="s">
        <v>52</v>
      </c>
      <c r="K50" s="548" t="s">
        <v>52</v>
      </c>
      <c r="L50" s="548" t="s">
        <v>52</v>
      </c>
      <c r="M50" s="548" t="s">
        <v>585</v>
      </c>
      <c r="N50" s="548" t="s">
        <v>52</v>
      </c>
      <c r="O50" s="549" t="s">
        <v>52</v>
      </c>
      <c r="P50" s="548" t="s">
        <v>121</v>
      </c>
      <c r="Q50" s="548" t="s">
        <v>586</v>
      </c>
      <c r="R50" s="548" t="s">
        <v>1002</v>
      </c>
      <c r="S50" s="548">
        <v>0</v>
      </c>
      <c r="T50" s="548">
        <v>2</v>
      </c>
      <c r="U50" s="548" t="s">
        <v>345</v>
      </c>
      <c r="V50" s="548">
        <v>1</v>
      </c>
      <c r="W50" s="548" t="s">
        <v>49</v>
      </c>
      <c r="X50" s="548" t="s">
        <v>551</v>
      </c>
      <c r="Y50" s="548" t="s">
        <v>545</v>
      </c>
      <c r="Z50" s="548" t="s">
        <v>49</v>
      </c>
      <c r="AA50" s="552">
        <v>0</v>
      </c>
      <c r="AB50" s="552" t="s">
        <v>52</v>
      </c>
      <c r="AC50" s="571">
        <v>45294</v>
      </c>
      <c r="AD50" s="548">
        <v>2019</v>
      </c>
      <c r="AE50" s="548">
        <v>1</v>
      </c>
      <c r="AF50" s="559"/>
      <c r="AG50" s="555"/>
      <c r="AH50" s="555"/>
      <c r="AI50" s="555"/>
      <c r="AJ50" s="555"/>
      <c r="AK50" s="555"/>
      <c r="AL50" s="555"/>
      <c r="AM50" s="555"/>
      <c r="AN50" s="555"/>
      <c r="AO50" s="555"/>
      <c r="AP50" s="555"/>
      <c r="AQ50" s="555"/>
      <c r="AR50" s="555"/>
      <c r="AS50" s="555"/>
      <c r="AT50" s="555"/>
      <c r="AU50" s="555"/>
      <c r="AV50" s="555"/>
      <c r="AW50" s="555"/>
      <c r="AX50" s="555"/>
      <c r="AY50" s="555"/>
      <c r="AZ50" s="555"/>
    </row>
    <row r="51" spans="1:52" s="10" customFormat="1">
      <c r="A51" s="14"/>
      <c r="B51" s="14"/>
      <c r="C51" s="15"/>
      <c r="D51" s="15"/>
      <c r="E51" s="15"/>
      <c r="F51" s="15"/>
      <c r="G51" s="15"/>
      <c r="H51" s="15"/>
      <c r="I51" s="16"/>
      <c r="M51" s="14"/>
      <c r="AA51" s="25"/>
      <c r="AD51" s="17"/>
    </row>
    <row r="52" spans="1:52" s="10" customFormat="1">
      <c r="A52" s="14"/>
      <c r="B52" s="14"/>
      <c r="C52" s="15"/>
      <c r="D52" s="15"/>
      <c r="E52" s="15"/>
      <c r="F52" s="15"/>
      <c r="G52" s="15"/>
      <c r="H52" s="15"/>
      <c r="I52" s="16"/>
      <c r="M52" s="14"/>
      <c r="AA52" s="25"/>
      <c r="AD52" s="17"/>
    </row>
    <row r="53" spans="1:52" s="10" customFormat="1">
      <c r="A53" s="14"/>
      <c r="B53" s="14"/>
      <c r="C53" s="15"/>
      <c r="D53" s="15"/>
      <c r="E53" s="15"/>
      <c r="F53" s="15"/>
      <c r="G53" s="15"/>
      <c r="H53" s="15"/>
      <c r="I53" s="16"/>
      <c r="M53" s="14"/>
      <c r="AA53" s="25"/>
      <c r="AD53" s="17"/>
    </row>
    <row r="54" spans="1:52" s="10" customFormat="1">
      <c r="A54" s="14"/>
      <c r="B54" s="14"/>
      <c r="C54" s="15"/>
      <c r="D54" s="15"/>
      <c r="E54" s="15"/>
      <c r="F54" s="15"/>
      <c r="G54" s="15"/>
      <c r="H54" s="15"/>
      <c r="I54" s="16"/>
      <c r="M54" s="14"/>
      <c r="AA54" s="25"/>
      <c r="AD54" s="17"/>
    </row>
    <row r="55" spans="1:52" s="10" customFormat="1">
      <c r="A55" s="14"/>
      <c r="B55" s="14"/>
      <c r="C55" s="15"/>
      <c r="D55" s="15"/>
      <c r="E55" s="15"/>
      <c r="F55" s="15"/>
      <c r="G55" s="15"/>
      <c r="H55" s="15"/>
      <c r="I55" s="16"/>
      <c r="M55" s="14"/>
      <c r="AA55" s="25"/>
      <c r="AD55" s="17"/>
    </row>
    <row r="56" spans="1:52" s="10" customFormat="1">
      <c r="A56" s="14"/>
      <c r="B56" s="14"/>
      <c r="C56" s="15"/>
      <c r="D56" s="15"/>
      <c r="E56" s="15"/>
      <c r="F56" s="15"/>
      <c r="G56" s="15"/>
      <c r="H56" s="15"/>
      <c r="I56" s="16"/>
      <c r="M56" s="14"/>
      <c r="AA56" s="25"/>
      <c r="AD56" s="17"/>
    </row>
    <row r="57" spans="1:52" s="10" customFormat="1">
      <c r="A57" s="14"/>
      <c r="B57" s="14"/>
      <c r="C57" s="15"/>
      <c r="D57" s="15"/>
      <c r="E57" s="15"/>
      <c r="F57" s="15"/>
      <c r="G57" s="15"/>
      <c r="H57" s="15"/>
      <c r="I57" s="16"/>
      <c r="M57" s="14"/>
      <c r="AA57" s="25"/>
      <c r="AD57" s="17"/>
    </row>
    <row r="58" spans="1:52" s="10" customFormat="1">
      <c r="A58" s="14"/>
      <c r="B58" s="14"/>
      <c r="C58" s="15"/>
      <c r="D58" s="15"/>
      <c r="E58" s="15"/>
      <c r="F58" s="15"/>
      <c r="G58" s="15"/>
      <c r="H58" s="15"/>
      <c r="I58" s="16"/>
      <c r="M58" s="14"/>
      <c r="AA58" s="25"/>
      <c r="AD58" s="17"/>
    </row>
    <row r="59" spans="1:52" s="10" customFormat="1">
      <c r="A59" s="14"/>
      <c r="B59" s="14"/>
      <c r="C59" s="15"/>
      <c r="D59" s="15"/>
      <c r="E59" s="15"/>
      <c r="F59" s="15"/>
      <c r="G59" s="15"/>
      <c r="H59" s="15"/>
      <c r="I59" s="16"/>
      <c r="M59" s="14"/>
      <c r="AA59" s="25"/>
      <c r="AD59" s="17"/>
    </row>
    <row r="60" spans="1:52" s="10" customFormat="1">
      <c r="A60" s="14"/>
      <c r="B60" s="14"/>
      <c r="C60" s="15"/>
      <c r="D60" s="15"/>
      <c r="E60" s="15"/>
      <c r="F60" s="15"/>
      <c r="G60" s="15"/>
      <c r="H60" s="15"/>
      <c r="I60" s="16"/>
      <c r="M60" s="14"/>
      <c r="AA60" s="25"/>
      <c r="AD60" s="17"/>
    </row>
    <row r="61" spans="1:52" s="10" customFormat="1">
      <c r="A61" s="14"/>
      <c r="B61" s="14"/>
      <c r="C61" s="15"/>
      <c r="D61" s="15"/>
      <c r="E61" s="15"/>
      <c r="F61" s="15"/>
      <c r="G61" s="15"/>
      <c r="H61" s="15"/>
      <c r="I61" s="16"/>
      <c r="M61" s="14"/>
      <c r="AA61" s="25"/>
      <c r="AD61" s="17"/>
    </row>
    <row r="62" spans="1:52" s="10" customFormat="1">
      <c r="A62" s="14"/>
      <c r="B62" s="14"/>
      <c r="C62" s="15"/>
      <c r="D62" s="15"/>
      <c r="E62" s="15"/>
      <c r="F62" s="15"/>
      <c r="G62" s="15"/>
      <c r="H62" s="15"/>
      <c r="I62" s="16"/>
      <c r="M62" s="14"/>
      <c r="AA62" s="25"/>
      <c r="AD62" s="17"/>
    </row>
    <row r="63" spans="1:52" s="10" customFormat="1">
      <c r="A63" s="14"/>
      <c r="B63" s="14"/>
      <c r="C63" s="15"/>
      <c r="D63" s="15"/>
      <c r="E63" s="15"/>
      <c r="F63" s="15"/>
      <c r="G63" s="15"/>
      <c r="H63" s="15"/>
      <c r="I63" s="16"/>
      <c r="M63" s="14"/>
      <c r="AA63" s="25"/>
      <c r="AD63" s="17"/>
    </row>
    <row r="64" spans="1:52" s="10" customFormat="1">
      <c r="A64" s="14"/>
      <c r="B64" s="14"/>
      <c r="C64" s="15"/>
      <c r="D64" s="15"/>
      <c r="E64" s="15"/>
      <c r="F64" s="15"/>
      <c r="G64" s="15"/>
      <c r="H64" s="15"/>
      <c r="I64" s="16"/>
      <c r="M64" s="14"/>
      <c r="AA64" s="25"/>
      <c r="AD64" s="17"/>
    </row>
    <row r="65" spans="1:30" s="10" customFormat="1">
      <c r="A65" s="14"/>
      <c r="B65" s="14"/>
      <c r="C65" s="15"/>
      <c r="D65" s="15"/>
      <c r="E65" s="15"/>
      <c r="F65" s="15"/>
      <c r="G65" s="15"/>
      <c r="H65" s="15"/>
      <c r="I65" s="16"/>
      <c r="M65" s="14"/>
      <c r="AA65" s="25"/>
      <c r="AD65" s="17"/>
    </row>
    <row r="66" spans="1:30" s="10" customFormat="1">
      <c r="A66" s="14"/>
      <c r="B66" s="14"/>
      <c r="C66" s="15"/>
      <c r="D66" s="15"/>
      <c r="E66" s="15"/>
      <c r="F66" s="15"/>
      <c r="G66" s="15"/>
      <c r="H66" s="15"/>
      <c r="I66" s="16"/>
      <c r="M66" s="14"/>
      <c r="AA66" s="25"/>
      <c r="AD66" s="17"/>
    </row>
    <row r="67" spans="1:30" s="10" customFormat="1">
      <c r="A67" s="14"/>
      <c r="B67" s="14"/>
      <c r="C67" s="15"/>
      <c r="D67" s="15"/>
      <c r="E67" s="15"/>
      <c r="F67" s="15"/>
      <c r="G67" s="15"/>
      <c r="H67" s="15"/>
      <c r="I67" s="16"/>
      <c r="M67" s="14"/>
      <c r="AA67" s="25"/>
      <c r="AD67" s="17"/>
    </row>
    <row r="68" spans="1:30" s="10" customFormat="1">
      <c r="A68" s="14"/>
      <c r="B68" s="14"/>
      <c r="C68" s="15"/>
      <c r="D68" s="15"/>
      <c r="E68" s="15"/>
      <c r="F68" s="15"/>
      <c r="G68" s="15"/>
      <c r="H68" s="15"/>
      <c r="I68" s="16"/>
      <c r="M68" s="14"/>
      <c r="AA68" s="25"/>
      <c r="AD68" s="17"/>
    </row>
    <row r="69" spans="1:30" s="10" customFormat="1">
      <c r="A69" s="14"/>
      <c r="B69" s="14"/>
      <c r="C69" s="15"/>
      <c r="D69" s="15"/>
      <c r="E69" s="15"/>
      <c r="F69" s="15"/>
      <c r="G69" s="15"/>
      <c r="H69" s="15"/>
      <c r="I69" s="16"/>
      <c r="M69" s="14"/>
      <c r="AA69" s="25"/>
      <c r="AD69" s="17"/>
    </row>
    <row r="70" spans="1:30" s="10" customFormat="1">
      <c r="A70" s="14"/>
      <c r="B70" s="14"/>
      <c r="C70" s="15"/>
      <c r="D70" s="15"/>
      <c r="E70" s="15"/>
      <c r="F70" s="15"/>
      <c r="G70" s="15"/>
      <c r="H70" s="15"/>
      <c r="I70" s="16"/>
      <c r="M70" s="14"/>
      <c r="AA70" s="25"/>
      <c r="AD70" s="17"/>
    </row>
    <row r="71" spans="1:30" s="10" customFormat="1">
      <c r="A71" s="14"/>
      <c r="B71" s="14"/>
      <c r="C71" s="15"/>
      <c r="D71" s="15"/>
      <c r="E71" s="15"/>
      <c r="F71" s="15"/>
      <c r="G71" s="15"/>
      <c r="H71" s="15"/>
      <c r="I71" s="16"/>
      <c r="M71" s="14"/>
      <c r="AA71" s="25"/>
      <c r="AD71" s="17"/>
    </row>
    <row r="72" spans="1:30" s="10" customFormat="1">
      <c r="A72" s="14"/>
      <c r="B72" s="14"/>
      <c r="C72" s="15"/>
      <c r="D72" s="15"/>
      <c r="E72" s="15"/>
      <c r="F72" s="15"/>
      <c r="G72" s="15"/>
      <c r="H72" s="15"/>
      <c r="I72" s="16"/>
      <c r="M72" s="14"/>
      <c r="AA72" s="25"/>
      <c r="AD72" s="17"/>
    </row>
    <row r="73" spans="1:30" s="10" customFormat="1">
      <c r="A73" s="14"/>
      <c r="B73" s="14"/>
      <c r="C73" s="15"/>
      <c r="D73" s="15"/>
      <c r="E73" s="15"/>
      <c r="F73" s="15"/>
      <c r="G73" s="15"/>
      <c r="H73" s="15"/>
      <c r="I73" s="16"/>
      <c r="M73" s="14"/>
      <c r="AA73" s="25"/>
      <c r="AD73" s="17"/>
    </row>
    <row r="74" spans="1:30" s="10" customFormat="1">
      <c r="A74" s="14"/>
      <c r="B74" s="14"/>
      <c r="C74" s="15"/>
      <c r="D74" s="15"/>
      <c r="E74" s="15"/>
      <c r="F74" s="15"/>
      <c r="G74" s="15"/>
      <c r="H74" s="15"/>
      <c r="I74" s="16"/>
      <c r="M74" s="14"/>
      <c r="AA74" s="25"/>
      <c r="AD74" s="17"/>
    </row>
    <row r="75" spans="1:30" s="10" customFormat="1">
      <c r="A75" s="14"/>
      <c r="B75" s="14"/>
      <c r="C75" s="15"/>
      <c r="D75" s="15"/>
      <c r="E75" s="15"/>
      <c r="F75" s="15"/>
      <c r="G75" s="15"/>
      <c r="H75" s="15"/>
      <c r="I75" s="16"/>
      <c r="M75" s="14"/>
      <c r="AA75" s="25"/>
      <c r="AD75" s="17"/>
    </row>
    <row r="76" spans="1:30" s="10" customFormat="1">
      <c r="A76" s="14"/>
      <c r="B76" s="14"/>
      <c r="C76" s="15"/>
      <c r="D76" s="15"/>
      <c r="E76" s="15"/>
      <c r="F76" s="15"/>
      <c r="G76" s="15"/>
      <c r="H76" s="15"/>
      <c r="I76" s="16"/>
      <c r="M76" s="14"/>
      <c r="AA76" s="25"/>
      <c r="AD76" s="17"/>
    </row>
    <row r="77" spans="1:30" s="10" customFormat="1">
      <c r="A77" s="14"/>
      <c r="B77" s="14"/>
      <c r="C77" s="15"/>
      <c r="D77" s="15"/>
      <c r="E77" s="15"/>
      <c r="F77" s="15"/>
      <c r="G77" s="15"/>
      <c r="H77" s="15"/>
      <c r="I77" s="16"/>
      <c r="M77" s="14"/>
      <c r="AA77" s="25"/>
      <c r="AD77" s="17"/>
    </row>
    <row r="78" spans="1:30" s="10" customFormat="1">
      <c r="A78" s="14"/>
      <c r="B78" s="14"/>
      <c r="C78" s="15"/>
      <c r="D78" s="15"/>
      <c r="E78" s="15"/>
      <c r="F78" s="15"/>
      <c r="G78" s="15"/>
      <c r="H78" s="15"/>
      <c r="I78" s="16"/>
      <c r="M78" s="14"/>
      <c r="AA78" s="25"/>
      <c r="AD78" s="17"/>
    </row>
    <row r="79" spans="1:30" s="10" customFormat="1">
      <c r="A79" s="14"/>
      <c r="B79" s="14"/>
      <c r="C79" s="15"/>
      <c r="D79" s="15"/>
      <c r="E79" s="15"/>
      <c r="F79" s="15"/>
      <c r="G79" s="15"/>
      <c r="H79" s="15"/>
      <c r="I79" s="16"/>
      <c r="M79" s="14"/>
      <c r="AA79" s="25"/>
      <c r="AD79" s="17"/>
    </row>
    <row r="80" spans="1:30" s="10" customFormat="1">
      <c r="A80" s="14"/>
      <c r="B80" s="14"/>
      <c r="C80" s="15"/>
      <c r="D80" s="15"/>
      <c r="E80" s="15"/>
      <c r="F80" s="15"/>
      <c r="G80" s="15"/>
      <c r="H80" s="15"/>
      <c r="I80" s="16"/>
      <c r="M80" s="14"/>
      <c r="AA80" s="25"/>
      <c r="AD80" s="17"/>
    </row>
    <row r="81" spans="1:30" s="10" customFormat="1">
      <c r="A81" s="14"/>
      <c r="B81" s="14"/>
      <c r="C81" s="15"/>
      <c r="D81" s="15"/>
      <c r="E81" s="15"/>
      <c r="F81" s="15"/>
      <c r="G81" s="15"/>
      <c r="H81" s="15"/>
      <c r="I81" s="16"/>
      <c r="M81" s="14"/>
      <c r="AA81" s="25"/>
      <c r="AD81" s="17"/>
    </row>
    <row r="82" spans="1:30" s="10" customFormat="1">
      <c r="A82" s="14"/>
      <c r="B82" s="14"/>
      <c r="C82" s="15"/>
      <c r="D82" s="15"/>
      <c r="E82" s="15"/>
      <c r="F82" s="15"/>
      <c r="G82" s="15"/>
      <c r="H82" s="15"/>
      <c r="I82" s="16"/>
      <c r="M82" s="14"/>
      <c r="AA82" s="25"/>
      <c r="AD82" s="17"/>
    </row>
    <row r="83" spans="1:30" s="10" customFormat="1">
      <c r="A83" s="14"/>
      <c r="B83" s="14"/>
      <c r="C83" s="15"/>
      <c r="D83" s="15"/>
      <c r="E83" s="15"/>
      <c r="F83" s="15"/>
      <c r="G83" s="15"/>
      <c r="H83" s="15"/>
      <c r="I83" s="16"/>
      <c r="M83" s="14"/>
      <c r="AA83" s="25"/>
      <c r="AD83" s="17"/>
    </row>
    <row r="84" spans="1:30" s="10" customFormat="1">
      <c r="A84" s="14"/>
      <c r="B84" s="14"/>
      <c r="C84" s="15"/>
      <c r="D84" s="15"/>
      <c r="E84" s="15"/>
      <c r="F84" s="15"/>
      <c r="G84" s="15"/>
      <c r="H84" s="15"/>
      <c r="I84" s="16"/>
      <c r="M84" s="14"/>
      <c r="AA84" s="25"/>
      <c r="AD84" s="17"/>
    </row>
    <row r="85" spans="1:30" s="10" customFormat="1">
      <c r="A85" s="14"/>
      <c r="B85" s="14"/>
      <c r="C85" s="15"/>
      <c r="D85" s="15"/>
      <c r="E85" s="15"/>
      <c r="F85" s="15"/>
      <c r="G85" s="15"/>
      <c r="H85" s="15"/>
      <c r="I85" s="16"/>
      <c r="M85" s="14"/>
      <c r="AA85" s="25"/>
      <c r="AD85" s="17"/>
    </row>
    <row r="86" spans="1:30" s="10" customFormat="1">
      <c r="A86" s="14"/>
      <c r="B86" s="14"/>
      <c r="C86" s="15"/>
      <c r="D86" s="15"/>
      <c r="E86" s="15"/>
      <c r="F86" s="15"/>
      <c r="G86" s="15"/>
      <c r="H86" s="15"/>
      <c r="I86" s="16"/>
      <c r="M86" s="14"/>
      <c r="AA86" s="25"/>
      <c r="AD86" s="17"/>
    </row>
    <row r="87" spans="1:30" s="10" customFormat="1">
      <c r="A87" s="14"/>
      <c r="B87" s="14"/>
      <c r="C87" s="15"/>
      <c r="D87" s="15"/>
      <c r="E87" s="15"/>
      <c r="F87" s="15"/>
      <c r="G87" s="15"/>
      <c r="H87" s="15"/>
      <c r="I87" s="16"/>
      <c r="M87" s="14"/>
      <c r="AA87" s="25"/>
      <c r="AD87" s="17"/>
    </row>
    <row r="88" spans="1:30" s="10" customFormat="1">
      <c r="A88" s="14"/>
      <c r="B88" s="14"/>
      <c r="C88" s="15"/>
      <c r="D88" s="15"/>
      <c r="E88" s="15"/>
      <c r="F88" s="15"/>
      <c r="G88" s="15"/>
      <c r="H88" s="15"/>
      <c r="I88" s="16"/>
      <c r="M88" s="14"/>
      <c r="AA88" s="25"/>
      <c r="AD88" s="17"/>
    </row>
    <row r="89" spans="1:30" s="10" customFormat="1">
      <c r="A89" s="14"/>
      <c r="B89" s="14"/>
      <c r="C89" s="15"/>
      <c r="D89" s="15"/>
      <c r="E89" s="15"/>
      <c r="F89" s="15"/>
      <c r="G89" s="15"/>
      <c r="H89" s="15"/>
      <c r="I89" s="16"/>
      <c r="M89" s="14"/>
      <c r="AA89" s="25"/>
      <c r="AD89" s="17"/>
    </row>
    <row r="90" spans="1:30" s="10" customFormat="1">
      <c r="A90" s="14"/>
      <c r="B90" s="14"/>
      <c r="C90" s="15"/>
      <c r="D90" s="15"/>
      <c r="E90" s="15"/>
      <c r="F90" s="15"/>
      <c r="G90" s="15"/>
      <c r="H90" s="15"/>
      <c r="I90" s="16"/>
      <c r="M90" s="14"/>
      <c r="AA90" s="25"/>
      <c r="AD90" s="17"/>
    </row>
    <row r="91" spans="1:30" s="10" customFormat="1">
      <c r="A91" s="14"/>
      <c r="B91" s="14"/>
      <c r="C91" s="15"/>
      <c r="D91" s="15"/>
      <c r="E91" s="15"/>
      <c r="F91" s="15"/>
      <c r="G91" s="15"/>
      <c r="H91" s="15"/>
      <c r="I91" s="16"/>
      <c r="M91" s="14"/>
      <c r="AA91" s="25"/>
      <c r="AD91" s="17"/>
    </row>
    <row r="92" spans="1:30" s="10" customFormat="1">
      <c r="A92" s="14"/>
      <c r="B92" s="14"/>
      <c r="C92" s="15"/>
      <c r="D92" s="15"/>
      <c r="E92" s="15"/>
      <c r="F92" s="15"/>
      <c r="G92" s="15"/>
      <c r="H92" s="15"/>
      <c r="I92" s="16"/>
      <c r="M92" s="14"/>
      <c r="AA92" s="25"/>
      <c r="AD92" s="17"/>
    </row>
    <row r="93" spans="1:30" s="10" customFormat="1">
      <c r="A93" s="14"/>
      <c r="B93" s="14"/>
      <c r="C93" s="15"/>
      <c r="D93" s="15"/>
      <c r="E93" s="15"/>
      <c r="F93" s="15"/>
      <c r="G93" s="15"/>
      <c r="H93" s="15"/>
      <c r="I93" s="16"/>
      <c r="M93" s="14"/>
      <c r="AA93" s="25"/>
      <c r="AD93" s="17"/>
    </row>
    <row r="94" spans="1:30" s="10" customFormat="1">
      <c r="A94" s="14"/>
      <c r="B94" s="14"/>
      <c r="C94" s="15"/>
      <c r="D94" s="15"/>
      <c r="E94" s="15"/>
      <c r="F94" s="15"/>
      <c r="G94" s="15"/>
      <c r="H94" s="15"/>
      <c r="I94" s="16"/>
      <c r="M94" s="14"/>
      <c r="AA94" s="25"/>
      <c r="AD94" s="17"/>
    </row>
    <row r="95" spans="1:30" s="10" customFormat="1">
      <c r="A95" s="14"/>
      <c r="B95" s="14"/>
      <c r="C95" s="15"/>
      <c r="D95" s="15"/>
      <c r="E95" s="15"/>
      <c r="F95" s="15"/>
      <c r="G95" s="15"/>
      <c r="H95" s="15"/>
      <c r="I95" s="16"/>
      <c r="M95" s="14"/>
      <c r="AA95" s="25"/>
      <c r="AD95" s="17"/>
    </row>
    <row r="96" spans="1:30" s="10" customFormat="1">
      <c r="A96" s="14"/>
      <c r="B96" s="14"/>
      <c r="C96" s="15"/>
      <c r="D96" s="15"/>
      <c r="E96" s="15"/>
      <c r="F96" s="15"/>
      <c r="G96" s="15"/>
      <c r="H96" s="15"/>
      <c r="I96" s="16"/>
      <c r="M96" s="14"/>
      <c r="AA96" s="25"/>
      <c r="AD96" s="17"/>
    </row>
    <row r="97" spans="1:30" s="10" customFormat="1">
      <c r="A97" s="14"/>
      <c r="B97" s="14"/>
      <c r="C97" s="15"/>
      <c r="D97" s="15"/>
      <c r="E97" s="15"/>
      <c r="F97" s="15"/>
      <c r="G97" s="15"/>
      <c r="H97" s="15"/>
      <c r="I97" s="16"/>
      <c r="M97" s="14"/>
      <c r="AA97" s="25"/>
      <c r="AD97" s="17"/>
    </row>
    <row r="98" spans="1:30" s="10" customFormat="1">
      <c r="A98" s="14"/>
      <c r="B98" s="14"/>
      <c r="C98" s="15"/>
      <c r="D98" s="15"/>
      <c r="E98" s="15"/>
      <c r="F98" s="15"/>
      <c r="G98" s="15"/>
      <c r="H98" s="15"/>
      <c r="I98" s="16"/>
      <c r="M98" s="14"/>
      <c r="AA98" s="25"/>
      <c r="AD98" s="17"/>
    </row>
    <row r="99" spans="1:30" s="10" customFormat="1">
      <c r="A99" s="14"/>
      <c r="B99" s="14"/>
      <c r="C99" s="15"/>
      <c r="D99" s="15"/>
      <c r="E99" s="15"/>
      <c r="F99" s="15"/>
      <c r="G99" s="15"/>
      <c r="H99" s="15"/>
      <c r="I99" s="16"/>
      <c r="M99" s="14"/>
      <c r="AA99" s="25"/>
      <c r="AD99" s="17"/>
    </row>
    <row r="100" spans="1:30" s="10" customFormat="1">
      <c r="A100" s="14"/>
      <c r="B100" s="14"/>
      <c r="C100" s="15"/>
      <c r="D100" s="15"/>
      <c r="E100" s="15"/>
      <c r="F100" s="15"/>
      <c r="G100" s="15"/>
      <c r="H100" s="15"/>
      <c r="I100" s="16"/>
      <c r="M100" s="14"/>
      <c r="AA100" s="25"/>
      <c r="AD100" s="17"/>
    </row>
    <row r="101" spans="1:30" s="10" customFormat="1">
      <c r="A101" s="14"/>
      <c r="B101" s="14"/>
      <c r="C101" s="15"/>
      <c r="D101" s="15"/>
      <c r="E101" s="15"/>
      <c r="F101" s="15"/>
      <c r="G101" s="15"/>
      <c r="H101" s="15"/>
      <c r="I101" s="16"/>
      <c r="M101" s="14"/>
      <c r="AA101" s="25"/>
      <c r="AD101" s="17"/>
    </row>
    <row r="102" spans="1:30" s="10" customFormat="1">
      <c r="A102" s="14"/>
      <c r="B102" s="14"/>
      <c r="C102" s="15"/>
      <c r="D102" s="15"/>
      <c r="E102" s="15"/>
      <c r="F102" s="15"/>
      <c r="G102" s="15"/>
      <c r="H102" s="15"/>
      <c r="I102" s="16"/>
      <c r="M102" s="14"/>
      <c r="AA102" s="25"/>
      <c r="AD102" s="17"/>
    </row>
    <row r="103" spans="1:30" s="10" customFormat="1">
      <c r="A103" s="14"/>
      <c r="B103" s="14"/>
      <c r="C103" s="15"/>
      <c r="D103" s="15"/>
      <c r="E103" s="15"/>
      <c r="F103" s="15"/>
      <c r="G103" s="15"/>
      <c r="H103" s="15"/>
      <c r="I103" s="16"/>
      <c r="M103" s="14"/>
      <c r="AA103" s="25"/>
      <c r="AD103" s="17"/>
    </row>
    <row r="104" spans="1:30" s="10" customFormat="1">
      <c r="A104" s="14"/>
      <c r="B104" s="14"/>
      <c r="C104" s="15"/>
      <c r="D104" s="15"/>
      <c r="E104" s="15"/>
      <c r="F104" s="15"/>
      <c r="G104" s="15"/>
      <c r="H104" s="15"/>
      <c r="I104" s="16"/>
      <c r="M104" s="14"/>
      <c r="AA104" s="25"/>
      <c r="AD104" s="17"/>
    </row>
    <row r="105" spans="1:30" s="10" customFormat="1">
      <c r="A105" s="14"/>
      <c r="B105" s="14"/>
      <c r="C105" s="15"/>
      <c r="D105" s="15"/>
      <c r="E105" s="15"/>
      <c r="F105" s="15"/>
      <c r="G105" s="15"/>
      <c r="H105" s="15"/>
      <c r="I105" s="16"/>
      <c r="M105" s="14"/>
      <c r="AA105" s="25"/>
      <c r="AD105" s="17"/>
    </row>
    <row r="106" spans="1:30" s="10" customFormat="1">
      <c r="A106" s="14"/>
      <c r="B106" s="14"/>
      <c r="C106" s="15"/>
      <c r="D106" s="15"/>
      <c r="E106" s="15"/>
      <c r="F106" s="15"/>
      <c r="G106" s="15"/>
      <c r="H106" s="15"/>
      <c r="I106" s="16"/>
      <c r="M106" s="14"/>
      <c r="AA106" s="25"/>
      <c r="AD106" s="17"/>
    </row>
    <row r="107" spans="1:30" s="10" customFormat="1">
      <c r="A107" s="14"/>
      <c r="B107" s="14"/>
      <c r="C107" s="15"/>
      <c r="D107" s="15"/>
      <c r="E107" s="15"/>
      <c r="F107" s="15"/>
      <c r="G107" s="15"/>
      <c r="H107" s="15"/>
      <c r="I107" s="16"/>
      <c r="M107" s="14"/>
      <c r="AA107" s="25"/>
      <c r="AD107" s="17"/>
    </row>
    <row r="108" spans="1:30" s="10" customFormat="1">
      <c r="A108" s="14"/>
      <c r="B108" s="14"/>
      <c r="C108" s="15"/>
      <c r="D108" s="15"/>
      <c r="E108" s="15"/>
      <c r="F108" s="15"/>
      <c r="G108" s="15"/>
      <c r="H108" s="15"/>
      <c r="I108" s="16"/>
      <c r="M108" s="14"/>
      <c r="AA108" s="25"/>
      <c r="AD108" s="17"/>
    </row>
    <row r="109" spans="1:30" s="10" customFormat="1">
      <c r="A109" s="14"/>
      <c r="B109" s="14"/>
      <c r="C109" s="15"/>
      <c r="D109" s="15"/>
      <c r="E109" s="15"/>
      <c r="F109" s="15"/>
      <c r="G109" s="15"/>
      <c r="H109" s="15"/>
      <c r="I109" s="16"/>
      <c r="M109" s="14"/>
      <c r="AA109" s="25"/>
      <c r="AD109" s="17"/>
    </row>
    <row r="110" spans="1:30" s="10" customFormat="1">
      <c r="A110" s="14"/>
      <c r="B110" s="14"/>
      <c r="C110" s="21"/>
      <c r="D110" s="21"/>
      <c r="E110" s="21"/>
      <c r="F110" s="21"/>
      <c r="G110" s="21"/>
      <c r="H110" s="21"/>
      <c r="I110" s="22"/>
      <c r="M110" s="14"/>
      <c r="AA110" s="25"/>
      <c r="AD110" s="17"/>
    </row>
    <row r="111" spans="1:30" s="10" customFormat="1">
      <c r="A111" s="14"/>
      <c r="B111" s="14"/>
      <c r="C111" s="21"/>
      <c r="D111" s="21"/>
      <c r="E111" s="21"/>
      <c r="F111" s="21"/>
      <c r="G111" s="21"/>
      <c r="H111" s="21"/>
      <c r="I111" s="22"/>
      <c r="M111" s="14"/>
      <c r="AA111" s="25"/>
      <c r="AD111" s="17"/>
    </row>
    <row r="112" spans="1:30" s="10" customFormat="1">
      <c r="A112" s="14"/>
      <c r="B112" s="14"/>
      <c r="C112" s="21"/>
      <c r="D112" s="21"/>
      <c r="E112" s="21"/>
      <c r="F112" s="21"/>
      <c r="G112" s="21"/>
      <c r="H112" s="21"/>
      <c r="I112" s="22"/>
      <c r="M112" s="14"/>
      <c r="AA112" s="25"/>
      <c r="AD112" s="17"/>
    </row>
    <row r="113" spans="1:30" s="10" customFormat="1">
      <c r="A113" s="14"/>
      <c r="B113" s="14"/>
      <c r="C113" s="21"/>
      <c r="D113" s="21"/>
      <c r="E113" s="21"/>
      <c r="F113" s="21"/>
      <c r="G113" s="21"/>
      <c r="H113" s="21"/>
      <c r="I113" s="22"/>
      <c r="M113" s="14"/>
      <c r="AA113" s="25"/>
      <c r="AD113" s="17"/>
    </row>
    <row r="114" spans="1:30" s="10" customFormat="1">
      <c r="A114" s="14"/>
      <c r="B114" s="14"/>
      <c r="C114" s="21"/>
      <c r="D114" s="21"/>
      <c r="E114" s="21"/>
      <c r="F114" s="21"/>
      <c r="G114" s="21"/>
      <c r="H114" s="21"/>
      <c r="I114" s="22"/>
      <c r="M114" s="14"/>
      <c r="AA114" s="25"/>
      <c r="AD114" s="17"/>
    </row>
    <row r="115" spans="1:30" s="10" customFormat="1">
      <c r="A115" s="14"/>
      <c r="B115" s="14"/>
      <c r="C115" s="21"/>
      <c r="D115" s="21"/>
      <c r="E115" s="21"/>
      <c r="F115" s="21"/>
      <c r="G115" s="21"/>
      <c r="H115" s="21"/>
      <c r="I115" s="22"/>
      <c r="M115" s="14"/>
      <c r="AA115" s="25"/>
      <c r="AD115" s="17"/>
    </row>
    <row r="116" spans="1:30" s="10" customFormat="1">
      <c r="A116" s="14"/>
      <c r="B116" s="14"/>
      <c r="C116" s="21"/>
      <c r="D116" s="21"/>
      <c r="E116" s="21"/>
      <c r="F116" s="21"/>
      <c r="G116" s="21"/>
      <c r="H116" s="21"/>
      <c r="I116" s="22"/>
      <c r="M116" s="14"/>
      <c r="AA116" s="25"/>
      <c r="AD116" s="17"/>
    </row>
    <row r="117" spans="1:30" s="10" customFormat="1">
      <c r="A117" s="14"/>
      <c r="B117" s="14"/>
      <c r="C117" s="21"/>
      <c r="D117" s="21"/>
      <c r="E117" s="21"/>
      <c r="F117" s="21"/>
      <c r="G117" s="21"/>
      <c r="H117" s="21"/>
      <c r="I117" s="22"/>
      <c r="M117" s="14"/>
      <c r="AA117" s="25"/>
      <c r="AD117" s="17"/>
    </row>
    <row r="118" spans="1:30" s="10" customFormat="1">
      <c r="A118" s="14"/>
      <c r="B118" s="14"/>
      <c r="C118" s="21"/>
      <c r="D118" s="21"/>
      <c r="E118" s="21"/>
      <c r="F118" s="21"/>
      <c r="G118" s="21"/>
      <c r="H118" s="21"/>
      <c r="I118" s="22"/>
      <c r="M118" s="14"/>
      <c r="AA118" s="25"/>
      <c r="AD118" s="17"/>
    </row>
    <row r="119" spans="1:30" s="10" customFormat="1">
      <c r="A119" s="14"/>
      <c r="B119" s="14"/>
      <c r="C119" s="21"/>
      <c r="D119" s="21"/>
      <c r="E119" s="21"/>
      <c r="F119" s="21"/>
      <c r="G119" s="21"/>
      <c r="H119" s="21"/>
      <c r="I119" s="22"/>
      <c r="M119" s="14"/>
      <c r="AA119" s="25"/>
      <c r="AD119" s="17"/>
    </row>
    <row r="120" spans="1:30" s="10" customFormat="1">
      <c r="A120" s="14"/>
      <c r="B120" s="14"/>
      <c r="C120" s="21"/>
      <c r="D120" s="21"/>
      <c r="E120" s="21"/>
      <c r="F120" s="21"/>
      <c r="G120" s="21"/>
      <c r="H120" s="21"/>
      <c r="I120" s="22"/>
      <c r="M120" s="14"/>
      <c r="AA120" s="25"/>
      <c r="AD120" s="17"/>
    </row>
    <row r="121" spans="1:30" s="10" customFormat="1">
      <c r="A121" s="14"/>
      <c r="B121" s="14"/>
      <c r="C121" s="21"/>
      <c r="D121" s="21"/>
      <c r="E121" s="21"/>
      <c r="F121" s="21"/>
      <c r="G121" s="21"/>
      <c r="H121" s="21"/>
      <c r="I121" s="22"/>
      <c r="M121" s="14"/>
      <c r="AA121" s="25"/>
      <c r="AD121" s="17"/>
    </row>
    <row r="122" spans="1:30" s="10" customFormat="1">
      <c r="A122" s="14"/>
      <c r="B122" s="14"/>
      <c r="C122" s="21"/>
      <c r="D122" s="21"/>
      <c r="E122" s="21"/>
      <c r="F122" s="21"/>
      <c r="G122" s="21"/>
      <c r="H122" s="21"/>
      <c r="I122" s="22"/>
      <c r="M122" s="14"/>
      <c r="AA122" s="25"/>
      <c r="AD122" s="17"/>
    </row>
    <row r="123" spans="1:30" s="10" customFormat="1">
      <c r="A123" s="14"/>
      <c r="B123" s="14"/>
      <c r="C123" s="21"/>
      <c r="D123" s="21"/>
      <c r="E123" s="21"/>
      <c r="F123" s="21"/>
      <c r="G123" s="21"/>
      <c r="H123" s="21"/>
      <c r="I123" s="22"/>
      <c r="M123" s="14"/>
      <c r="AA123" s="25"/>
      <c r="AD123" s="17"/>
    </row>
    <row r="124" spans="1:30" s="10" customFormat="1">
      <c r="A124" s="14"/>
      <c r="B124" s="14"/>
      <c r="C124" s="21"/>
      <c r="D124" s="21"/>
      <c r="E124" s="21"/>
      <c r="F124" s="21"/>
      <c r="G124" s="21"/>
      <c r="H124" s="21"/>
      <c r="I124" s="22"/>
      <c r="M124" s="14"/>
      <c r="AA124" s="25"/>
      <c r="AD124" s="17"/>
    </row>
    <row r="125" spans="1:30" s="10" customFormat="1">
      <c r="A125" s="14"/>
      <c r="B125" s="14"/>
      <c r="C125" s="21"/>
      <c r="D125" s="21"/>
      <c r="E125" s="21"/>
      <c r="F125" s="21"/>
      <c r="G125" s="21"/>
      <c r="H125" s="21"/>
      <c r="I125" s="22"/>
      <c r="M125" s="14"/>
      <c r="AA125" s="25"/>
      <c r="AD125" s="17"/>
    </row>
    <row r="126" spans="1:30" s="10" customFormat="1">
      <c r="A126" s="14"/>
      <c r="B126" s="14"/>
      <c r="C126" s="21"/>
      <c r="D126" s="21"/>
      <c r="E126" s="21"/>
      <c r="F126" s="21"/>
      <c r="G126" s="21"/>
      <c r="H126" s="21"/>
      <c r="I126" s="22"/>
      <c r="M126" s="14"/>
      <c r="AA126" s="25"/>
      <c r="AD126" s="17"/>
    </row>
    <row r="127" spans="1:30" s="10" customFormat="1">
      <c r="A127" s="14"/>
      <c r="B127" s="14"/>
      <c r="C127" s="21"/>
      <c r="D127" s="21"/>
      <c r="E127" s="21"/>
      <c r="F127" s="21"/>
      <c r="G127" s="21"/>
      <c r="H127" s="21"/>
      <c r="I127" s="22"/>
      <c r="M127" s="14"/>
      <c r="AA127" s="25"/>
      <c r="AD127" s="17"/>
    </row>
    <row r="128" spans="1:30" s="10" customFormat="1">
      <c r="A128" s="14"/>
      <c r="B128" s="14"/>
      <c r="C128" s="21"/>
      <c r="D128" s="21"/>
      <c r="E128" s="21"/>
      <c r="F128" s="21"/>
      <c r="G128" s="21"/>
      <c r="H128" s="21"/>
      <c r="I128" s="22"/>
      <c r="M128" s="14"/>
      <c r="AA128" s="25"/>
      <c r="AD128" s="17"/>
    </row>
    <row r="129" spans="1:30" s="10" customFormat="1">
      <c r="A129" s="14"/>
      <c r="B129" s="14"/>
      <c r="C129" s="21"/>
      <c r="D129" s="21"/>
      <c r="E129" s="21"/>
      <c r="F129" s="21"/>
      <c r="G129" s="21"/>
      <c r="H129" s="21"/>
      <c r="I129" s="22"/>
      <c r="M129" s="14"/>
      <c r="AA129" s="25"/>
      <c r="AD129" s="17"/>
    </row>
    <row r="130" spans="1:30" s="10" customFormat="1">
      <c r="A130" s="14"/>
      <c r="B130" s="14"/>
      <c r="C130" s="21"/>
      <c r="D130" s="21"/>
      <c r="E130" s="21"/>
      <c r="F130" s="21"/>
      <c r="G130" s="21"/>
      <c r="H130" s="21"/>
      <c r="I130" s="22"/>
      <c r="M130" s="14"/>
      <c r="AA130" s="25"/>
      <c r="AD130" s="17"/>
    </row>
    <row r="131" spans="1:30" s="10" customFormat="1">
      <c r="A131" s="14"/>
      <c r="B131" s="14"/>
      <c r="C131" s="21"/>
      <c r="D131" s="21"/>
      <c r="E131" s="21"/>
      <c r="F131" s="21"/>
      <c r="G131" s="21"/>
      <c r="H131" s="21"/>
      <c r="I131" s="22"/>
      <c r="M131" s="14"/>
      <c r="AA131" s="25"/>
      <c r="AD131" s="17"/>
    </row>
    <row r="132" spans="1:30" s="10" customFormat="1">
      <c r="A132" s="14"/>
      <c r="B132" s="14"/>
      <c r="C132" s="21"/>
      <c r="D132" s="21"/>
      <c r="E132" s="21"/>
      <c r="F132" s="21"/>
      <c r="G132" s="21"/>
      <c r="H132" s="21"/>
      <c r="I132" s="22"/>
      <c r="M132" s="14"/>
      <c r="AA132" s="25"/>
      <c r="AD132" s="17"/>
    </row>
    <row r="133" spans="1:30" s="10" customFormat="1">
      <c r="A133" s="14"/>
      <c r="B133" s="14"/>
      <c r="C133" s="21"/>
      <c r="D133" s="21"/>
      <c r="E133" s="21"/>
      <c r="F133" s="21"/>
      <c r="G133" s="21"/>
      <c r="H133" s="21"/>
      <c r="I133" s="22"/>
      <c r="M133" s="14"/>
      <c r="AA133" s="25"/>
      <c r="AD133" s="17"/>
    </row>
    <row r="134" spans="1:30" s="10" customFormat="1">
      <c r="A134" s="14"/>
      <c r="B134" s="14"/>
      <c r="C134" s="21"/>
      <c r="D134" s="21"/>
      <c r="E134" s="21"/>
      <c r="F134" s="21"/>
      <c r="G134" s="21"/>
      <c r="H134" s="21"/>
      <c r="I134" s="22"/>
      <c r="M134" s="14"/>
      <c r="AA134" s="25"/>
      <c r="AD134" s="17"/>
    </row>
    <row r="135" spans="1:30" s="10" customFormat="1">
      <c r="A135" s="14"/>
      <c r="B135" s="14"/>
      <c r="C135" s="21"/>
      <c r="D135" s="21"/>
      <c r="E135" s="21"/>
      <c r="F135" s="21"/>
      <c r="G135" s="21"/>
      <c r="H135" s="21"/>
      <c r="I135" s="22"/>
      <c r="M135" s="14"/>
      <c r="AA135" s="25"/>
      <c r="AD135" s="17"/>
    </row>
    <row r="136" spans="1:30" s="10" customFormat="1">
      <c r="A136" s="14"/>
      <c r="B136" s="14"/>
      <c r="C136" s="21"/>
      <c r="D136" s="21"/>
      <c r="E136" s="21"/>
      <c r="F136" s="21"/>
      <c r="G136" s="21"/>
      <c r="H136" s="21"/>
      <c r="I136" s="22"/>
      <c r="M136" s="14"/>
      <c r="AA136" s="25"/>
      <c r="AD136" s="17"/>
    </row>
    <row r="137" spans="1:30" s="10" customFormat="1">
      <c r="A137" s="14"/>
      <c r="B137" s="14"/>
      <c r="C137" s="21"/>
      <c r="D137" s="21"/>
      <c r="E137" s="21"/>
      <c r="F137" s="21"/>
      <c r="G137" s="21"/>
      <c r="H137" s="21"/>
      <c r="I137" s="22"/>
      <c r="M137" s="14"/>
      <c r="AA137" s="25"/>
      <c r="AD137" s="17"/>
    </row>
    <row r="138" spans="1:30" s="10" customFormat="1">
      <c r="A138" s="14"/>
      <c r="B138" s="14"/>
      <c r="C138" s="21"/>
      <c r="D138" s="21"/>
      <c r="E138" s="21"/>
      <c r="F138" s="21"/>
      <c r="G138" s="21"/>
      <c r="H138" s="21"/>
      <c r="I138" s="22"/>
      <c r="M138" s="14"/>
      <c r="AA138" s="25"/>
      <c r="AD138" s="17"/>
    </row>
    <row r="139" spans="1:30" s="10" customFormat="1">
      <c r="A139" s="14"/>
      <c r="B139" s="14"/>
      <c r="C139" s="21"/>
      <c r="D139" s="21"/>
      <c r="E139" s="21"/>
      <c r="F139" s="21"/>
      <c r="G139" s="21"/>
      <c r="H139" s="21"/>
      <c r="I139" s="22"/>
      <c r="M139" s="14"/>
      <c r="AA139" s="25"/>
      <c r="AD139" s="17"/>
    </row>
    <row r="140" spans="1:30" s="10" customFormat="1">
      <c r="A140" s="14"/>
      <c r="B140" s="14"/>
      <c r="C140" s="21"/>
      <c r="D140" s="21"/>
      <c r="E140" s="21"/>
      <c r="F140" s="21"/>
      <c r="G140" s="21"/>
      <c r="H140" s="21"/>
      <c r="I140" s="22"/>
      <c r="M140" s="14"/>
      <c r="AA140" s="25"/>
      <c r="AD140" s="17"/>
    </row>
    <row r="141" spans="1:30" s="10" customFormat="1">
      <c r="A141" s="14"/>
      <c r="B141" s="14"/>
      <c r="C141" s="21"/>
      <c r="D141" s="21"/>
      <c r="E141" s="21"/>
      <c r="F141" s="21"/>
      <c r="G141" s="21"/>
      <c r="H141" s="21"/>
      <c r="I141" s="22"/>
      <c r="M141" s="14"/>
      <c r="AA141" s="25"/>
      <c r="AD141" s="17"/>
    </row>
    <row r="142" spans="1:30" s="10" customFormat="1">
      <c r="A142" s="14"/>
      <c r="B142" s="14"/>
      <c r="C142" s="21"/>
      <c r="D142" s="21"/>
      <c r="E142" s="21"/>
      <c r="F142" s="21"/>
      <c r="G142" s="21"/>
      <c r="H142" s="21"/>
      <c r="I142" s="22"/>
      <c r="M142" s="14"/>
      <c r="AA142" s="25"/>
      <c r="AD142" s="17"/>
    </row>
    <row r="143" spans="1:30" s="10" customFormat="1">
      <c r="A143" s="14"/>
      <c r="B143" s="14"/>
      <c r="C143" s="21"/>
      <c r="D143" s="21"/>
      <c r="E143" s="21"/>
      <c r="F143" s="21"/>
      <c r="G143" s="21"/>
      <c r="H143" s="21"/>
      <c r="I143" s="22"/>
      <c r="M143" s="14"/>
      <c r="AA143" s="25"/>
      <c r="AD143" s="17"/>
    </row>
    <row r="144" spans="1:30" s="10" customFormat="1">
      <c r="A144" s="14"/>
      <c r="B144" s="14"/>
      <c r="C144" s="21"/>
      <c r="D144" s="21"/>
      <c r="E144" s="21"/>
      <c r="F144" s="21"/>
      <c r="G144" s="21"/>
      <c r="H144" s="21"/>
      <c r="I144" s="22"/>
      <c r="M144" s="14"/>
      <c r="AA144" s="25"/>
      <c r="AD144" s="17"/>
    </row>
    <row r="145" spans="1:30" s="10" customFormat="1">
      <c r="A145" s="14"/>
      <c r="B145" s="14"/>
      <c r="C145" s="21"/>
      <c r="D145" s="21"/>
      <c r="E145" s="21"/>
      <c r="F145" s="21"/>
      <c r="G145" s="21"/>
      <c r="H145" s="21"/>
      <c r="I145" s="22"/>
      <c r="M145" s="14"/>
      <c r="AA145" s="25"/>
      <c r="AD145" s="17"/>
    </row>
    <row r="146" spans="1:30" s="10" customFormat="1">
      <c r="A146" s="14"/>
      <c r="B146" s="14"/>
      <c r="C146" s="21"/>
      <c r="D146" s="21"/>
      <c r="E146" s="21"/>
      <c r="F146" s="21"/>
      <c r="G146" s="21"/>
      <c r="H146" s="21"/>
      <c r="I146" s="22"/>
      <c r="M146" s="14"/>
      <c r="AA146" s="25"/>
      <c r="AD146" s="17"/>
    </row>
    <row r="147" spans="1:30" s="10" customFormat="1">
      <c r="A147" s="14"/>
      <c r="B147" s="14"/>
      <c r="C147" s="21"/>
      <c r="D147" s="21"/>
      <c r="E147" s="21"/>
      <c r="F147" s="21"/>
      <c r="G147" s="21"/>
      <c r="H147" s="21"/>
      <c r="I147" s="22"/>
      <c r="M147" s="14"/>
      <c r="AA147" s="25"/>
      <c r="AD147" s="17"/>
    </row>
    <row r="148" spans="1:30" s="10" customFormat="1">
      <c r="A148" s="14"/>
      <c r="B148" s="14"/>
      <c r="C148" s="21"/>
      <c r="D148" s="21"/>
      <c r="E148" s="21"/>
      <c r="F148" s="21"/>
      <c r="G148" s="21"/>
      <c r="H148" s="21"/>
      <c r="I148" s="22"/>
      <c r="M148" s="14"/>
      <c r="AA148" s="25"/>
      <c r="AD148" s="17"/>
    </row>
    <row r="149" spans="1:30" s="10" customFormat="1">
      <c r="A149" s="14"/>
      <c r="B149" s="14"/>
      <c r="C149" s="21"/>
      <c r="D149" s="21"/>
      <c r="E149" s="21"/>
      <c r="F149" s="21"/>
      <c r="G149" s="21"/>
      <c r="H149" s="21"/>
      <c r="I149" s="22"/>
      <c r="M149" s="14"/>
      <c r="AA149" s="25"/>
      <c r="AD149" s="17"/>
    </row>
    <row r="150" spans="1:30" s="10" customFormat="1">
      <c r="A150" s="14"/>
      <c r="B150" s="14"/>
      <c r="C150" s="21"/>
      <c r="D150" s="21"/>
      <c r="E150" s="21"/>
      <c r="F150" s="21"/>
      <c r="G150" s="21"/>
      <c r="H150" s="21"/>
      <c r="I150" s="22"/>
      <c r="M150" s="14"/>
      <c r="AA150" s="25"/>
      <c r="AD150" s="17"/>
    </row>
    <row r="151" spans="1:30" s="10" customFormat="1">
      <c r="A151" s="14"/>
      <c r="B151" s="14"/>
      <c r="C151" s="21"/>
      <c r="D151" s="21"/>
      <c r="E151" s="21"/>
      <c r="F151" s="21"/>
      <c r="G151" s="21"/>
      <c r="H151" s="21"/>
      <c r="I151" s="22"/>
      <c r="M151" s="14"/>
      <c r="AA151" s="25"/>
      <c r="AD151" s="17"/>
    </row>
    <row r="152" spans="1:30" s="10" customFormat="1">
      <c r="A152" s="14"/>
      <c r="B152" s="14"/>
      <c r="C152" s="21"/>
      <c r="D152" s="21"/>
      <c r="E152" s="21"/>
      <c r="F152" s="21"/>
      <c r="G152" s="21"/>
      <c r="H152" s="21"/>
      <c r="I152" s="22"/>
      <c r="M152" s="14"/>
      <c r="AA152" s="25"/>
      <c r="AD152" s="17"/>
    </row>
    <row r="153" spans="1:30" s="10" customFormat="1">
      <c r="A153" s="14"/>
      <c r="B153" s="14"/>
      <c r="C153" s="21"/>
      <c r="D153" s="21"/>
      <c r="E153" s="21"/>
      <c r="F153" s="21"/>
      <c r="G153" s="21"/>
      <c r="H153" s="21"/>
      <c r="I153" s="22"/>
      <c r="M153" s="14"/>
      <c r="AA153" s="25"/>
      <c r="AD153" s="17"/>
    </row>
    <row r="154" spans="1:30" s="10" customFormat="1">
      <c r="A154" s="14"/>
      <c r="B154" s="14"/>
      <c r="C154" s="21"/>
      <c r="D154" s="21"/>
      <c r="E154" s="21"/>
      <c r="F154" s="21"/>
      <c r="G154" s="21"/>
      <c r="H154" s="21"/>
      <c r="I154" s="22"/>
      <c r="M154" s="14"/>
      <c r="AA154" s="25"/>
      <c r="AD154" s="17"/>
    </row>
    <row r="155" spans="1:30" s="10" customFormat="1">
      <c r="A155" s="14"/>
      <c r="B155" s="14"/>
      <c r="C155" s="21"/>
      <c r="D155" s="21"/>
      <c r="E155" s="21"/>
      <c r="F155" s="21"/>
      <c r="G155" s="21"/>
      <c r="H155" s="21"/>
      <c r="I155" s="22"/>
      <c r="M155" s="14"/>
      <c r="AA155" s="25"/>
      <c r="AD155" s="17"/>
    </row>
    <row r="156" spans="1:30" s="10" customFormat="1">
      <c r="A156" s="14"/>
      <c r="B156" s="14"/>
      <c r="C156" s="21"/>
      <c r="D156" s="21"/>
      <c r="E156" s="21"/>
      <c r="F156" s="21"/>
      <c r="G156" s="21"/>
      <c r="H156" s="21"/>
      <c r="I156" s="22"/>
      <c r="M156" s="14"/>
      <c r="AA156" s="25"/>
      <c r="AD156" s="17"/>
    </row>
    <row r="157" spans="1:30" s="10" customFormat="1">
      <c r="A157" s="14"/>
      <c r="B157" s="14"/>
      <c r="C157" s="21"/>
      <c r="D157" s="21"/>
      <c r="E157" s="21"/>
      <c r="F157" s="21"/>
      <c r="G157" s="21"/>
      <c r="H157" s="21"/>
      <c r="I157" s="22"/>
      <c r="M157" s="14"/>
      <c r="AA157" s="25"/>
      <c r="AD157" s="17"/>
    </row>
    <row r="158" spans="1:30" s="10" customFormat="1">
      <c r="A158" s="14"/>
      <c r="B158" s="14"/>
      <c r="C158" s="21"/>
      <c r="D158" s="21"/>
      <c r="E158" s="21"/>
      <c r="F158" s="21"/>
      <c r="G158" s="21"/>
      <c r="H158" s="21"/>
      <c r="I158" s="22"/>
      <c r="M158" s="14"/>
      <c r="AA158" s="25"/>
      <c r="AD158" s="17"/>
    </row>
    <row r="159" spans="1:30" s="10" customFormat="1">
      <c r="A159" s="14"/>
      <c r="B159" s="14"/>
      <c r="C159" s="21"/>
      <c r="D159" s="21"/>
      <c r="E159" s="21"/>
      <c r="F159" s="21"/>
      <c r="G159" s="21"/>
      <c r="H159" s="21"/>
      <c r="I159" s="22"/>
      <c r="M159" s="14"/>
      <c r="AA159" s="25"/>
      <c r="AD159" s="17"/>
    </row>
    <row r="160" spans="1:30" s="10" customFormat="1">
      <c r="A160" s="14"/>
      <c r="B160" s="14"/>
      <c r="C160" s="21"/>
      <c r="D160" s="21"/>
      <c r="E160" s="21"/>
      <c r="F160" s="21"/>
      <c r="G160" s="21"/>
      <c r="H160" s="21"/>
      <c r="I160" s="22"/>
      <c r="M160" s="14"/>
      <c r="AA160" s="25"/>
      <c r="AD160" s="17"/>
    </row>
    <row r="161" spans="1:30" s="10" customFormat="1">
      <c r="A161" s="14"/>
      <c r="B161" s="14"/>
      <c r="C161" s="21"/>
      <c r="D161" s="21"/>
      <c r="E161" s="21"/>
      <c r="F161" s="21"/>
      <c r="G161" s="21"/>
      <c r="H161" s="21"/>
      <c r="I161" s="22"/>
      <c r="M161" s="14"/>
      <c r="AA161" s="25"/>
      <c r="AD161" s="17"/>
    </row>
    <row r="162" spans="1:30" s="10" customFormat="1">
      <c r="A162" s="14"/>
      <c r="B162" s="14"/>
      <c r="C162" s="21"/>
      <c r="D162" s="21"/>
      <c r="E162" s="21"/>
      <c r="F162" s="21"/>
      <c r="G162" s="21"/>
      <c r="H162" s="21"/>
      <c r="I162" s="22"/>
      <c r="M162" s="14"/>
      <c r="AA162" s="25"/>
      <c r="AD162" s="17"/>
    </row>
    <row r="163" spans="1:30" s="10" customFormat="1">
      <c r="A163" s="14"/>
      <c r="B163" s="14"/>
      <c r="C163" s="21"/>
      <c r="D163" s="21"/>
      <c r="E163" s="21"/>
      <c r="F163" s="21"/>
      <c r="G163" s="21"/>
      <c r="H163" s="21"/>
      <c r="I163" s="22"/>
      <c r="M163" s="14"/>
      <c r="AA163" s="25"/>
      <c r="AD163" s="17"/>
    </row>
    <row r="164" spans="1:30" s="10" customFormat="1">
      <c r="A164" s="14"/>
      <c r="B164" s="14"/>
      <c r="C164" s="21"/>
      <c r="D164" s="21"/>
      <c r="E164" s="21"/>
      <c r="F164" s="21"/>
      <c r="G164" s="21"/>
      <c r="H164" s="21"/>
      <c r="I164" s="22"/>
      <c r="M164" s="14"/>
      <c r="AA164" s="25"/>
      <c r="AD164" s="17"/>
    </row>
    <row r="165" spans="1:30" s="10" customFormat="1">
      <c r="A165" s="14"/>
      <c r="B165" s="14"/>
      <c r="C165" s="21"/>
      <c r="D165" s="21"/>
      <c r="E165" s="21"/>
      <c r="F165" s="21"/>
      <c r="G165" s="21"/>
      <c r="H165" s="21"/>
      <c r="I165" s="22"/>
      <c r="M165" s="14"/>
      <c r="AA165" s="25"/>
      <c r="AD165" s="17"/>
    </row>
    <row r="166" spans="1:30" s="10" customFormat="1">
      <c r="A166" s="14"/>
      <c r="B166" s="14"/>
      <c r="C166" s="21"/>
      <c r="D166" s="21"/>
      <c r="E166" s="21"/>
      <c r="F166" s="21"/>
      <c r="G166" s="21"/>
      <c r="H166" s="21"/>
      <c r="I166" s="22"/>
      <c r="M166" s="14"/>
      <c r="AA166" s="25"/>
      <c r="AD166" s="17"/>
    </row>
    <row r="167" spans="1:30" s="10" customFormat="1">
      <c r="A167" s="14"/>
      <c r="B167" s="14"/>
      <c r="C167" s="21"/>
      <c r="D167" s="21"/>
      <c r="E167" s="21"/>
      <c r="F167" s="21"/>
      <c r="G167" s="21"/>
      <c r="H167" s="21"/>
      <c r="I167" s="22"/>
      <c r="M167" s="14"/>
      <c r="AA167" s="25"/>
      <c r="AD167" s="17"/>
    </row>
    <row r="168" spans="1:30" s="10" customFormat="1">
      <c r="A168" s="14"/>
      <c r="B168" s="14"/>
      <c r="C168" s="21"/>
      <c r="D168" s="21"/>
      <c r="E168" s="21"/>
      <c r="F168" s="21"/>
      <c r="G168" s="21"/>
      <c r="H168" s="21"/>
      <c r="I168" s="22"/>
      <c r="M168" s="14"/>
      <c r="AA168" s="25"/>
      <c r="AD168" s="17"/>
    </row>
    <row r="169" spans="1:30" s="10" customFormat="1">
      <c r="A169" s="14"/>
      <c r="B169" s="14"/>
      <c r="C169" s="21"/>
      <c r="D169" s="21"/>
      <c r="E169" s="21"/>
      <c r="F169" s="21"/>
      <c r="G169" s="21"/>
      <c r="H169" s="21"/>
      <c r="I169" s="22"/>
      <c r="M169" s="14"/>
      <c r="AA169" s="25"/>
      <c r="AD169" s="17"/>
    </row>
    <row r="170" spans="1:30" s="10" customFormat="1">
      <c r="A170" s="14"/>
      <c r="B170" s="14"/>
      <c r="C170" s="21"/>
      <c r="D170" s="21"/>
      <c r="E170" s="21"/>
      <c r="F170" s="21"/>
      <c r="G170" s="21"/>
      <c r="H170" s="21"/>
      <c r="I170" s="22"/>
      <c r="M170" s="14"/>
      <c r="AA170" s="25"/>
      <c r="AD170" s="17"/>
    </row>
    <row r="171" spans="1:30" s="10" customFormat="1">
      <c r="A171" s="14"/>
      <c r="B171" s="14"/>
      <c r="C171" s="21"/>
      <c r="D171" s="21"/>
      <c r="E171" s="21"/>
      <c r="F171" s="21"/>
      <c r="G171" s="21"/>
      <c r="H171" s="21"/>
      <c r="I171" s="22"/>
      <c r="M171" s="14"/>
      <c r="AA171" s="25"/>
      <c r="AD171" s="17"/>
    </row>
    <row r="172" spans="1:30" s="10" customFormat="1">
      <c r="A172" s="14"/>
      <c r="B172" s="14"/>
      <c r="C172" s="21"/>
      <c r="D172" s="21"/>
      <c r="E172" s="21"/>
      <c r="F172" s="21"/>
      <c r="G172" s="21"/>
      <c r="H172" s="21"/>
      <c r="I172" s="22"/>
      <c r="M172" s="14"/>
      <c r="AA172" s="25"/>
      <c r="AD172" s="17"/>
    </row>
    <row r="173" spans="1:30" s="10" customFormat="1">
      <c r="A173" s="14"/>
      <c r="B173" s="14"/>
      <c r="C173" s="21"/>
      <c r="D173" s="21"/>
      <c r="E173" s="21"/>
      <c r="F173" s="21"/>
      <c r="G173" s="21"/>
      <c r="H173" s="21"/>
      <c r="I173" s="22"/>
      <c r="M173" s="14"/>
      <c r="AA173" s="25"/>
      <c r="AD173" s="17"/>
    </row>
    <row r="174" spans="1:30" s="10" customFormat="1">
      <c r="A174" s="14"/>
      <c r="B174" s="14"/>
      <c r="C174" s="21"/>
      <c r="D174" s="21"/>
      <c r="E174" s="21"/>
      <c r="F174" s="21"/>
      <c r="G174" s="21"/>
      <c r="H174" s="21"/>
      <c r="I174" s="22"/>
      <c r="M174" s="14"/>
      <c r="AA174" s="25"/>
      <c r="AD174" s="17"/>
    </row>
    <row r="175" spans="1:30" s="10" customFormat="1">
      <c r="A175" s="14"/>
      <c r="B175" s="14"/>
      <c r="C175" s="21"/>
      <c r="D175" s="21"/>
      <c r="E175" s="21"/>
      <c r="F175" s="21"/>
      <c r="G175" s="21"/>
      <c r="H175" s="21"/>
      <c r="I175" s="22"/>
      <c r="M175" s="14"/>
      <c r="AA175" s="25"/>
      <c r="AD175" s="17"/>
    </row>
    <row r="176" spans="1:30" s="10" customFormat="1">
      <c r="A176" s="14"/>
      <c r="B176" s="14"/>
      <c r="C176" s="21"/>
      <c r="D176" s="21"/>
      <c r="E176" s="21"/>
      <c r="F176" s="21"/>
      <c r="G176" s="21"/>
      <c r="H176" s="21"/>
      <c r="I176" s="22"/>
      <c r="M176" s="14"/>
      <c r="AA176" s="25"/>
      <c r="AD176" s="17"/>
    </row>
    <row r="177" spans="1:30" s="10" customFormat="1">
      <c r="A177" s="14"/>
      <c r="B177" s="14"/>
      <c r="C177" s="21"/>
      <c r="D177" s="21"/>
      <c r="E177" s="21"/>
      <c r="F177" s="21"/>
      <c r="G177" s="21"/>
      <c r="H177" s="21"/>
      <c r="I177" s="22"/>
      <c r="M177" s="14"/>
      <c r="AA177" s="25"/>
      <c r="AD177" s="17"/>
    </row>
    <row r="178" spans="1:30" s="10" customFormat="1">
      <c r="A178" s="14"/>
      <c r="B178" s="14"/>
      <c r="C178" s="21"/>
      <c r="D178" s="21"/>
      <c r="E178" s="21"/>
      <c r="F178" s="21"/>
      <c r="G178" s="21"/>
      <c r="H178" s="21"/>
      <c r="I178" s="22"/>
      <c r="M178" s="14"/>
      <c r="AA178" s="25"/>
      <c r="AD178" s="17"/>
    </row>
    <row r="179" spans="1:30" s="10" customFormat="1">
      <c r="A179" s="14"/>
      <c r="B179" s="14"/>
      <c r="C179" s="21"/>
      <c r="D179" s="21"/>
      <c r="E179" s="21"/>
      <c r="F179" s="21"/>
      <c r="G179" s="21"/>
      <c r="H179" s="21"/>
      <c r="I179" s="22"/>
      <c r="M179" s="14"/>
      <c r="AA179" s="25"/>
      <c r="AD179" s="17"/>
    </row>
    <row r="180" spans="1:30" s="10" customFormat="1">
      <c r="A180" s="14"/>
      <c r="B180" s="14"/>
      <c r="C180" s="21"/>
      <c r="D180" s="21"/>
      <c r="E180" s="21"/>
      <c r="F180" s="21"/>
      <c r="G180" s="21"/>
      <c r="H180" s="21"/>
      <c r="I180" s="22"/>
      <c r="M180" s="14"/>
      <c r="AA180" s="25"/>
      <c r="AD180" s="17"/>
    </row>
    <row r="181" spans="1:30" s="10" customFormat="1">
      <c r="A181" s="14"/>
      <c r="B181" s="14"/>
      <c r="C181" s="21"/>
      <c r="D181" s="21"/>
      <c r="E181" s="21"/>
      <c r="F181" s="21"/>
      <c r="G181" s="21"/>
      <c r="H181" s="21"/>
      <c r="I181" s="22"/>
      <c r="M181" s="14"/>
      <c r="AA181" s="25"/>
      <c r="AD181" s="17"/>
    </row>
    <row r="182" spans="1:30" s="10" customFormat="1">
      <c r="A182" s="14"/>
      <c r="B182" s="14"/>
      <c r="C182" s="21"/>
      <c r="D182" s="21"/>
      <c r="E182" s="21"/>
      <c r="F182" s="21"/>
      <c r="G182" s="21"/>
      <c r="H182" s="21"/>
      <c r="I182" s="22"/>
      <c r="M182" s="14"/>
      <c r="AA182" s="25"/>
      <c r="AD182" s="17"/>
    </row>
    <row r="183" spans="1:30" s="10" customFormat="1">
      <c r="A183" s="14"/>
      <c r="B183" s="14"/>
      <c r="C183" s="21"/>
      <c r="D183" s="21"/>
      <c r="E183" s="21"/>
      <c r="F183" s="21"/>
      <c r="G183" s="21"/>
      <c r="H183" s="21"/>
      <c r="I183" s="22"/>
      <c r="M183" s="14"/>
      <c r="AA183" s="25"/>
      <c r="AD183" s="17"/>
    </row>
    <row r="184" spans="1:30" s="10" customFormat="1">
      <c r="A184" s="14"/>
      <c r="B184" s="14"/>
      <c r="C184" s="21"/>
      <c r="D184" s="21"/>
      <c r="E184" s="21"/>
      <c r="F184" s="21"/>
      <c r="G184" s="21"/>
      <c r="H184" s="21"/>
      <c r="I184" s="22"/>
      <c r="M184" s="14"/>
      <c r="AA184" s="25"/>
      <c r="AD184" s="17"/>
    </row>
    <row r="185" spans="1:30" s="10" customFormat="1">
      <c r="A185" s="14"/>
      <c r="B185" s="14"/>
      <c r="C185" s="21"/>
      <c r="D185" s="21"/>
      <c r="E185" s="21"/>
      <c r="F185" s="21"/>
      <c r="G185" s="21"/>
      <c r="H185" s="21"/>
      <c r="I185" s="22"/>
      <c r="M185" s="14"/>
      <c r="AA185" s="25"/>
      <c r="AD185" s="17"/>
    </row>
    <row r="186" spans="1:30" s="10" customFormat="1">
      <c r="A186" s="14"/>
      <c r="B186" s="14"/>
      <c r="C186" s="21"/>
      <c r="D186" s="21"/>
      <c r="E186" s="21"/>
      <c r="F186" s="21"/>
      <c r="G186" s="21"/>
      <c r="H186" s="21"/>
      <c r="I186" s="22"/>
      <c r="M186" s="14"/>
      <c r="AA186" s="25"/>
      <c r="AD186" s="17"/>
    </row>
    <row r="187" spans="1:30" s="10" customFormat="1">
      <c r="A187" s="14"/>
      <c r="B187" s="14"/>
      <c r="C187" s="21"/>
      <c r="D187" s="21"/>
      <c r="E187" s="21"/>
      <c r="F187" s="21"/>
      <c r="G187" s="21"/>
      <c r="H187" s="21"/>
      <c r="I187" s="22"/>
      <c r="M187" s="14"/>
      <c r="AA187" s="25"/>
      <c r="AD187" s="17"/>
    </row>
    <row r="188" spans="1:30" s="10" customFormat="1">
      <c r="A188" s="14"/>
      <c r="B188" s="14"/>
      <c r="C188" s="21"/>
      <c r="D188" s="21"/>
      <c r="E188" s="21"/>
      <c r="F188" s="21"/>
      <c r="G188" s="21"/>
      <c r="H188" s="21"/>
      <c r="I188" s="22"/>
      <c r="M188" s="14"/>
      <c r="AA188" s="25"/>
      <c r="AD188" s="17"/>
    </row>
    <row r="189" spans="1:30" s="10" customFormat="1">
      <c r="A189" s="14"/>
      <c r="B189" s="14"/>
      <c r="C189" s="21"/>
      <c r="D189" s="21"/>
      <c r="E189" s="21"/>
      <c r="F189" s="21"/>
      <c r="G189" s="21"/>
      <c r="H189" s="21"/>
      <c r="I189" s="22"/>
      <c r="M189" s="14"/>
      <c r="AA189" s="25"/>
      <c r="AD189" s="17"/>
    </row>
    <row r="190" spans="1:30" s="10" customFormat="1">
      <c r="A190" s="14"/>
      <c r="B190" s="14"/>
      <c r="C190" s="21"/>
      <c r="D190" s="21"/>
      <c r="E190" s="21"/>
      <c r="F190" s="21"/>
      <c r="G190" s="21"/>
      <c r="H190" s="21"/>
      <c r="I190" s="22"/>
      <c r="M190" s="14"/>
      <c r="AA190" s="25"/>
      <c r="AD190" s="17"/>
    </row>
    <row r="191" spans="1:30" s="10" customFormat="1">
      <c r="A191" s="14"/>
      <c r="B191" s="14"/>
      <c r="C191" s="21"/>
      <c r="D191" s="21"/>
      <c r="E191" s="21"/>
      <c r="F191" s="21"/>
      <c r="G191" s="21"/>
      <c r="H191" s="21"/>
      <c r="I191" s="22"/>
      <c r="M191" s="14"/>
      <c r="AA191" s="25"/>
      <c r="AD191" s="17"/>
    </row>
    <row r="192" spans="1:30" s="10" customFormat="1">
      <c r="A192" s="14"/>
      <c r="B192" s="14"/>
      <c r="C192" s="21"/>
      <c r="D192" s="21"/>
      <c r="E192" s="21"/>
      <c r="F192" s="21"/>
      <c r="G192" s="21"/>
      <c r="H192" s="21"/>
      <c r="I192" s="22"/>
      <c r="M192" s="14"/>
      <c r="AA192" s="25"/>
      <c r="AD192" s="17"/>
    </row>
    <row r="193" spans="1:30" s="10" customFormat="1">
      <c r="A193" s="14"/>
      <c r="B193" s="14"/>
      <c r="C193" s="21"/>
      <c r="D193" s="21"/>
      <c r="E193" s="21"/>
      <c r="F193" s="21"/>
      <c r="G193" s="21"/>
      <c r="H193" s="21"/>
      <c r="I193" s="22"/>
      <c r="M193" s="14"/>
      <c r="AA193" s="25"/>
      <c r="AD193" s="17"/>
    </row>
    <row r="194" spans="1:30" s="10" customFormat="1">
      <c r="A194" s="14"/>
      <c r="B194" s="14"/>
      <c r="C194" s="21"/>
      <c r="D194" s="21"/>
      <c r="E194" s="21"/>
      <c r="F194" s="21"/>
      <c r="G194" s="21"/>
      <c r="H194" s="21"/>
      <c r="I194" s="22"/>
      <c r="M194" s="14"/>
      <c r="AA194" s="25"/>
      <c r="AD194" s="17"/>
    </row>
    <row r="195" spans="1:30" s="10" customFormat="1">
      <c r="A195" s="14"/>
      <c r="B195" s="14"/>
      <c r="C195" s="21"/>
      <c r="D195" s="21"/>
      <c r="E195" s="21"/>
      <c r="F195" s="21"/>
      <c r="G195" s="21"/>
      <c r="H195" s="21"/>
      <c r="I195" s="22"/>
      <c r="M195" s="14"/>
      <c r="AA195" s="25"/>
      <c r="AD195" s="17"/>
    </row>
    <row r="196" spans="1:30" s="10" customFormat="1">
      <c r="A196" s="14"/>
      <c r="B196" s="14"/>
      <c r="C196" s="21"/>
      <c r="D196" s="21"/>
      <c r="E196" s="21"/>
      <c r="F196" s="21"/>
      <c r="G196" s="21"/>
      <c r="H196" s="21"/>
      <c r="I196" s="22"/>
      <c r="M196" s="14"/>
      <c r="AA196" s="25"/>
      <c r="AD196" s="17"/>
    </row>
    <row r="197" spans="1:30" s="10" customFormat="1">
      <c r="A197" s="14"/>
      <c r="B197" s="14"/>
      <c r="C197" s="21"/>
      <c r="D197" s="21"/>
      <c r="E197" s="21"/>
      <c r="F197" s="21"/>
      <c r="G197" s="21"/>
      <c r="H197" s="21"/>
      <c r="I197" s="22"/>
      <c r="M197" s="14"/>
      <c r="AA197" s="25"/>
      <c r="AD197" s="17"/>
    </row>
    <row r="198" spans="1:30" s="10" customFormat="1">
      <c r="A198" s="14"/>
      <c r="B198" s="14"/>
      <c r="C198" s="21"/>
      <c r="D198" s="21"/>
      <c r="E198" s="21"/>
      <c r="F198" s="21"/>
      <c r="G198" s="21"/>
      <c r="H198" s="21"/>
      <c r="I198" s="22"/>
      <c r="M198" s="14"/>
      <c r="AA198" s="25"/>
      <c r="AD198" s="17"/>
    </row>
    <row r="199" spans="1:30" s="10" customFormat="1">
      <c r="A199" s="14"/>
      <c r="B199" s="14"/>
      <c r="C199" s="21"/>
      <c r="D199" s="21"/>
      <c r="E199" s="21"/>
      <c r="F199" s="21"/>
      <c r="G199" s="21"/>
      <c r="H199" s="21"/>
      <c r="I199" s="22"/>
      <c r="M199" s="14"/>
      <c r="AA199" s="25"/>
      <c r="AD199" s="17"/>
    </row>
    <row r="200" spans="1:30" s="10" customFormat="1">
      <c r="A200" s="14"/>
      <c r="B200" s="14"/>
      <c r="C200" s="21"/>
      <c r="D200" s="21"/>
      <c r="E200" s="21"/>
      <c r="F200" s="21"/>
      <c r="G200" s="21"/>
      <c r="H200" s="21"/>
      <c r="I200" s="22"/>
      <c r="M200" s="14"/>
      <c r="AA200" s="25"/>
      <c r="AD200" s="17"/>
    </row>
    <row r="201" spans="1:30" s="10" customFormat="1">
      <c r="A201" s="14"/>
      <c r="B201" s="14"/>
      <c r="C201" s="21"/>
      <c r="D201" s="21"/>
      <c r="E201" s="21"/>
      <c r="F201" s="21"/>
      <c r="G201" s="21"/>
      <c r="H201" s="21"/>
      <c r="I201" s="22"/>
      <c r="M201" s="14"/>
      <c r="AA201" s="25"/>
      <c r="AD201" s="17"/>
    </row>
    <row r="202" spans="1:30" s="10" customFormat="1">
      <c r="A202" s="14"/>
      <c r="B202" s="14"/>
      <c r="C202" s="21"/>
      <c r="D202" s="21"/>
      <c r="E202" s="21"/>
      <c r="F202" s="21"/>
      <c r="G202" s="21"/>
      <c r="H202" s="21"/>
      <c r="I202" s="22"/>
      <c r="M202" s="14"/>
      <c r="AA202" s="25"/>
      <c r="AD202" s="17"/>
    </row>
    <row r="203" spans="1:30" s="10" customFormat="1">
      <c r="A203" s="14"/>
      <c r="B203" s="14"/>
      <c r="C203" s="21"/>
      <c r="D203" s="21"/>
      <c r="E203" s="21"/>
      <c r="F203" s="21"/>
      <c r="G203" s="21"/>
      <c r="H203" s="21"/>
      <c r="I203" s="22"/>
      <c r="M203" s="14"/>
      <c r="AA203" s="25"/>
      <c r="AD203" s="17"/>
    </row>
    <row r="204" spans="1:30" s="10" customFormat="1">
      <c r="A204" s="14"/>
      <c r="B204" s="14"/>
      <c r="C204" s="21"/>
      <c r="D204" s="21"/>
      <c r="E204" s="21"/>
      <c r="F204" s="21"/>
      <c r="G204" s="21"/>
      <c r="H204" s="21"/>
      <c r="I204" s="22"/>
      <c r="M204" s="14"/>
      <c r="AA204" s="25"/>
      <c r="AD204" s="17"/>
    </row>
    <row r="205" spans="1:30" s="10" customFormat="1">
      <c r="A205" s="14"/>
      <c r="B205" s="14"/>
      <c r="C205" s="21"/>
      <c r="D205" s="21"/>
      <c r="E205" s="21"/>
      <c r="F205" s="21"/>
      <c r="G205" s="21"/>
      <c r="H205" s="21"/>
      <c r="I205" s="22"/>
      <c r="M205" s="14"/>
      <c r="AA205" s="25"/>
      <c r="AD205" s="17"/>
    </row>
    <row r="206" spans="1:30" s="10" customFormat="1">
      <c r="A206" s="14"/>
      <c r="B206" s="14"/>
      <c r="C206" s="21"/>
      <c r="D206" s="21"/>
      <c r="E206" s="21"/>
      <c r="F206" s="21"/>
      <c r="G206" s="21"/>
      <c r="H206" s="21"/>
      <c r="I206" s="22"/>
      <c r="M206" s="14"/>
      <c r="AA206" s="25"/>
      <c r="AD206" s="17"/>
    </row>
    <row r="207" spans="1:30" s="10" customFormat="1">
      <c r="A207" s="14"/>
      <c r="B207" s="14"/>
      <c r="C207" s="21"/>
      <c r="D207" s="21"/>
      <c r="E207" s="21"/>
      <c r="F207" s="21"/>
      <c r="G207" s="21"/>
      <c r="H207" s="21"/>
      <c r="I207" s="22"/>
      <c r="M207" s="14"/>
      <c r="AA207" s="25"/>
      <c r="AD207" s="17"/>
    </row>
    <row r="208" spans="1:30" s="10" customFormat="1">
      <c r="A208" s="14"/>
      <c r="B208" s="14"/>
      <c r="C208" s="21"/>
      <c r="D208" s="21"/>
      <c r="E208" s="21"/>
      <c r="F208" s="21"/>
      <c r="G208" s="21"/>
      <c r="H208" s="21"/>
      <c r="I208" s="22"/>
      <c r="M208" s="14"/>
      <c r="AA208" s="25"/>
      <c r="AD208" s="17"/>
    </row>
    <row r="209" spans="1:30" s="10" customFormat="1">
      <c r="A209" s="14"/>
      <c r="B209" s="14"/>
      <c r="C209" s="21"/>
      <c r="D209" s="21"/>
      <c r="E209" s="21"/>
      <c r="F209" s="21"/>
      <c r="G209" s="21"/>
      <c r="H209" s="21"/>
      <c r="I209" s="22"/>
      <c r="M209" s="14"/>
      <c r="AA209" s="25"/>
      <c r="AD209" s="17"/>
    </row>
    <row r="210" spans="1:30" s="10" customFormat="1">
      <c r="A210" s="14"/>
      <c r="B210" s="14"/>
      <c r="C210" s="21"/>
      <c r="D210" s="21"/>
      <c r="E210" s="21"/>
      <c r="F210" s="21"/>
      <c r="G210" s="21"/>
      <c r="H210" s="21"/>
      <c r="I210" s="22"/>
      <c r="M210" s="14"/>
      <c r="AA210" s="25"/>
      <c r="AD210" s="17"/>
    </row>
    <row r="211" spans="1:30" s="10" customFormat="1">
      <c r="A211" s="14"/>
      <c r="B211" s="14"/>
      <c r="C211" s="21"/>
      <c r="D211" s="21"/>
      <c r="E211" s="21"/>
      <c r="F211" s="21"/>
      <c r="G211" s="21"/>
      <c r="H211" s="21"/>
      <c r="I211" s="22"/>
      <c r="M211" s="14"/>
      <c r="AA211" s="25"/>
      <c r="AD211" s="17"/>
    </row>
    <row r="212" spans="1:30" s="10" customFormat="1">
      <c r="A212" s="14"/>
      <c r="B212" s="14"/>
      <c r="C212" s="21"/>
      <c r="D212" s="21"/>
      <c r="E212" s="21"/>
      <c r="F212" s="21"/>
      <c r="G212" s="21"/>
      <c r="H212" s="21"/>
      <c r="I212" s="22"/>
      <c r="M212" s="14"/>
      <c r="AA212" s="25"/>
      <c r="AD212" s="17"/>
    </row>
    <row r="213" spans="1:30" s="10" customFormat="1">
      <c r="A213" s="14"/>
      <c r="B213" s="14"/>
      <c r="C213" s="21"/>
      <c r="D213" s="21"/>
      <c r="E213" s="21"/>
      <c r="F213" s="21"/>
      <c r="G213" s="21"/>
      <c r="H213" s="21"/>
      <c r="I213" s="22"/>
      <c r="M213" s="14"/>
      <c r="AA213" s="25"/>
      <c r="AD213" s="17"/>
    </row>
    <row r="214" spans="1:30" s="10" customFormat="1">
      <c r="A214" s="14"/>
      <c r="B214" s="14"/>
      <c r="C214" s="21"/>
      <c r="D214" s="21"/>
      <c r="E214" s="21"/>
      <c r="F214" s="21"/>
      <c r="G214" s="21"/>
      <c r="H214" s="21"/>
      <c r="I214" s="22"/>
      <c r="M214" s="14"/>
      <c r="AA214" s="25"/>
      <c r="AD214" s="17"/>
    </row>
    <row r="215" spans="1:30" s="10" customFormat="1">
      <c r="A215" s="14"/>
      <c r="B215" s="14"/>
      <c r="C215" s="21"/>
      <c r="D215" s="21"/>
      <c r="E215" s="21"/>
      <c r="F215" s="21"/>
      <c r="G215" s="21"/>
      <c r="H215" s="21"/>
      <c r="I215" s="22"/>
      <c r="M215" s="14"/>
      <c r="AA215" s="25"/>
      <c r="AD215" s="17"/>
    </row>
    <row r="216" spans="1:30" s="10" customFormat="1">
      <c r="A216" s="14"/>
      <c r="B216" s="14"/>
      <c r="C216" s="21"/>
      <c r="D216" s="21"/>
      <c r="E216" s="21"/>
      <c r="F216" s="21"/>
      <c r="G216" s="21"/>
      <c r="H216" s="21"/>
      <c r="I216" s="22"/>
      <c r="M216" s="14"/>
      <c r="AA216" s="25"/>
      <c r="AD216" s="17"/>
    </row>
    <row r="217" spans="1:30" s="10" customFormat="1">
      <c r="A217" s="14"/>
      <c r="B217" s="14"/>
      <c r="C217" s="21"/>
      <c r="D217" s="21"/>
      <c r="E217" s="21"/>
      <c r="F217" s="21"/>
      <c r="G217" s="21"/>
      <c r="H217" s="21"/>
      <c r="I217" s="22"/>
      <c r="M217" s="14"/>
      <c r="AA217" s="25"/>
      <c r="AD217" s="17"/>
    </row>
    <row r="218" spans="1:30" s="10" customFormat="1">
      <c r="A218" s="14"/>
      <c r="B218" s="14"/>
      <c r="C218" s="21"/>
      <c r="D218" s="21"/>
      <c r="E218" s="21"/>
      <c r="F218" s="21"/>
      <c r="G218" s="21"/>
      <c r="H218" s="21"/>
      <c r="I218" s="22"/>
      <c r="M218" s="14"/>
      <c r="AA218" s="25"/>
      <c r="AD218" s="17"/>
    </row>
    <row r="219" spans="1:30" s="10" customFormat="1">
      <c r="A219" s="14"/>
      <c r="B219" s="14"/>
      <c r="C219" s="21"/>
      <c r="D219" s="21"/>
      <c r="E219" s="21"/>
      <c r="F219" s="21"/>
      <c r="G219" s="21"/>
      <c r="H219" s="21"/>
      <c r="I219" s="22"/>
      <c r="M219" s="14"/>
      <c r="AA219" s="25"/>
      <c r="AD219" s="17"/>
    </row>
    <row r="220" spans="1:30" s="10" customFormat="1">
      <c r="A220" s="14"/>
      <c r="B220" s="14"/>
      <c r="C220" s="21"/>
      <c r="D220" s="21"/>
      <c r="E220" s="21"/>
      <c r="F220" s="21"/>
      <c r="G220" s="21"/>
      <c r="H220" s="21"/>
      <c r="I220" s="22"/>
      <c r="M220" s="14"/>
      <c r="AA220" s="25"/>
      <c r="AD220" s="17"/>
    </row>
    <row r="221" spans="1:30" s="10" customFormat="1">
      <c r="A221" s="14"/>
      <c r="B221" s="14"/>
      <c r="C221" s="21"/>
      <c r="D221" s="21"/>
      <c r="E221" s="21"/>
      <c r="F221" s="21"/>
      <c r="G221" s="21"/>
      <c r="H221" s="21"/>
      <c r="I221" s="22"/>
      <c r="M221" s="14"/>
      <c r="AA221" s="25"/>
      <c r="AD221" s="17"/>
    </row>
    <row r="222" spans="1:30" s="10" customFormat="1">
      <c r="A222" s="14"/>
      <c r="B222" s="14"/>
      <c r="C222" s="21"/>
      <c r="D222" s="21"/>
      <c r="E222" s="21"/>
      <c r="F222" s="21"/>
      <c r="G222" s="21"/>
      <c r="H222" s="21"/>
      <c r="I222" s="22"/>
      <c r="M222" s="14"/>
      <c r="AA222" s="25"/>
      <c r="AD222" s="17"/>
    </row>
    <row r="223" spans="1:30" s="10" customFormat="1">
      <c r="A223" s="14"/>
      <c r="B223" s="14"/>
      <c r="C223" s="21"/>
      <c r="D223" s="21"/>
      <c r="E223" s="21"/>
      <c r="F223" s="21"/>
      <c r="G223" s="21"/>
      <c r="H223" s="21"/>
      <c r="I223" s="22"/>
      <c r="M223" s="14"/>
      <c r="AA223" s="25"/>
      <c r="AD223" s="17"/>
    </row>
    <row r="224" spans="1:30" s="10" customFormat="1">
      <c r="A224" s="14"/>
      <c r="B224" s="14"/>
      <c r="C224" s="21"/>
      <c r="D224" s="21"/>
      <c r="E224" s="21"/>
      <c r="F224" s="21"/>
      <c r="G224" s="21"/>
      <c r="H224" s="21"/>
      <c r="I224" s="22"/>
      <c r="M224" s="14"/>
      <c r="AA224" s="25"/>
      <c r="AD224" s="17"/>
    </row>
    <row r="225" spans="1:30" s="10" customFormat="1">
      <c r="A225" s="14"/>
      <c r="B225" s="14"/>
      <c r="C225" s="21"/>
      <c r="D225" s="21"/>
      <c r="E225" s="21"/>
      <c r="F225" s="21"/>
      <c r="G225" s="21"/>
      <c r="H225" s="21"/>
      <c r="I225" s="22"/>
      <c r="M225" s="14"/>
      <c r="AA225" s="25"/>
      <c r="AD225" s="17"/>
    </row>
    <row r="226" spans="1:30" s="10" customFormat="1">
      <c r="A226" s="14"/>
      <c r="B226" s="14"/>
      <c r="C226" s="21"/>
      <c r="D226" s="21"/>
      <c r="E226" s="21"/>
      <c r="F226" s="21"/>
      <c r="G226" s="21"/>
      <c r="H226" s="21"/>
      <c r="I226" s="22"/>
      <c r="M226" s="14"/>
      <c r="AA226" s="25"/>
      <c r="AD226" s="17"/>
    </row>
    <row r="227" spans="1:30" s="10" customFormat="1">
      <c r="A227" s="14"/>
      <c r="B227" s="14"/>
      <c r="C227" s="21"/>
      <c r="D227" s="21"/>
      <c r="E227" s="21"/>
      <c r="F227" s="21"/>
      <c r="G227" s="21"/>
      <c r="H227" s="21"/>
      <c r="I227" s="22"/>
      <c r="M227" s="14"/>
      <c r="AA227" s="25"/>
      <c r="AD227" s="17"/>
    </row>
    <row r="228" spans="1:30" s="10" customFormat="1">
      <c r="A228" s="14"/>
      <c r="B228" s="14"/>
      <c r="C228" s="21"/>
      <c r="D228" s="21"/>
      <c r="E228" s="21"/>
      <c r="F228" s="21"/>
      <c r="G228" s="21"/>
      <c r="H228" s="21"/>
      <c r="I228" s="22"/>
      <c r="M228" s="14"/>
      <c r="AA228" s="25"/>
      <c r="AD228" s="17"/>
    </row>
    <row r="229" spans="1:30">
      <c r="C229" s="48"/>
      <c r="D229" s="48"/>
      <c r="E229" s="48"/>
      <c r="F229" s="48"/>
      <c r="G229" s="48"/>
      <c r="H229" s="48"/>
      <c r="I229" s="49"/>
    </row>
    <row r="230" spans="1:30">
      <c r="C230" s="48"/>
      <c r="D230" s="48"/>
      <c r="E230" s="48"/>
      <c r="F230" s="48"/>
      <c r="G230" s="48"/>
      <c r="H230" s="48"/>
      <c r="I230" s="49"/>
    </row>
    <row r="231" spans="1:30">
      <c r="C231" s="48"/>
      <c r="D231" s="48"/>
      <c r="E231" s="48"/>
      <c r="F231" s="48"/>
      <c r="G231" s="48"/>
      <c r="H231" s="48"/>
      <c r="I231" s="49"/>
    </row>
    <row r="232" spans="1:30">
      <c r="C232" s="48"/>
      <c r="D232" s="48"/>
      <c r="E232" s="48"/>
      <c r="F232" s="48"/>
      <c r="G232" s="48"/>
      <c r="H232" s="48"/>
      <c r="I232" s="49"/>
    </row>
    <row r="233" spans="1:30">
      <c r="C233" s="48"/>
      <c r="D233" s="48"/>
      <c r="E233" s="48"/>
      <c r="F233" s="48"/>
      <c r="G233" s="48"/>
      <c r="H233" s="48"/>
      <c r="I233" s="49"/>
    </row>
    <row r="234" spans="1:30">
      <c r="C234" s="48"/>
      <c r="D234" s="48"/>
      <c r="E234" s="48"/>
      <c r="F234" s="48"/>
      <c r="G234" s="48"/>
      <c r="H234" s="48"/>
      <c r="I234" s="49"/>
    </row>
    <row r="235" spans="1:30">
      <c r="C235" s="48"/>
      <c r="D235" s="48"/>
      <c r="E235" s="48"/>
      <c r="F235" s="48"/>
      <c r="G235" s="48"/>
      <c r="H235" s="48"/>
      <c r="I235" s="49"/>
    </row>
    <row r="236" spans="1:30">
      <c r="C236" s="48"/>
      <c r="D236" s="48"/>
      <c r="E236" s="48"/>
      <c r="F236" s="48"/>
      <c r="G236" s="48"/>
      <c r="H236" s="48"/>
      <c r="I236" s="49"/>
    </row>
    <row r="237" spans="1:30">
      <c r="C237" s="48"/>
      <c r="D237" s="48"/>
      <c r="E237" s="48"/>
      <c r="F237" s="48"/>
      <c r="G237" s="48"/>
      <c r="H237" s="48"/>
      <c r="I237" s="49"/>
    </row>
    <row r="238" spans="1:30">
      <c r="C238" s="48"/>
      <c r="D238" s="48"/>
      <c r="E238" s="48"/>
      <c r="F238" s="48"/>
      <c r="G238" s="48"/>
      <c r="H238" s="48"/>
      <c r="I238" s="49"/>
    </row>
    <row r="239" spans="1:30">
      <c r="C239" s="48"/>
      <c r="D239" s="48"/>
      <c r="E239" s="48"/>
      <c r="F239" s="48"/>
      <c r="G239" s="48"/>
      <c r="H239" s="48"/>
      <c r="I239" s="49"/>
    </row>
    <row r="240" spans="1:30">
      <c r="C240" s="48"/>
      <c r="D240" s="48"/>
      <c r="E240" s="48"/>
      <c r="F240" s="48"/>
      <c r="G240" s="48"/>
      <c r="H240" s="48"/>
      <c r="I240" s="49"/>
    </row>
    <row r="241" spans="3:9">
      <c r="C241" s="48"/>
      <c r="D241" s="48"/>
      <c r="E241" s="48"/>
      <c r="F241" s="48"/>
      <c r="G241" s="48"/>
      <c r="H241" s="48"/>
      <c r="I241" s="49"/>
    </row>
    <row r="242" spans="3:9">
      <c r="C242" s="48"/>
      <c r="D242" s="48"/>
      <c r="E242" s="48"/>
      <c r="F242" s="48"/>
      <c r="G242" s="48"/>
      <c r="H242" s="48"/>
      <c r="I242" s="49"/>
    </row>
    <row r="243" spans="3:9">
      <c r="C243" s="48"/>
      <c r="D243" s="48"/>
      <c r="E243" s="48"/>
      <c r="F243" s="48"/>
      <c r="G243" s="48"/>
      <c r="H243" s="48"/>
      <c r="I243" s="49"/>
    </row>
    <row r="244" spans="3:9">
      <c r="C244" s="48"/>
      <c r="D244" s="48"/>
      <c r="E244" s="48"/>
      <c r="F244" s="48"/>
      <c r="G244" s="48"/>
      <c r="H244" s="48"/>
      <c r="I244" s="49"/>
    </row>
    <row r="245" spans="3:9">
      <c r="C245" s="48"/>
      <c r="D245" s="48"/>
      <c r="E245" s="48"/>
      <c r="F245" s="48"/>
      <c r="G245" s="48"/>
      <c r="H245" s="48"/>
      <c r="I245" s="49"/>
    </row>
    <row r="246" spans="3:9">
      <c r="C246" s="48"/>
      <c r="D246" s="48"/>
      <c r="E246" s="48"/>
      <c r="F246" s="48"/>
      <c r="G246" s="48"/>
      <c r="H246" s="48"/>
      <c r="I246" s="49"/>
    </row>
    <row r="247" spans="3:9">
      <c r="C247" s="48"/>
      <c r="D247" s="48"/>
      <c r="E247" s="48"/>
      <c r="F247" s="48"/>
      <c r="G247" s="48"/>
      <c r="H247" s="48"/>
      <c r="I247" s="49"/>
    </row>
    <row r="248" spans="3:9">
      <c r="C248" s="48"/>
      <c r="D248" s="48"/>
      <c r="E248" s="48"/>
      <c r="F248" s="48"/>
      <c r="G248" s="48"/>
      <c r="H248" s="48"/>
      <c r="I248" s="49"/>
    </row>
    <row r="249" spans="3:9">
      <c r="C249" s="48"/>
      <c r="D249" s="48"/>
      <c r="E249" s="48"/>
      <c r="F249" s="48"/>
      <c r="G249" s="48"/>
      <c r="H249" s="48"/>
      <c r="I249" s="49"/>
    </row>
    <row r="250" spans="3:9">
      <c r="C250" s="48"/>
      <c r="D250" s="48"/>
      <c r="E250" s="48"/>
      <c r="F250" s="48"/>
      <c r="G250" s="48"/>
      <c r="H250" s="48"/>
      <c r="I250" s="49"/>
    </row>
    <row r="251" spans="3:9">
      <c r="C251" s="48"/>
      <c r="D251" s="48"/>
      <c r="E251" s="48"/>
      <c r="F251" s="48"/>
      <c r="G251" s="48"/>
      <c r="H251" s="48"/>
      <c r="I251" s="49"/>
    </row>
    <row r="252" spans="3:9">
      <c r="C252" s="48"/>
      <c r="D252" s="48"/>
      <c r="E252" s="48"/>
      <c r="F252" s="48"/>
      <c r="G252" s="48"/>
      <c r="H252" s="48"/>
      <c r="I252" s="49"/>
    </row>
    <row r="253" spans="3:9">
      <c r="C253" s="48"/>
      <c r="D253" s="48"/>
      <c r="E253" s="48"/>
      <c r="F253" s="48"/>
      <c r="G253" s="48"/>
      <c r="H253" s="48"/>
      <c r="I253" s="49"/>
    </row>
    <row r="254" spans="3:9">
      <c r="C254" s="48"/>
      <c r="D254" s="48"/>
      <c r="E254" s="48"/>
      <c r="F254" s="48"/>
      <c r="G254" s="48"/>
      <c r="H254" s="48"/>
      <c r="I254" s="49"/>
    </row>
    <row r="255" spans="3:9">
      <c r="C255" s="48"/>
      <c r="D255" s="48"/>
      <c r="E255" s="48"/>
      <c r="F255" s="48"/>
      <c r="G255" s="48"/>
      <c r="H255" s="48"/>
      <c r="I255" s="49"/>
    </row>
    <row r="256" spans="3:9">
      <c r="C256" s="48"/>
      <c r="D256" s="48"/>
      <c r="E256" s="48"/>
      <c r="F256" s="48"/>
      <c r="G256" s="48"/>
      <c r="H256" s="48"/>
      <c r="I256" s="49"/>
    </row>
    <row r="257" spans="3:9">
      <c r="C257" s="48"/>
      <c r="D257" s="48"/>
      <c r="E257" s="48"/>
      <c r="F257" s="48"/>
      <c r="G257" s="48"/>
      <c r="H257" s="48"/>
      <c r="I257" s="49"/>
    </row>
    <row r="258" spans="3:9">
      <c r="C258" s="48"/>
      <c r="D258" s="48"/>
      <c r="E258" s="48"/>
      <c r="F258" s="48"/>
      <c r="G258" s="48"/>
      <c r="H258" s="48"/>
      <c r="I258" s="49"/>
    </row>
    <row r="259" spans="3:9">
      <c r="C259" s="48"/>
      <c r="D259" s="48"/>
      <c r="E259" s="48"/>
      <c r="F259" s="48"/>
      <c r="G259" s="48"/>
      <c r="H259" s="48"/>
      <c r="I259" s="49"/>
    </row>
    <row r="260" spans="3:9">
      <c r="C260" s="48"/>
      <c r="D260" s="48"/>
      <c r="E260" s="48"/>
      <c r="F260" s="48"/>
      <c r="G260" s="48"/>
      <c r="H260" s="48"/>
      <c r="I260" s="49"/>
    </row>
    <row r="261" spans="3:9">
      <c r="C261" s="48"/>
      <c r="D261" s="48"/>
      <c r="E261" s="48"/>
      <c r="F261" s="48"/>
      <c r="G261" s="48"/>
      <c r="H261" s="48"/>
      <c r="I261" s="49"/>
    </row>
    <row r="262" spans="3:9">
      <c r="C262" s="48"/>
      <c r="D262" s="48"/>
      <c r="E262" s="48"/>
      <c r="F262" s="48"/>
      <c r="G262" s="48"/>
      <c r="H262" s="48"/>
      <c r="I262" s="49"/>
    </row>
    <row r="263" spans="3:9">
      <c r="C263" s="48"/>
      <c r="D263" s="48"/>
      <c r="E263" s="48"/>
      <c r="F263" s="48"/>
      <c r="G263" s="48"/>
      <c r="H263" s="48"/>
      <c r="I263" s="49"/>
    </row>
    <row r="264" spans="3:9">
      <c r="C264" s="48"/>
      <c r="D264" s="48"/>
      <c r="E264" s="48"/>
      <c r="F264" s="48"/>
      <c r="G264" s="48"/>
      <c r="H264" s="48"/>
      <c r="I264" s="49"/>
    </row>
    <row r="265" spans="3:9">
      <c r="C265" s="48"/>
      <c r="D265" s="48"/>
      <c r="E265" s="48"/>
      <c r="F265" s="48"/>
      <c r="G265" s="48"/>
      <c r="H265" s="48"/>
      <c r="I265" s="49"/>
    </row>
    <row r="266" spans="3:9">
      <c r="C266" s="48"/>
      <c r="D266" s="48"/>
      <c r="E266" s="48"/>
      <c r="F266" s="48"/>
      <c r="G266" s="48"/>
      <c r="H266" s="48"/>
      <c r="I266" s="49"/>
    </row>
    <row r="267" spans="3:9">
      <c r="C267" s="48"/>
      <c r="D267" s="48"/>
      <c r="E267" s="48"/>
      <c r="F267" s="48"/>
      <c r="G267" s="48"/>
      <c r="H267" s="48"/>
      <c r="I267" s="49"/>
    </row>
    <row r="268" spans="3:9">
      <c r="C268" s="48"/>
      <c r="D268" s="48"/>
      <c r="E268" s="48"/>
      <c r="F268" s="48"/>
      <c r="G268" s="48"/>
      <c r="H268" s="48"/>
      <c r="I268" s="49"/>
    </row>
    <row r="269" spans="3:9">
      <c r="C269" s="48"/>
      <c r="D269" s="48"/>
      <c r="E269" s="48"/>
      <c r="F269" s="48"/>
      <c r="G269" s="48"/>
      <c r="H269" s="48"/>
      <c r="I269" s="49"/>
    </row>
    <row r="270" spans="3:9">
      <c r="C270" s="48"/>
      <c r="D270" s="48"/>
      <c r="E270" s="48"/>
      <c r="F270" s="48"/>
      <c r="G270" s="48"/>
      <c r="H270" s="48"/>
      <c r="I270" s="49"/>
    </row>
    <row r="271" spans="3:9">
      <c r="C271" s="48"/>
      <c r="D271" s="48"/>
      <c r="E271" s="48"/>
      <c r="F271" s="48"/>
      <c r="G271" s="48"/>
      <c r="H271" s="48"/>
      <c r="I271" s="49"/>
    </row>
    <row r="272" spans="3:9">
      <c r="C272" s="48"/>
      <c r="D272" s="48"/>
      <c r="E272" s="48"/>
      <c r="F272" s="48"/>
      <c r="G272" s="48"/>
      <c r="H272" s="48"/>
      <c r="I272" s="49"/>
    </row>
    <row r="273" spans="3:9">
      <c r="C273" s="48"/>
      <c r="D273" s="48"/>
      <c r="E273" s="48"/>
      <c r="F273" s="48"/>
      <c r="G273" s="48"/>
      <c r="H273" s="48"/>
      <c r="I273" s="49"/>
    </row>
    <row r="274" spans="3:9">
      <c r="C274" s="48"/>
      <c r="D274" s="48"/>
      <c r="E274" s="48"/>
      <c r="F274" s="48"/>
      <c r="G274" s="48"/>
      <c r="H274" s="48"/>
      <c r="I274" s="49"/>
    </row>
    <row r="275" spans="3:9">
      <c r="C275" s="48"/>
      <c r="D275" s="48"/>
      <c r="E275" s="48"/>
      <c r="F275" s="48"/>
      <c r="G275" s="48"/>
      <c r="H275" s="48"/>
      <c r="I275" s="49"/>
    </row>
    <row r="276" spans="3:9">
      <c r="C276" s="48"/>
      <c r="D276" s="48"/>
      <c r="E276" s="48"/>
      <c r="F276" s="48"/>
      <c r="G276" s="48"/>
      <c r="H276" s="48"/>
      <c r="I276" s="49"/>
    </row>
    <row r="277" spans="3:9">
      <c r="C277" s="48"/>
      <c r="D277" s="48"/>
      <c r="E277" s="48"/>
      <c r="F277" s="48"/>
      <c r="G277" s="48"/>
      <c r="H277" s="48"/>
      <c r="I277" s="49"/>
    </row>
    <row r="278" spans="3:9">
      <c r="C278" s="48"/>
      <c r="D278" s="48"/>
      <c r="E278" s="48"/>
      <c r="F278" s="48"/>
      <c r="G278" s="48"/>
      <c r="H278" s="48"/>
      <c r="I278" s="49"/>
    </row>
    <row r="279" spans="3:9">
      <c r="C279" s="48"/>
      <c r="D279" s="48"/>
      <c r="E279" s="48"/>
      <c r="F279" s="48"/>
      <c r="G279" s="48"/>
      <c r="H279" s="48"/>
      <c r="I279" s="49"/>
    </row>
    <row r="280" spans="3:9">
      <c r="C280" s="48"/>
      <c r="D280" s="48"/>
      <c r="E280" s="48"/>
      <c r="F280" s="48"/>
      <c r="G280" s="48"/>
      <c r="H280" s="48"/>
      <c r="I280" s="49"/>
    </row>
    <row r="281" spans="3:9">
      <c r="C281" s="48"/>
      <c r="D281" s="48"/>
      <c r="E281" s="48"/>
      <c r="F281" s="48"/>
      <c r="G281" s="48"/>
      <c r="H281" s="48"/>
      <c r="I281" s="49"/>
    </row>
    <row r="282" spans="3:9">
      <c r="C282" s="48"/>
      <c r="D282" s="48"/>
      <c r="E282" s="48"/>
      <c r="F282" s="48"/>
      <c r="G282" s="48"/>
      <c r="H282" s="48"/>
      <c r="I282" s="49"/>
    </row>
    <row r="283" spans="3:9">
      <c r="C283" s="48"/>
      <c r="D283" s="48"/>
      <c r="E283" s="48"/>
      <c r="F283" s="48"/>
      <c r="G283" s="48"/>
      <c r="H283" s="48"/>
      <c r="I283" s="49"/>
    </row>
    <row r="284" spans="3:9">
      <c r="C284" s="48"/>
      <c r="D284" s="48"/>
      <c r="E284" s="48"/>
      <c r="F284" s="48"/>
      <c r="G284" s="48"/>
      <c r="H284" s="48"/>
      <c r="I284" s="49"/>
    </row>
    <row r="285" spans="3:9">
      <c r="C285" s="48"/>
      <c r="D285" s="48"/>
      <c r="E285" s="48"/>
      <c r="F285" s="48"/>
      <c r="G285" s="48"/>
      <c r="H285" s="48"/>
      <c r="I285" s="49"/>
    </row>
    <row r="286" spans="3:9">
      <c r="C286" s="48"/>
      <c r="D286" s="48"/>
      <c r="E286" s="48"/>
      <c r="F286" s="48"/>
      <c r="G286" s="48"/>
      <c r="H286" s="48"/>
      <c r="I286" s="49"/>
    </row>
    <row r="287" spans="3:9">
      <c r="C287" s="48"/>
      <c r="D287" s="48"/>
      <c r="E287" s="48"/>
      <c r="F287" s="48"/>
      <c r="G287" s="48"/>
      <c r="H287" s="48"/>
      <c r="I287" s="49"/>
    </row>
    <row r="288" spans="3:9">
      <c r="C288" s="48"/>
      <c r="D288" s="48"/>
      <c r="E288" s="48"/>
      <c r="F288" s="48"/>
      <c r="G288" s="48"/>
      <c r="H288" s="48"/>
      <c r="I288" s="49"/>
    </row>
    <row r="289" spans="3:9">
      <c r="C289" s="48"/>
      <c r="D289" s="48"/>
      <c r="E289" s="48"/>
      <c r="F289" s="48"/>
      <c r="G289" s="48"/>
      <c r="H289" s="48"/>
      <c r="I289" s="49"/>
    </row>
    <row r="290" spans="3:9">
      <c r="C290" s="48"/>
      <c r="D290" s="48"/>
      <c r="E290" s="48"/>
      <c r="F290" s="48"/>
      <c r="G290" s="48"/>
      <c r="H290" s="48"/>
      <c r="I290" s="49"/>
    </row>
    <row r="291" spans="3:9">
      <c r="C291" s="48"/>
      <c r="D291" s="48"/>
      <c r="E291" s="48"/>
      <c r="F291" s="48"/>
      <c r="G291" s="48"/>
      <c r="H291" s="48"/>
      <c r="I291" s="49"/>
    </row>
    <row r="292" spans="3:9">
      <c r="C292" s="48"/>
      <c r="D292" s="48"/>
      <c r="E292" s="48"/>
      <c r="F292" s="48"/>
      <c r="G292" s="48"/>
      <c r="H292" s="48"/>
      <c r="I292" s="49"/>
    </row>
    <row r="293" spans="3:9">
      <c r="C293" s="48"/>
      <c r="D293" s="48"/>
      <c r="E293" s="48"/>
      <c r="F293" s="48"/>
      <c r="G293" s="48"/>
      <c r="H293" s="48"/>
      <c r="I293" s="49"/>
    </row>
    <row r="294" spans="3:9">
      <c r="C294" s="48"/>
      <c r="D294" s="48"/>
      <c r="E294" s="48"/>
      <c r="F294" s="48"/>
      <c r="G294" s="48"/>
      <c r="H294" s="48"/>
      <c r="I294" s="49"/>
    </row>
    <row r="295" spans="3:9">
      <c r="C295" s="48"/>
      <c r="D295" s="48"/>
      <c r="E295" s="48"/>
      <c r="F295" s="48"/>
      <c r="G295" s="48"/>
      <c r="H295" s="48"/>
      <c r="I295" s="49"/>
    </row>
    <row r="296" spans="3:9">
      <c r="C296" s="48"/>
      <c r="D296" s="48"/>
      <c r="E296" s="48"/>
      <c r="F296" s="48"/>
      <c r="G296" s="48"/>
      <c r="H296" s="48"/>
      <c r="I296" s="49"/>
    </row>
    <row r="297" spans="3:9">
      <c r="C297" s="48"/>
      <c r="D297" s="48"/>
      <c r="E297" s="48"/>
      <c r="F297" s="48"/>
      <c r="G297" s="48"/>
      <c r="H297" s="48"/>
      <c r="I297" s="49"/>
    </row>
    <row r="298" spans="3:9">
      <c r="C298" s="48"/>
      <c r="D298" s="48"/>
      <c r="E298" s="48"/>
      <c r="F298" s="48"/>
      <c r="G298" s="48"/>
      <c r="H298" s="48"/>
      <c r="I298" s="49"/>
    </row>
    <row r="299" spans="3:9">
      <c r="C299" s="48"/>
      <c r="D299" s="48"/>
      <c r="E299" s="48"/>
      <c r="F299" s="48"/>
      <c r="G299" s="48"/>
      <c r="H299" s="48"/>
      <c r="I299" s="49"/>
    </row>
    <row r="300" spans="3:9">
      <c r="C300" s="48"/>
      <c r="D300" s="48"/>
      <c r="E300" s="48"/>
      <c r="F300" s="48"/>
      <c r="G300" s="48"/>
      <c r="H300" s="48"/>
      <c r="I300" s="49"/>
    </row>
    <row r="301" spans="3:9">
      <c r="C301" s="48"/>
      <c r="D301" s="48"/>
      <c r="E301" s="48"/>
      <c r="F301" s="48"/>
      <c r="G301" s="48"/>
      <c r="H301" s="48"/>
      <c r="I301" s="49"/>
    </row>
    <row r="302" spans="3:9">
      <c r="C302" s="48"/>
      <c r="D302" s="48"/>
      <c r="E302" s="48"/>
      <c r="F302" s="48"/>
      <c r="G302" s="48"/>
      <c r="H302" s="48"/>
      <c r="I302" s="49"/>
    </row>
    <row r="303" spans="3:9">
      <c r="C303" s="48"/>
      <c r="D303" s="48"/>
      <c r="E303" s="48"/>
      <c r="F303" s="48"/>
      <c r="G303" s="48"/>
      <c r="H303" s="48"/>
      <c r="I303" s="49"/>
    </row>
    <row r="304" spans="3:9">
      <c r="C304" s="48"/>
      <c r="D304" s="48"/>
      <c r="E304" s="48"/>
      <c r="F304" s="48"/>
      <c r="G304" s="48"/>
      <c r="H304" s="48"/>
      <c r="I304" s="49"/>
    </row>
    <row r="305" spans="3:9">
      <c r="C305" s="48"/>
      <c r="D305" s="48"/>
      <c r="E305" s="48"/>
      <c r="F305" s="48"/>
      <c r="G305" s="48"/>
      <c r="H305" s="48"/>
      <c r="I305" s="49"/>
    </row>
    <row r="306" spans="3:9">
      <c r="C306" s="48"/>
      <c r="D306" s="48"/>
      <c r="E306" s="48"/>
      <c r="F306" s="48"/>
      <c r="G306" s="48"/>
      <c r="H306" s="48"/>
      <c r="I306" s="49"/>
    </row>
    <row r="307" spans="3:9">
      <c r="C307" s="48"/>
      <c r="D307" s="48"/>
      <c r="E307" s="48"/>
      <c r="F307" s="48"/>
      <c r="G307" s="48"/>
      <c r="H307" s="48"/>
      <c r="I307" s="49"/>
    </row>
    <row r="308" spans="3:9">
      <c r="C308" s="48"/>
      <c r="D308" s="48"/>
      <c r="E308" s="48"/>
      <c r="F308" s="48"/>
      <c r="G308" s="48"/>
      <c r="H308" s="48"/>
      <c r="I308" s="49"/>
    </row>
    <row r="309" spans="3:9">
      <c r="C309" s="48"/>
      <c r="D309" s="48"/>
      <c r="E309" s="48"/>
      <c r="F309" s="48"/>
      <c r="G309" s="48"/>
      <c r="H309" s="48"/>
      <c r="I309" s="49"/>
    </row>
    <row r="310" spans="3:9">
      <c r="C310" s="48"/>
      <c r="D310" s="48"/>
      <c r="E310" s="48"/>
      <c r="F310" s="48"/>
      <c r="G310" s="48"/>
      <c r="H310" s="48"/>
      <c r="I310" s="49"/>
    </row>
    <row r="311" spans="3:9">
      <c r="C311" s="48"/>
      <c r="D311" s="48"/>
      <c r="E311" s="48"/>
      <c r="F311" s="48"/>
      <c r="G311" s="48"/>
      <c r="H311" s="48"/>
      <c r="I311" s="49"/>
    </row>
    <row r="312" spans="3:9">
      <c r="C312" s="48"/>
      <c r="D312" s="48"/>
      <c r="E312" s="48"/>
      <c r="F312" s="48"/>
      <c r="G312" s="48"/>
      <c r="H312" s="48"/>
      <c r="I312" s="49"/>
    </row>
    <row r="313" spans="3:9">
      <c r="C313" s="48"/>
      <c r="D313" s="48"/>
      <c r="E313" s="48"/>
      <c r="F313" s="48"/>
      <c r="G313" s="48"/>
      <c r="H313" s="48"/>
      <c r="I313" s="49"/>
    </row>
    <row r="314" spans="3:9">
      <c r="C314" s="48"/>
      <c r="D314" s="48"/>
      <c r="E314" s="48"/>
      <c r="F314" s="48"/>
      <c r="G314" s="48"/>
      <c r="H314" s="48"/>
      <c r="I314" s="49"/>
    </row>
    <row r="315" spans="3:9">
      <c r="C315" s="48"/>
      <c r="D315" s="48"/>
      <c r="E315" s="48"/>
      <c r="F315" s="48"/>
      <c r="G315" s="48"/>
      <c r="H315" s="48"/>
      <c r="I315" s="49"/>
    </row>
    <row r="316" spans="3:9">
      <c r="C316" s="48"/>
      <c r="D316" s="48"/>
      <c r="E316" s="48"/>
      <c r="F316" s="48"/>
      <c r="G316" s="48"/>
      <c r="H316" s="48"/>
      <c r="I316" s="49"/>
    </row>
    <row r="317" spans="3:9">
      <c r="C317" s="48"/>
      <c r="D317" s="48"/>
      <c r="E317" s="48"/>
      <c r="F317" s="48"/>
      <c r="G317" s="48"/>
      <c r="H317" s="48"/>
      <c r="I317" s="49"/>
    </row>
    <row r="318" spans="3:9">
      <c r="C318" s="48"/>
      <c r="D318" s="48"/>
      <c r="E318" s="48"/>
      <c r="F318" s="48"/>
      <c r="G318" s="48"/>
      <c r="H318" s="48"/>
      <c r="I318" s="49"/>
    </row>
    <row r="319" spans="3:9">
      <c r="C319" s="48"/>
      <c r="D319" s="48"/>
      <c r="E319" s="48"/>
      <c r="F319" s="48"/>
      <c r="G319" s="48"/>
      <c r="H319" s="48"/>
      <c r="I319" s="49"/>
    </row>
    <row r="320" spans="3:9">
      <c r="C320" s="48"/>
      <c r="D320" s="48"/>
      <c r="E320" s="48"/>
      <c r="F320" s="48"/>
      <c r="G320" s="48"/>
      <c r="H320" s="48"/>
      <c r="I320" s="49"/>
    </row>
    <row r="321" spans="3:9">
      <c r="C321" s="48"/>
      <c r="D321" s="48"/>
      <c r="E321" s="48"/>
      <c r="F321" s="48"/>
      <c r="G321" s="48"/>
      <c r="H321" s="48"/>
      <c r="I321" s="49"/>
    </row>
    <row r="322" spans="3:9">
      <c r="C322" s="48"/>
      <c r="D322" s="48"/>
      <c r="E322" s="48"/>
      <c r="F322" s="48"/>
      <c r="G322" s="48"/>
      <c r="H322" s="48"/>
      <c r="I322" s="49"/>
    </row>
    <row r="323" spans="3:9">
      <c r="C323" s="48"/>
      <c r="D323" s="48"/>
      <c r="E323" s="48"/>
      <c r="F323" s="48"/>
      <c r="G323" s="48"/>
      <c r="H323" s="48"/>
      <c r="I323" s="49"/>
    </row>
    <row r="324" spans="3:9">
      <c r="C324" s="48"/>
      <c r="D324" s="48"/>
      <c r="E324" s="48"/>
      <c r="F324" s="48"/>
      <c r="G324" s="48"/>
      <c r="H324" s="48"/>
      <c r="I324" s="49"/>
    </row>
    <row r="325" spans="3:9">
      <c r="C325" s="48"/>
      <c r="D325" s="48"/>
      <c r="E325" s="48"/>
      <c r="F325" s="48"/>
      <c r="G325" s="48"/>
      <c r="H325" s="48"/>
      <c r="I325" s="49"/>
    </row>
    <row r="326" spans="3:9">
      <c r="C326" s="48"/>
      <c r="D326" s="48"/>
      <c r="E326" s="48"/>
      <c r="F326" s="48"/>
      <c r="G326" s="48"/>
      <c r="H326" s="48"/>
      <c r="I326" s="49"/>
    </row>
    <row r="327" spans="3:9">
      <c r="C327" s="48"/>
      <c r="D327" s="48"/>
      <c r="E327" s="48"/>
      <c r="F327" s="48"/>
      <c r="G327" s="48"/>
      <c r="H327" s="48"/>
      <c r="I327" s="49"/>
    </row>
    <row r="328" spans="3:9">
      <c r="C328" s="48"/>
      <c r="D328" s="48"/>
      <c r="E328" s="48"/>
      <c r="F328" s="48"/>
      <c r="G328" s="48"/>
      <c r="H328" s="48"/>
      <c r="I328" s="49"/>
    </row>
    <row r="329" spans="3:9">
      <c r="C329" s="48"/>
      <c r="D329" s="48"/>
      <c r="E329" s="48"/>
      <c r="F329" s="48"/>
      <c r="G329" s="48"/>
      <c r="H329" s="48"/>
      <c r="I329" s="49"/>
    </row>
    <row r="330" spans="3:9">
      <c r="C330" s="48"/>
      <c r="D330" s="48"/>
      <c r="E330" s="48"/>
      <c r="F330" s="48"/>
      <c r="G330" s="48"/>
      <c r="H330" s="48"/>
      <c r="I330" s="49"/>
    </row>
    <row r="331" spans="3:9">
      <c r="C331" s="48"/>
      <c r="D331" s="48"/>
      <c r="E331" s="48"/>
      <c r="F331" s="48"/>
      <c r="G331" s="48"/>
      <c r="H331" s="48"/>
      <c r="I331" s="49"/>
    </row>
    <row r="332" spans="3:9">
      <c r="C332" s="48"/>
      <c r="D332" s="48"/>
      <c r="E332" s="48"/>
      <c r="F332" s="48"/>
      <c r="G332" s="48"/>
      <c r="H332" s="48"/>
      <c r="I332" s="49"/>
    </row>
    <row r="333" spans="3:9">
      <c r="C333" s="48"/>
      <c r="D333" s="48"/>
      <c r="E333" s="48"/>
      <c r="F333" s="48"/>
      <c r="G333" s="48"/>
      <c r="H333" s="48"/>
      <c r="I333" s="49"/>
    </row>
    <row r="334" spans="3:9">
      <c r="C334" s="48"/>
      <c r="D334" s="48"/>
      <c r="E334" s="48"/>
      <c r="F334" s="48"/>
      <c r="G334" s="48"/>
      <c r="H334" s="48"/>
      <c r="I334" s="49"/>
    </row>
    <row r="335" spans="3:9">
      <c r="C335" s="48"/>
      <c r="D335" s="48"/>
      <c r="E335" s="48"/>
      <c r="F335" s="48"/>
      <c r="G335" s="48"/>
      <c r="H335" s="48"/>
      <c r="I335" s="49"/>
    </row>
    <row r="336" spans="3:9">
      <c r="C336" s="48"/>
      <c r="D336" s="48"/>
      <c r="E336" s="48"/>
      <c r="F336" s="48"/>
      <c r="G336" s="48"/>
      <c r="H336" s="48"/>
      <c r="I336" s="49"/>
    </row>
    <row r="337" spans="3:9">
      <c r="C337" s="48"/>
      <c r="D337" s="48"/>
      <c r="E337" s="48"/>
      <c r="F337" s="48"/>
      <c r="G337" s="48"/>
      <c r="H337" s="48"/>
      <c r="I337" s="49"/>
    </row>
    <row r="338" spans="3:9">
      <c r="C338" s="48"/>
      <c r="D338" s="48"/>
      <c r="E338" s="48"/>
      <c r="F338" s="48"/>
      <c r="G338" s="48"/>
      <c r="H338" s="48"/>
      <c r="I338" s="49"/>
    </row>
    <row r="339" spans="3:9">
      <c r="C339" s="48"/>
      <c r="D339" s="48"/>
      <c r="E339" s="48"/>
      <c r="F339" s="48"/>
      <c r="G339" s="48"/>
      <c r="H339" s="48"/>
      <c r="I339" s="49"/>
    </row>
    <row r="340" spans="3:9">
      <c r="C340" s="48"/>
      <c r="D340" s="48"/>
      <c r="E340" s="48"/>
      <c r="F340" s="48"/>
      <c r="G340" s="48"/>
      <c r="H340" s="48"/>
      <c r="I340" s="49"/>
    </row>
    <row r="341" spans="3:9">
      <c r="C341" s="48"/>
      <c r="D341" s="48"/>
      <c r="E341" s="48"/>
      <c r="F341" s="48"/>
      <c r="G341" s="48"/>
      <c r="H341" s="48"/>
      <c r="I341" s="49"/>
    </row>
    <row r="342" spans="3:9">
      <c r="C342" s="48"/>
      <c r="D342" s="48"/>
      <c r="E342" s="48"/>
      <c r="F342" s="48"/>
      <c r="G342" s="48"/>
      <c r="H342" s="48"/>
      <c r="I342" s="49"/>
    </row>
    <row r="343" spans="3:9">
      <c r="C343" s="48"/>
      <c r="D343" s="48"/>
      <c r="E343" s="48"/>
      <c r="F343" s="48"/>
      <c r="G343" s="48"/>
      <c r="H343" s="48"/>
      <c r="I343" s="49"/>
    </row>
    <row r="344" spans="3:9">
      <c r="C344" s="48"/>
      <c r="D344" s="48"/>
      <c r="E344" s="48"/>
      <c r="F344" s="48"/>
      <c r="G344" s="48"/>
      <c r="H344" s="48"/>
      <c r="I344" s="49"/>
    </row>
    <row r="345" spans="3:9">
      <c r="C345" s="48"/>
      <c r="D345" s="48"/>
      <c r="E345" s="48"/>
      <c r="F345" s="48"/>
      <c r="G345" s="48"/>
      <c r="H345" s="48"/>
      <c r="I345" s="49"/>
    </row>
    <row r="346" spans="3:9">
      <c r="C346" s="48"/>
      <c r="D346" s="48"/>
      <c r="E346" s="48"/>
      <c r="F346" s="48"/>
      <c r="G346" s="48"/>
      <c r="H346" s="48"/>
      <c r="I346" s="49"/>
    </row>
    <row r="347" spans="3:9">
      <c r="C347" s="48"/>
      <c r="D347" s="48"/>
      <c r="E347" s="48"/>
      <c r="F347" s="48"/>
      <c r="G347" s="48"/>
      <c r="H347" s="48"/>
      <c r="I347" s="49"/>
    </row>
    <row r="348" spans="3:9">
      <c r="C348" s="48"/>
      <c r="D348" s="48"/>
      <c r="E348" s="48"/>
      <c r="F348" s="48"/>
      <c r="G348" s="48"/>
      <c r="H348" s="48"/>
      <c r="I348" s="49"/>
    </row>
    <row r="349" spans="3:9">
      <c r="C349" s="48"/>
      <c r="D349" s="48"/>
      <c r="E349" s="48"/>
      <c r="F349" s="48"/>
      <c r="G349" s="48"/>
      <c r="H349" s="48"/>
      <c r="I349" s="49"/>
    </row>
    <row r="350" spans="3:9">
      <c r="C350" s="48"/>
      <c r="D350" s="48"/>
      <c r="E350" s="48"/>
      <c r="F350" s="48"/>
      <c r="G350" s="48"/>
      <c r="H350" s="48"/>
      <c r="I350" s="49"/>
    </row>
    <row r="351" spans="3:9">
      <c r="C351" s="48"/>
      <c r="D351" s="48"/>
      <c r="E351" s="48"/>
      <c r="F351" s="48"/>
      <c r="G351" s="48"/>
      <c r="H351" s="48"/>
      <c r="I351" s="49"/>
    </row>
    <row r="352" spans="3:9">
      <c r="C352" s="48"/>
      <c r="D352" s="48"/>
      <c r="E352" s="48"/>
      <c r="F352" s="48"/>
      <c r="G352" s="48"/>
      <c r="H352" s="48"/>
      <c r="I352" s="49"/>
    </row>
    <row r="353" spans="3:9">
      <c r="C353" s="48"/>
      <c r="D353" s="48"/>
      <c r="E353" s="48"/>
      <c r="F353" s="48"/>
      <c r="G353" s="48"/>
      <c r="H353" s="48"/>
      <c r="I353" s="49"/>
    </row>
    <row r="354" spans="3:9">
      <c r="C354" s="48"/>
      <c r="D354" s="48"/>
      <c r="E354" s="48"/>
      <c r="F354" s="48"/>
      <c r="G354" s="48"/>
      <c r="H354" s="48"/>
      <c r="I354" s="49"/>
    </row>
    <row r="355" spans="3:9">
      <c r="C355" s="48"/>
      <c r="D355" s="48"/>
      <c r="E355" s="48"/>
      <c r="F355" s="48"/>
      <c r="G355" s="48"/>
      <c r="H355" s="48"/>
      <c r="I355" s="49"/>
    </row>
    <row r="356" spans="3:9">
      <c r="C356" s="48"/>
      <c r="D356" s="48"/>
      <c r="E356" s="48"/>
      <c r="F356" s="48"/>
      <c r="G356" s="48"/>
      <c r="H356" s="48"/>
      <c r="I356" s="49"/>
    </row>
    <row r="357" spans="3:9">
      <c r="C357" s="48"/>
      <c r="D357" s="48"/>
      <c r="E357" s="48"/>
      <c r="F357" s="48"/>
      <c r="G357" s="48"/>
      <c r="H357" s="48"/>
      <c r="I357" s="49"/>
    </row>
    <row r="358" spans="3:9">
      <c r="C358" s="48"/>
      <c r="D358" s="48"/>
      <c r="E358" s="48"/>
      <c r="F358" s="48"/>
      <c r="G358" s="48"/>
      <c r="H358" s="48"/>
      <c r="I358" s="49"/>
    </row>
    <row r="359" spans="3:9">
      <c r="C359" s="48"/>
      <c r="D359" s="48"/>
      <c r="E359" s="48"/>
      <c r="F359" s="48"/>
      <c r="G359" s="48"/>
      <c r="H359" s="48"/>
      <c r="I359" s="49"/>
    </row>
    <row r="360" spans="3:9">
      <c r="C360" s="48"/>
      <c r="D360" s="48"/>
      <c r="E360" s="48"/>
      <c r="F360" s="48"/>
      <c r="G360" s="48"/>
      <c r="H360" s="48"/>
      <c r="I360" s="49"/>
    </row>
    <row r="361" spans="3:9">
      <c r="C361" s="48"/>
      <c r="D361" s="48"/>
      <c r="E361" s="48"/>
      <c r="F361" s="48"/>
      <c r="G361" s="48"/>
      <c r="H361" s="48"/>
      <c r="I361" s="49"/>
    </row>
    <row r="362" spans="3:9">
      <c r="C362" s="48"/>
      <c r="D362" s="48"/>
      <c r="E362" s="48"/>
      <c r="F362" s="48"/>
      <c r="G362" s="48"/>
      <c r="H362" s="48"/>
      <c r="I362" s="49"/>
    </row>
    <row r="363" spans="3:9">
      <c r="C363" s="48"/>
      <c r="D363" s="48"/>
      <c r="E363" s="48"/>
      <c r="F363" s="48"/>
      <c r="G363" s="48"/>
      <c r="H363" s="48"/>
      <c r="I363" s="49"/>
    </row>
    <row r="364" spans="3:9">
      <c r="C364" s="48"/>
      <c r="D364" s="48"/>
      <c r="E364" s="48"/>
      <c r="F364" s="48"/>
      <c r="G364" s="48"/>
      <c r="H364" s="48"/>
      <c r="I364" s="49"/>
    </row>
    <row r="365" spans="3:9">
      <c r="C365" s="48"/>
      <c r="D365" s="48"/>
      <c r="E365" s="48"/>
      <c r="F365" s="48"/>
      <c r="G365" s="48"/>
      <c r="H365" s="48"/>
      <c r="I365" s="49"/>
    </row>
    <row r="366" spans="3:9">
      <c r="C366" s="48"/>
      <c r="D366" s="48"/>
      <c r="E366" s="48"/>
      <c r="F366" s="48"/>
      <c r="G366" s="48"/>
      <c r="H366" s="48"/>
      <c r="I366" s="49"/>
    </row>
    <row r="367" spans="3:9">
      <c r="C367" s="48"/>
      <c r="D367" s="48"/>
      <c r="E367" s="48"/>
      <c r="F367" s="48"/>
      <c r="G367" s="48"/>
      <c r="H367" s="48"/>
      <c r="I367" s="49"/>
    </row>
    <row r="368" spans="3:9">
      <c r="C368" s="48"/>
      <c r="D368" s="48"/>
      <c r="E368" s="48"/>
      <c r="F368" s="48"/>
      <c r="G368" s="48"/>
      <c r="H368" s="48"/>
      <c r="I368" s="49"/>
    </row>
    <row r="369" spans="3:9">
      <c r="C369" s="48"/>
      <c r="D369" s="48"/>
      <c r="E369" s="48"/>
      <c r="F369" s="48"/>
      <c r="G369" s="48"/>
      <c r="H369" s="48"/>
      <c r="I369" s="49"/>
    </row>
    <row r="370" spans="3:9">
      <c r="C370" s="48"/>
      <c r="D370" s="48"/>
      <c r="E370" s="48"/>
      <c r="F370" s="48"/>
      <c r="G370" s="48"/>
      <c r="H370" s="48"/>
      <c r="I370" s="49"/>
    </row>
    <row r="371" spans="3:9">
      <c r="C371" s="48"/>
      <c r="D371" s="48"/>
      <c r="E371" s="48"/>
      <c r="F371" s="48"/>
      <c r="G371" s="48"/>
      <c r="H371" s="48"/>
      <c r="I371" s="49"/>
    </row>
    <row r="372" spans="3:9">
      <c r="C372" s="48"/>
      <c r="D372" s="48"/>
      <c r="E372" s="48"/>
      <c r="F372" s="48"/>
      <c r="G372" s="48"/>
      <c r="H372" s="48"/>
      <c r="I372" s="49"/>
    </row>
    <row r="373" spans="3:9">
      <c r="C373" s="48"/>
      <c r="D373" s="48"/>
      <c r="E373" s="48"/>
      <c r="F373" s="48"/>
      <c r="G373" s="48"/>
      <c r="H373" s="48"/>
      <c r="I373" s="49"/>
    </row>
    <row r="374" spans="3:9">
      <c r="C374" s="48"/>
      <c r="D374" s="48"/>
      <c r="E374" s="48"/>
      <c r="F374" s="48"/>
      <c r="G374" s="48"/>
      <c r="H374" s="48"/>
      <c r="I374" s="49"/>
    </row>
    <row r="375" spans="3:9">
      <c r="C375" s="48"/>
      <c r="D375" s="48"/>
      <c r="E375" s="48"/>
      <c r="F375" s="48"/>
      <c r="G375" s="48"/>
      <c r="H375" s="48"/>
      <c r="I375" s="49"/>
    </row>
    <row r="376" spans="3:9">
      <c r="C376" s="48"/>
      <c r="D376" s="48"/>
      <c r="E376" s="48"/>
      <c r="F376" s="48"/>
      <c r="G376" s="48"/>
      <c r="H376" s="48"/>
      <c r="I376" s="49"/>
    </row>
    <row r="377" spans="3:9">
      <c r="C377" s="48"/>
      <c r="D377" s="48"/>
      <c r="E377" s="48"/>
      <c r="F377" s="48"/>
      <c r="G377" s="48"/>
      <c r="H377" s="48"/>
      <c r="I377" s="49"/>
    </row>
    <row r="378" spans="3:9">
      <c r="C378" s="48"/>
      <c r="D378" s="48"/>
      <c r="E378" s="48"/>
      <c r="F378" s="48"/>
      <c r="G378" s="48"/>
      <c r="H378" s="48"/>
      <c r="I378" s="49"/>
    </row>
    <row r="379" spans="3:9">
      <c r="C379" s="48"/>
      <c r="D379" s="48"/>
      <c r="E379" s="48"/>
      <c r="F379" s="48"/>
      <c r="G379" s="48"/>
      <c r="H379" s="48"/>
      <c r="I379" s="49"/>
    </row>
    <row r="380" spans="3:9">
      <c r="C380" s="48"/>
      <c r="D380" s="48"/>
      <c r="E380" s="48"/>
      <c r="F380" s="48"/>
      <c r="G380" s="48"/>
      <c r="H380" s="48"/>
      <c r="I380" s="49"/>
    </row>
    <row r="381" spans="3:9">
      <c r="C381" s="48"/>
      <c r="D381" s="48"/>
      <c r="E381" s="48"/>
      <c r="F381" s="48"/>
      <c r="G381" s="48"/>
      <c r="H381" s="48"/>
      <c r="I381" s="49"/>
    </row>
    <row r="382" spans="3:9">
      <c r="C382" s="48"/>
      <c r="D382" s="48"/>
      <c r="E382" s="48"/>
      <c r="F382" s="48"/>
      <c r="G382" s="48"/>
      <c r="H382" s="48"/>
      <c r="I382" s="49"/>
    </row>
    <row r="383" spans="3:9">
      <c r="C383" s="48"/>
      <c r="D383" s="48"/>
      <c r="E383" s="48"/>
      <c r="F383" s="48"/>
      <c r="G383" s="48"/>
      <c r="H383" s="48"/>
      <c r="I383" s="49"/>
    </row>
    <row r="384" spans="3:9">
      <c r="C384" s="48"/>
      <c r="D384" s="48"/>
      <c r="E384" s="48"/>
      <c r="F384" s="48"/>
      <c r="G384" s="48"/>
      <c r="H384" s="48"/>
      <c r="I384" s="49"/>
    </row>
    <row r="385" spans="3:9">
      <c r="C385" s="48"/>
      <c r="D385" s="48"/>
      <c r="E385" s="48"/>
      <c r="F385" s="48"/>
      <c r="G385" s="48"/>
      <c r="H385" s="48"/>
      <c r="I385" s="49"/>
    </row>
    <row r="386" spans="3:9">
      <c r="C386" s="48"/>
      <c r="D386" s="48"/>
      <c r="E386" s="48"/>
      <c r="F386" s="48"/>
      <c r="G386" s="48"/>
      <c r="H386" s="48"/>
      <c r="I386" s="49"/>
    </row>
    <row r="387" spans="3:9">
      <c r="C387" s="48"/>
      <c r="D387" s="48"/>
      <c r="E387" s="48"/>
      <c r="F387" s="48"/>
      <c r="G387" s="48"/>
      <c r="H387" s="48"/>
      <c r="I387" s="49"/>
    </row>
    <row r="388" spans="3:9">
      <c r="C388" s="48"/>
      <c r="D388" s="48"/>
      <c r="E388" s="48"/>
      <c r="F388" s="48"/>
      <c r="G388" s="48"/>
      <c r="H388" s="48"/>
      <c r="I388" s="49"/>
    </row>
    <row r="389" spans="3:9">
      <c r="C389" s="48"/>
      <c r="D389" s="48"/>
      <c r="E389" s="48"/>
      <c r="F389" s="48"/>
      <c r="G389" s="48"/>
      <c r="H389" s="48"/>
      <c r="I389" s="49"/>
    </row>
    <row r="390" spans="3:9">
      <c r="C390" s="48"/>
      <c r="D390" s="48"/>
      <c r="E390" s="48"/>
      <c r="F390" s="48"/>
      <c r="G390" s="48"/>
      <c r="H390" s="48"/>
      <c r="I390" s="49"/>
    </row>
    <row r="391" spans="3:9">
      <c r="C391" s="48"/>
      <c r="D391" s="48"/>
      <c r="E391" s="48"/>
      <c r="F391" s="48"/>
      <c r="G391" s="48"/>
      <c r="H391" s="48"/>
      <c r="I391" s="49"/>
    </row>
    <row r="392" spans="3:9">
      <c r="C392" s="48"/>
      <c r="D392" s="48"/>
      <c r="E392" s="48"/>
      <c r="F392" s="48"/>
      <c r="G392" s="48"/>
      <c r="H392" s="48"/>
      <c r="I392" s="49"/>
    </row>
    <row r="393" spans="3:9">
      <c r="C393" s="48"/>
      <c r="D393" s="48"/>
      <c r="E393" s="48"/>
      <c r="F393" s="48"/>
      <c r="G393" s="48"/>
      <c r="H393" s="48"/>
      <c r="I393" s="49"/>
    </row>
    <row r="394" spans="3:9">
      <c r="C394" s="48"/>
      <c r="D394" s="48"/>
      <c r="E394" s="48"/>
      <c r="F394" s="48"/>
      <c r="G394" s="48"/>
      <c r="H394" s="48"/>
      <c r="I394" s="49"/>
    </row>
    <row r="395" spans="3:9">
      <c r="C395" s="48"/>
      <c r="D395" s="48"/>
      <c r="E395" s="48"/>
      <c r="F395" s="48"/>
      <c r="G395" s="48"/>
      <c r="H395" s="48"/>
      <c r="I395" s="49"/>
    </row>
    <row r="396" spans="3:9">
      <c r="C396" s="48"/>
      <c r="D396" s="48"/>
      <c r="E396" s="48"/>
      <c r="F396" s="48"/>
      <c r="G396" s="48"/>
      <c r="H396" s="48"/>
      <c r="I396" s="49"/>
    </row>
    <row r="397" spans="3:9">
      <c r="C397" s="48"/>
      <c r="D397" s="48"/>
      <c r="E397" s="48"/>
      <c r="F397" s="48"/>
      <c r="G397" s="48"/>
      <c r="H397" s="48"/>
      <c r="I397" s="49"/>
    </row>
    <row r="398" spans="3:9">
      <c r="C398" s="48"/>
      <c r="D398" s="48"/>
      <c r="E398" s="48"/>
      <c r="F398" s="48"/>
      <c r="G398" s="48"/>
      <c r="H398" s="48"/>
      <c r="I398" s="49"/>
    </row>
    <row r="399" spans="3:9">
      <c r="C399" s="48"/>
      <c r="D399" s="48"/>
      <c r="E399" s="48"/>
      <c r="F399" s="48"/>
      <c r="G399" s="48"/>
      <c r="H399" s="48"/>
      <c r="I399" s="49"/>
    </row>
    <row r="400" spans="3:9">
      <c r="C400" s="48"/>
      <c r="D400" s="48"/>
      <c r="E400" s="48"/>
      <c r="F400" s="48"/>
      <c r="G400" s="48"/>
      <c r="H400" s="48"/>
      <c r="I400" s="49"/>
    </row>
    <row r="401" spans="3:9">
      <c r="C401" s="48"/>
      <c r="D401" s="48"/>
      <c r="E401" s="48"/>
      <c r="F401" s="48"/>
      <c r="G401" s="48"/>
      <c r="H401" s="48"/>
      <c r="I401" s="49"/>
    </row>
    <row r="402" spans="3:9">
      <c r="C402" s="48"/>
      <c r="D402" s="48"/>
      <c r="E402" s="48"/>
      <c r="F402" s="48"/>
      <c r="G402" s="48"/>
      <c r="H402" s="48"/>
      <c r="I402" s="49"/>
    </row>
    <row r="403" spans="3:9">
      <c r="C403" s="48"/>
      <c r="D403" s="48"/>
      <c r="E403" s="48"/>
      <c r="F403" s="48"/>
      <c r="G403" s="48"/>
      <c r="H403" s="48"/>
      <c r="I403" s="49"/>
    </row>
    <row r="404" spans="3:9">
      <c r="C404" s="48"/>
      <c r="D404" s="48"/>
      <c r="E404" s="48"/>
      <c r="F404" s="48"/>
      <c r="G404" s="48"/>
      <c r="H404" s="48"/>
      <c r="I404" s="49"/>
    </row>
    <row r="405" spans="3:9">
      <c r="C405" s="48"/>
      <c r="D405" s="48"/>
      <c r="E405" s="48"/>
      <c r="F405" s="48"/>
      <c r="G405" s="48"/>
      <c r="H405" s="48"/>
      <c r="I405" s="49"/>
    </row>
    <row r="406" spans="3:9">
      <c r="C406" s="48"/>
      <c r="D406" s="48"/>
      <c r="E406" s="48"/>
      <c r="F406" s="48"/>
      <c r="G406" s="48"/>
      <c r="H406" s="48"/>
      <c r="I406" s="49"/>
    </row>
    <row r="407" spans="3:9">
      <c r="C407" s="48"/>
      <c r="D407" s="48"/>
      <c r="E407" s="48"/>
      <c r="F407" s="48"/>
      <c r="G407" s="48"/>
      <c r="H407" s="48"/>
      <c r="I407" s="49"/>
    </row>
    <row r="408" spans="3:9">
      <c r="C408" s="48"/>
      <c r="D408" s="48"/>
      <c r="E408" s="48"/>
      <c r="F408" s="48"/>
      <c r="G408" s="48"/>
      <c r="H408" s="48"/>
      <c r="I408" s="49"/>
    </row>
    <row r="409" spans="3:9">
      <c r="C409" s="48"/>
      <c r="D409" s="48"/>
      <c r="E409" s="48"/>
      <c r="F409" s="48"/>
      <c r="G409" s="48"/>
      <c r="H409" s="48"/>
      <c r="I409" s="49"/>
    </row>
    <row r="410" spans="3:9">
      <c r="C410" s="48"/>
      <c r="D410" s="48"/>
      <c r="E410" s="48"/>
      <c r="F410" s="48"/>
      <c r="G410" s="48"/>
      <c r="H410" s="48"/>
      <c r="I410" s="49"/>
    </row>
    <row r="411" spans="3:9">
      <c r="C411" s="48"/>
      <c r="D411" s="48"/>
      <c r="E411" s="48"/>
      <c r="F411" s="48"/>
      <c r="G411" s="48"/>
      <c r="H411" s="48"/>
      <c r="I411" s="49"/>
    </row>
    <row r="412" spans="3:9">
      <c r="C412" s="48"/>
      <c r="D412" s="48"/>
      <c r="E412" s="48"/>
      <c r="F412" s="48"/>
      <c r="G412" s="48"/>
      <c r="H412" s="48"/>
      <c r="I412" s="49"/>
    </row>
    <row r="413" spans="3:9">
      <c r="C413" s="48"/>
      <c r="D413" s="48"/>
      <c r="E413" s="48"/>
      <c r="F413" s="48"/>
      <c r="G413" s="48"/>
      <c r="H413" s="48"/>
      <c r="I413" s="49"/>
    </row>
    <row r="414" spans="3:9">
      <c r="C414" s="48"/>
      <c r="D414" s="48"/>
      <c r="E414" s="48"/>
      <c r="F414" s="48"/>
      <c r="G414" s="48"/>
      <c r="H414" s="48"/>
      <c r="I414" s="49"/>
    </row>
    <row r="415" spans="3:9">
      <c r="C415" s="48"/>
      <c r="D415" s="48"/>
      <c r="E415" s="48"/>
      <c r="F415" s="48"/>
      <c r="G415" s="48"/>
      <c r="H415" s="48"/>
      <c r="I415" s="49"/>
    </row>
    <row r="416" spans="3:9">
      <c r="C416" s="48"/>
      <c r="D416" s="48"/>
      <c r="E416" s="48"/>
      <c r="F416" s="48"/>
      <c r="G416" s="48"/>
      <c r="H416" s="48"/>
      <c r="I416" s="49"/>
    </row>
    <row r="417" spans="3:9">
      <c r="C417" s="48"/>
      <c r="D417" s="48"/>
      <c r="E417" s="48"/>
      <c r="F417" s="48"/>
      <c r="G417" s="48"/>
      <c r="H417" s="48"/>
      <c r="I417" s="49"/>
    </row>
    <row r="418" spans="3:9">
      <c r="C418" s="48"/>
      <c r="D418" s="48"/>
      <c r="E418" s="48"/>
      <c r="F418" s="48"/>
      <c r="G418" s="48"/>
      <c r="H418" s="48"/>
      <c r="I418" s="49"/>
    </row>
    <row r="419" spans="3:9">
      <c r="C419" s="48"/>
      <c r="D419" s="48"/>
      <c r="E419" s="48"/>
      <c r="F419" s="48"/>
      <c r="G419" s="48"/>
      <c r="H419" s="48"/>
      <c r="I419" s="49"/>
    </row>
    <row r="420" spans="3:9">
      <c r="C420" s="48"/>
      <c r="D420" s="48"/>
      <c r="E420" s="48"/>
      <c r="F420" s="48"/>
      <c r="G420" s="48"/>
      <c r="H420" s="48"/>
      <c r="I420" s="49"/>
    </row>
    <row r="421" spans="3:9">
      <c r="C421" s="48"/>
      <c r="D421" s="48"/>
      <c r="E421" s="48"/>
      <c r="F421" s="48"/>
      <c r="G421" s="48"/>
      <c r="H421" s="48"/>
      <c r="I421" s="49"/>
    </row>
    <row r="422" spans="3:9">
      <c r="C422" s="48"/>
      <c r="D422" s="48"/>
      <c r="E422" s="48"/>
      <c r="F422" s="48"/>
      <c r="G422" s="48"/>
      <c r="H422" s="48"/>
      <c r="I422" s="49"/>
    </row>
    <row r="423" spans="3:9">
      <c r="C423" s="48"/>
      <c r="D423" s="48"/>
      <c r="E423" s="48"/>
      <c r="F423" s="48"/>
      <c r="G423" s="48"/>
      <c r="H423" s="48"/>
      <c r="I423" s="49"/>
    </row>
    <row r="424" spans="3:9">
      <c r="C424" s="48"/>
      <c r="D424" s="48"/>
      <c r="E424" s="48"/>
      <c r="F424" s="48"/>
      <c r="G424" s="48"/>
      <c r="H424" s="48"/>
      <c r="I424" s="49"/>
    </row>
    <row r="425" spans="3:9">
      <c r="C425" s="48"/>
      <c r="D425" s="48"/>
      <c r="E425" s="48"/>
      <c r="F425" s="48"/>
      <c r="G425" s="48"/>
      <c r="H425" s="48"/>
      <c r="I425" s="49"/>
    </row>
    <row r="426" spans="3:9">
      <c r="C426" s="48"/>
      <c r="D426" s="48"/>
      <c r="E426" s="48"/>
      <c r="F426" s="48"/>
      <c r="G426" s="48"/>
      <c r="H426" s="48"/>
      <c r="I426" s="49"/>
    </row>
    <row r="427" spans="3:9">
      <c r="C427" s="48"/>
      <c r="D427" s="48"/>
      <c r="E427" s="48"/>
      <c r="F427" s="48"/>
      <c r="G427" s="48"/>
      <c r="H427" s="48"/>
      <c r="I427" s="49"/>
    </row>
    <row r="428" spans="3:9">
      <c r="C428" s="48"/>
      <c r="D428" s="48"/>
      <c r="E428" s="48"/>
      <c r="F428" s="48"/>
      <c r="G428" s="48"/>
      <c r="H428" s="48"/>
      <c r="I428" s="49"/>
    </row>
    <row r="429" spans="3:9">
      <c r="C429" s="48"/>
      <c r="D429" s="48"/>
      <c r="E429" s="48"/>
      <c r="F429" s="48"/>
      <c r="G429" s="48"/>
      <c r="H429" s="48"/>
      <c r="I429" s="49"/>
    </row>
    <row r="430" spans="3:9">
      <c r="C430" s="48"/>
      <c r="D430" s="48"/>
      <c r="E430" s="48"/>
      <c r="F430" s="48"/>
      <c r="G430" s="48"/>
      <c r="H430" s="48"/>
      <c r="I430" s="49"/>
    </row>
    <row r="431" spans="3:9">
      <c r="C431" s="48"/>
      <c r="D431" s="48"/>
      <c r="E431" s="48"/>
      <c r="F431" s="48"/>
      <c r="G431" s="48"/>
      <c r="H431" s="48"/>
      <c r="I431" s="49"/>
    </row>
    <row r="432" spans="3:9">
      <c r="C432" s="48"/>
      <c r="D432" s="48"/>
      <c r="E432" s="48"/>
      <c r="F432" s="48"/>
      <c r="G432" s="48"/>
      <c r="H432" s="48"/>
      <c r="I432" s="49"/>
    </row>
    <row r="433" spans="3:9">
      <c r="C433" s="48"/>
      <c r="D433" s="48"/>
      <c r="E433" s="48"/>
      <c r="F433" s="48"/>
      <c r="G433" s="48"/>
      <c r="H433" s="48"/>
      <c r="I433" s="49"/>
    </row>
    <row r="434" spans="3:9">
      <c r="C434" s="48"/>
      <c r="D434" s="48"/>
      <c r="E434" s="48"/>
      <c r="F434" s="48"/>
      <c r="G434" s="48"/>
      <c r="H434" s="48"/>
      <c r="I434" s="49"/>
    </row>
    <row r="435" spans="3:9">
      <c r="C435" s="48"/>
      <c r="D435" s="48"/>
      <c r="E435" s="48"/>
      <c r="F435" s="48"/>
      <c r="G435" s="48"/>
      <c r="H435" s="48"/>
      <c r="I435" s="49"/>
    </row>
    <row r="436" spans="3:9">
      <c r="C436" s="48"/>
      <c r="D436" s="48"/>
      <c r="E436" s="48"/>
      <c r="F436" s="48"/>
      <c r="G436" s="48"/>
      <c r="H436" s="48"/>
      <c r="I436" s="49"/>
    </row>
    <row r="437" spans="3:9">
      <c r="C437" s="48"/>
      <c r="D437" s="48"/>
      <c r="E437" s="48"/>
      <c r="F437" s="48"/>
      <c r="G437" s="48"/>
      <c r="H437" s="48"/>
      <c r="I437" s="49"/>
    </row>
    <row r="438" spans="3:9">
      <c r="C438" s="48"/>
      <c r="D438" s="48"/>
      <c r="E438" s="48"/>
      <c r="F438" s="48"/>
      <c r="G438" s="48"/>
      <c r="H438" s="48"/>
      <c r="I438" s="49"/>
    </row>
    <row r="439" spans="3:9">
      <c r="C439" s="48"/>
      <c r="D439" s="48"/>
      <c r="E439" s="48"/>
      <c r="F439" s="48"/>
      <c r="G439" s="48"/>
      <c r="H439" s="48"/>
      <c r="I439" s="49"/>
    </row>
    <row r="440" spans="3:9">
      <c r="C440" s="48"/>
      <c r="D440" s="48"/>
      <c r="E440" s="48"/>
      <c r="F440" s="48"/>
      <c r="G440" s="48"/>
      <c r="H440" s="48"/>
      <c r="I440" s="49"/>
    </row>
    <row r="441" spans="3:9">
      <c r="C441" s="48"/>
      <c r="D441" s="48"/>
      <c r="E441" s="48"/>
      <c r="F441" s="48"/>
      <c r="G441" s="48"/>
      <c r="H441" s="48"/>
      <c r="I441" s="49"/>
    </row>
    <row r="442" spans="3:9">
      <c r="C442" s="48"/>
      <c r="D442" s="48"/>
      <c r="E442" s="48"/>
      <c r="F442" s="48"/>
      <c r="G442" s="48"/>
      <c r="H442" s="48"/>
      <c r="I442" s="49"/>
    </row>
    <row r="443" spans="3:9">
      <c r="C443" s="48"/>
      <c r="D443" s="48"/>
      <c r="E443" s="48"/>
      <c r="F443" s="48"/>
      <c r="G443" s="48"/>
      <c r="H443" s="48"/>
      <c r="I443" s="49"/>
    </row>
    <row r="444" spans="3:9">
      <c r="C444" s="48"/>
      <c r="D444" s="48"/>
      <c r="E444" s="48"/>
      <c r="F444" s="48"/>
      <c r="G444" s="48"/>
      <c r="H444" s="48"/>
      <c r="I444" s="49"/>
    </row>
    <row r="445" spans="3:9">
      <c r="C445" s="48"/>
      <c r="D445" s="48"/>
      <c r="E445" s="48"/>
      <c r="F445" s="48"/>
      <c r="G445" s="48"/>
      <c r="H445" s="48"/>
      <c r="I445" s="49"/>
    </row>
    <row r="446" spans="3:9">
      <c r="C446" s="48"/>
      <c r="D446" s="48"/>
      <c r="E446" s="48"/>
      <c r="F446" s="48"/>
      <c r="G446" s="48"/>
      <c r="H446" s="48"/>
      <c r="I446" s="49"/>
    </row>
    <row r="447" spans="3:9">
      <c r="C447" s="48"/>
      <c r="D447" s="48"/>
      <c r="E447" s="48"/>
      <c r="F447" s="48"/>
      <c r="G447" s="48"/>
      <c r="H447" s="48"/>
      <c r="I447" s="49"/>
    </row>
    <row r="448" spans="3:9">
      <c r="C448" s="48"/>
      <c r="D448" s="48"/>
      <c r="E448" s="48"/>
      <c r="F448" s="48"/>
      <c r="G448" s="48"/>
      <c r="H448" s="48"/>
      <c r="I448" s="49"/>
    </row>
    <row r="449" spans="3:9">
      <c r="C449" s="48"/>
      <c r="D449" s="48"/>
      <c r="E449" s="48"/>
      <c r="F449" s="48"/>
      <c r="G449" s="48"/>
      <c r="H449" s="48"/>
      <c r="I449" s="49"/>
    </row>
    <row r="450" spans="3:9">
      <c r="C450" s="48"/>
      <c r="D450" s="48"/>
      <c r="E450" s="48"/>
      <c r="F450" s="48"/>
      <c r="G450" s="48"/>
      <c r="H450" s="48"/>
      <c r="I450" s="49"/>
    </row>
    <row r="451" spans="3:9">
      <c r="C451" s="48"/>
      <c r="D451" s="48"/>
      <c r="E451" s="48"/>
      <c r="F451" s="48"/>
      <c r="G451" s="48"/>
      <c r="H451" s="48"/>
      <c r="I451" s="49"/>
    </row>
    <row r="452" spans="3:9">
      <c r="C452" s="48"/>
      <c r="D452" s="48"/>
      <c r="E452" s="48"/>
      <c r="F452" s="48"/>
      <c r="G452" s="48"/>
      <c r="H452" s="48"/>
      <c r="I452" s="49"/>
    </row>
    <row r="453" spans="3:9">
      <c r="C453" s="48"/>
      <c r="D453" s="48"/>
      <c r="E453" s="48"/>
      <c r="F453" s="48"/>
      <c r="G453" s="48"/>
      <c r="H453" s="48"/>
      <c r="I453" s="49"/>
    </row>
    <row r="454" spans="3:9">
      <c r="C454" s="48"/>
      <c r="D454" s="48"/>
      <c r="E454" s="48"/>
      <c r="F454" s="48"/>
      <c r="G454" s="48"/>
      <c r="H454" s="48"/>
      <c r="I454" s="49"/>
    </row>
    <row r="455" spans="3:9">
      <c r="C455" s="48"/>
      <c r="D455" s="48"/>
      <c r="E455" s="48"/>
      <c r="F455" s="48"/>
      <c r="G455" s="48"/>
      <c r="H455" s="48"/>
      <c r="I455" s="49"/>
    </row>
    <row r="456" spans="3:9">
      <c r="C456" s="48"/>
      <c r="D456" s="48"/>
      <c r="E456" s="48"/>
      <c r="F456" s="48"/>
      <c r="G456" s="48"/>
      <c r="H456" s="48"/>
      <c r="I456" s="49"/>
    </row>
    <row r="457" spans="3:9">
      <c r="C457" s="48"/>
      <c r="D457" s="48"/>
      <c r="E457" s="48"/>
      <c r="F457" s="48"/>
      <c r="G457" s="48"/>
      <c r="H457" s="48"/>
      <c r="I457" s="49"/>
    </row>
    <row r="458" spans="3:9">
      <c r="C458" s="48"/>
      <c r="D458" s="48"/>
      <c r="E458" s="48"/>
      <c r="F458" s="48"/>
      <c r="G458" s="48"/>
      <c r="H458" s="48"/>
      <c r="I458" s="49"/>
    </row>
    <row r="459" spans="3:9">
      <c r="C459" s="48"/>
      <c r="D459" s="48"/>
      <c r="E459" s="48"/>
      <c r="F459" s="48"/>
      <c r="G459" s="48"/>
      <c r="H459" s="48"/>
      <c r="I459" s="49"/>
    </row>
    <row r="460" spans="3:9">
      <c r="C460" s="48"/>
      <c r="D460" s="48"/>
      <c r="E460" s="48"/>
      <c r="F460" s="48"/>
      <c r="G460" s="48"/>
      <c r="H460" s="48"/>
      <c r="I460" s="49"/>
    </row>
    <row r="461" spans="3:9">
      <c r="C461" s="48"/>
      <c r="D461" s="48"/>
      <c r="E461" s="48"/>
      <c r="F461" s="48"/>
      <c r="G461" s="48"/>
      <c r="H461" s="48"/>
      <c r="I461" s="49"/>
    </row>
    <row r="462" spans="3:9">
      <c r="C462" s="48"/>
      <c r="D462" s="48"/>
      <c r="E462" s="48"/>
      <c r="F462" s="48"/>
      <c r="G462" s="48"/>
      <c r="H462" s="48"/>
      <c r="I462" s="49"/>
    </row>
    <row r="463" spans="3:9">
      <c r="C463" s="48"/>
      <c r="D463" s="48"/>
      <c r="E463" s="48"/>
      <c r="F463" s="48"/>
      <c r="G463" s="48"/>
      <c r="H463" s="48"/>
      <c r="I463" s="49"/>
    </row>
    <row r="464" spans="3:9">
      <c r="C464" s="48"/>
      <c r="D464" s="48"/>
      <c r="E464" s="48"/>
      <c r="F464" s="48"/>
      <c r="G464" s="48"/>
      <c r="H464" s="48"/>
      <c r="I464" s="49"/>
    </row>
    <row r="465" spans="3:9">
      <c r="C465" s="48"/>
      <c r="D465" s="48"/>
      <c r="E465" s="48"/>
      <c r="F465" s="48"/>
      <c r="G465" s="48"/>
      <c r="H465" s="48"/>
      <c r="I465" s="49"/>
    </row>
    <row r="466" spans="3:9">
      <c r="C466" s="48"/>
      <c r="D466" s="48"/>
      <c r="E466" s="48"/>
      <c r="F466" s="48"/>
      <c r="G466" s="48"/>
      <c r="H466" s="48"/>
      <c r="I466" s="49"/>
    </row>
    <row r="467" spans="3:9">
      <c r="C467" s="48"/>
      <c r="D467" s="48"/>
      <c r="E467" s="48"/>
      <c r="F467" s="48"/>
      <c r="G467" s="48"/>
      <c r="H467" s="48"/>
      <c r="I467" s="49"/>
    </row>
    <row r="468" spans="3:9">
      <c r="C468" s="48"/>
      <c r="D468" s="48"/>
      <c r="E468" s="48"/>
      <c r="F468" s="48"/>
      <c r="G468" s="48"/>
      <c r="H468" s="48"/>
      <c r="I468" s="49"/>
    </row>
    <row r="469" spans="3:9">
      <c r="C469" s="48"/>
      <c r="D469" s="48"/>
      <c r="E469" s="48"/>
      <c r="F469" s="48"/>
      <c r="G469" s="48"/>
      <c r="H469" s="48"/>
      <c r="I469" s="49"/>
    </row>
    <row r="470" spans="3:9">
      <c r="C470" s="48"/>
      <c r="D470" s="48"/>
      <c r="E470" s="48"/>
      <c r="F470" s="48"/>
      <c r="G470" s="48"/>
      <c r="H470" s="48"/>
      <c r="I470" s="49"/>
    </row>
    <row r="471" spans="3:9">
      <c r="C471" s="48"/>
      <c r="D471" s="48"/>
      <c r="E471" s="48"/>
      <c r="F471" s="48"/>
      <c r="G471" s="48"/>
      <c r="H471" s="48"/>
      <c r="I471" s="49"/>
    </row>
    <row r="472" spans="3:9">
      <c r="C472" s="48"/>
      <c r="D472" s="48"/>
      <c r="E472" s="48"/>
      <c r="F472" s="48"/>
      <c r="G472" s="48"/>
      <c r="H472" s="48"/>
      <c r="I472" s="49"/>
    </row>
    <row r="473" spans="3:9">
      <c r="C473" s="48"/>
      <c r="D473" s="48"/>
      <c r="E473" s="48"/>
      <c r="F473" s="48"/>
      <c r="G473" s="48"/>
      <c r="H473" s="48"/>
      <c r="I473" s="49"/>
    </row>
    <row r="474" spans="3:9">
      <c r="C474" s="48"/>
      <c r="D474" s="48"/>
      <c r="E474" s="48"/>
      <c r="F474" s="48"/>
      <c r="G474" s="48"/>
      <c r="H474" s="48"/>
      <c r="I474" s="49"/>
    </row>
    <row r="475" spans="3:9">
      <c r="C475" s="48"/>
      <c r="D475" s="48"/>
      <c r="E475" s="48"/>
      <c r="F475" s="48"/>
      <c r="G475" s="48"/>
      <c r="H475" s="48"/>
      <c r="I475" s="49"/>
    </row>
    <row r="476" spans="3:9">
      <c r="C476" s="48"/>
      <c r="D476" s="48"/>
      <c r="E476" s="48"/>
      <c r="F476" s="48"/>
      <c r="G476" s="48"/>
      <c r="H476" s="48"/>
      <c r="I476" s="49"/>
    </row>
    <row r="477" spans="3:9">
      <c r="C477" s="48"/>
      <c r="D477" s="48"/>
      <c r="E477" s="48"/>
      <c r="F477" s="48"/>
      <c r="G477" s="48"/>
      <c r="H477" s="48"/>
      <c r="I477" s="49"/>
    </row>
    <row r="478" spans="3:9">
      <c r="C478" s="48"/>
      <c r="D478" s="48"/>
      <c r="E478" s="48"/>
      <c r="F478" s="48"/>
      <c r="G478" s="48"/>
      <c r="H478" s="48"/>
      <c r="I478" s="49"/>
    </row>
    <row r="479" spans="3:9">
      <c r="C479" s="48"/>
      <c r="D479" s="48"/>
      <c r="E479" s="48"/>
      <c r="F479" s="48"/>
      <c r="G479" s="48"/>
      <c r="H479" s="48"/>
      <c r="I479" s="49"/>
    </row>
    <row r="480" spans="3:9">
      <c r="C480" s="48"/>
      <c r="D480" s="48"/>
      <c r="E480" s="48"/>
      <c r="F480" s="48"/>
      <c r="G480" s="48"/>
      <c r="H480" s="48"/>
      <c r="I480" s="49"/>
    </row>
    <row r="481" spans="3:9">
      <c r="C481" s="48"/>
      <c r="D481" s="48"/>
      <c r="E481" s="48"/>
      <c r="F481" s="48"/>
      <c r="G481" s="48"/>
      <c r="H481" s="48"/>
      <c r="I481" s="49"/>
    </row>
    <row r="482" spans="3:9">
      <c r="C482" s="48"/>
      <c r="D482" s="48"/>
      <c r="E482" s="48"/>
      <c r="F482" s="48"/>
      <c r="G482" s="48"/>
      <c r="H482" s="48"/>
      <c r="I482" s="49"/>
    </row>
    <row r="483" spans="3:9">
      <c r="C483" s="48"/>
      <c r="D483" s="48"/>
      <c r="E483" s="48"/>
      <c r="F483" s="48"/>
      <c r="G483" s="48"/>
      <c r="H483" s="48"/>
      <c r="I483" s="49"/>
    </row>
    <row r="484" spans="3:9">
      <c r="C484" s="48"/>
      <c r="D484" s="48"/>
      <c r="E484" s="48"/>
      <c r="F484" s="48"/>
      <c r="G484" s="48"/>
      <c r="H484" s="48"/>
      <c r="I484" s="49"/>
    </row>
    <row r="485" spans="3:9">
      <c r="C485" s="48"/>
      <c r="D485" s="48"/>
      <c r="E485" s="48"/>
      <c r="F485" s="48"/>
      <c r="G485" s="48"/>
      <c r="H485" s="48"/>
      <c r="I485" s="49"/>
    </row>
    <row r="486" spans="3:9">
      <c r="C486" s="48"/>
      <c r="D486" s="48"/>
      <c r="E486" s="48"/>
      <c r="F486" s="48"/>
      <c r="G486" s="48"/>
      <c r="H486" s="48"/>
      <c r="I486" s="49"/>
    </row>
    <row r="487" spans="3:9">
      <c r="C487" s="48"/>
      <c r="D487" s="48"/>
      <c r="E487" s="48"/>
      <c r="F487" s="48"/>
      <c r="G487" s="48"/>
      <c r="H487" s="48"/>
      <c r="I487" s="49"/>
    </row>
    <row r="488" spans="3:9">
      <c r="C488" s="48"/>
      <c r="D488" s="48"/>
      <c r="E488" s="48"/>
      <c r="F488" s="48"/>
      <c r="G488" s="48"/>
      <c r="H488" s="48"/>
      <c r="I488" s="49"/>
    </row>
    <row r="489" spans="3:9">
      <c r="C489" s="48"/>
      <c r="D489" s="48"/>
      <c r="E489" s="48"/>
      <c r="F489" s="48"/>
      <c r="G489" s="48"/>
      <c r="H489" s="48"/>
      <c r="I489" s="49"/>
    </row>
    <row r="490" spans="3:9">
      <c r="C490" s="48"/>
      <c r="D490" s="48"/>
      <c r="E490" s="48"/>
      <c r="F490" s="48"/>
      <c r="G490" s="48"/>
      <c r="H490" s="48"/>
      <c r="I490" s="49"/>
    </row>
    <row r="491" spans="3:9">
      <c r="C491" s="48"/>
      <c r="D491" s="48"/>
      <c r="E491" s="48"/>
      <c r="F491" s="48"/>
      <c r="G491" s="48"/>
      <c r="H491" s="48"/>
      <c r="I491" s="49"/>
    </row>
    <row r="492" spans="3:9">
      <c r="C492" s="48"/>
      <c r="D492" s="48"/>
      <c r="E492" s="48"/>
      <c r="F492" s="48"/>
      <c r="G492" s="48"/>
      <c r="H492" s="48"/>
      <c r="I492" s="49"/>
    </row>
    <row r="493" spans="3:9">
      <c r="C493" s="48"/>
      <c r="D493" s="48"/>
      <c r="E493" s="48"/>
      <c r="F493" s="48"/>
      <c r="G493" s="48"/>
      <c r="H493" s="48"/>
      <c r="I493" s="49"/>
    </row>
    <row r="494" spans="3:9">
      <c r="C494" s="48"/>
      <c r="D494" s="48"/>
      <c r="E494" s="48"/>
      <c r="F494" s="48"/>
      <c r="G494" s="48"/>
      <c r="H494" s="48"/>
      <c r="I494" s="49"/>
    </row>
    <row r="495" spans="3:9">
      <c r="C495" s="48"/>
      <c r="D495" s="48"/>
      <c r="E495" s="48"/>
      <c r="F495" s="48"/>
      <c r="G495" s="48"/>
      <c r="H495" s="48"/>
      <c r="I495" s="49"/>
    </row>
    <row r="496" spans="3:9">
      <c r="C496" s="48"/>
      <c r="D496" s="48"/>
      <c r="E496" s="48"/>
      <c r="F496" s="48"/>
      <c r="G496" s="48"/>
      <c r="H496" s="48"/>
      <c r="I496" s="49"/>
    </row>
    <row r="497" spans="3:9">
      <c r="C497" s="48"/>
      <c r="D497" s="48"/>
      <c r="E497" s="48"/>
      <c r="F497" s="48"/>
      <c r="G497" s="48"/>
      <c r="H497" s="48"/>
      <c r="I497" s="49"/>
    </row>
    <row r="498" spans="3:9">
      <c r="C498" s="48"/>
      <c r="D498" s="48"/>
      <c r="E498" s="48"/>
      <c r="F498" s="48"/>
      <c r="G498" s="48"/>
      <c r="H498" s="48"/>
      <c r="I498" s="49"/>
    </row>
    <row r="499" spans="3:9">
      <c r="C499" s="48"/>
      <c r="D499" s="48"/>
      <c r="E499" s="48"/>
      <c r="F499" s="48"/>
      <c r="G499" s="48"/>
      <c r="H499" s="48"/>
      <c r="I499" s="49"/>
    </row>
    <row r="500" spans="3:9">
      <c r="C500" s="48"/>
      <c r="D500" s="48"/>
      <c r="E500" s="48"/>
      <c r="F500" s="48"/>
      <c r="G500" s="48"/>
      <c r="H500" s="48"/>
      <c r="I500" s="49"/>
    </row>
    <row r="501" spans="3:9">
      <c r="C501" s="48"/>
      <c r="D501" s="48"/>
      <c r="E501" s="48"/>
      <c r="F501" s="48"/>
      <c r="G501" s="48"/>
      <c r="H501" s="48"/>
      <c r="I501" s="49"/>
    </row>
    <row r="502" spans="3:9">
      <c r="C502" s="48"/>
      <c r="D502" s="48"/>
      <c r="E502" s="48"/>
      <c r="F502" s="48"/>
      <c r="G502" s="48"/>
      <c r="H502" s="48"/>
      <c r="I502" s="49"/>
    </row>
    <row r="503" spans="3:9">
      <c r="C503" s="48"/>
      <c r="D503" s="48"/>
      <c r="E503" s="48"/>
      <c r="F503" s="48"/>
      <c r="G503" s="48"/>
      <c r="H503" s="48"/>
      <c r="I503" s="49"/>
    </row>
    <row r="504" spans="3:9">
      <c r="C504" s="48"/>
      <c r="D504" s="48"/>
      <c r="E504" s="48"/>
      <c r="F504" s="48"/>
      <c r="G504" s="48"/>
      <c r="H504" s="48"/>
      <c r="I504" s="49"/>
    </row>
    <row r="505" spans="3:9">
      <c r="C505" s="48"/>
      <c r="D505" s="48"/>
      <c r="E505" s="48"/>
      <c r="F505" s="48"/>
      <c r="G505" s="48"/>
      <c r="H505" s="48"/>
      <c r="I505" s="49"/>
    </row>
    <row r="506" spans="3:9">
      <c r="C506" s="48"/>
      <c r="D506" s="48"/>
      <c r="E506" s="48"/>
      <c r="F506" s="48"/>
      <c r="G506" s="48"/>
      <c r="H506" s="48"/>
      <c r="I506" s="49"/>
    </row>
    <row r="507" spans="3:9">
      <c r="C507" s="48"/>
      <c r="D507" s="48"/>
      <c r="E507" s="48"/>
      <c r="F507" s="48"/>
      <c r="G507" s="48"/>
      <c r="H507" s="48"/>
      <c r="I507" s="49"/>
    </row>
    <row r="508" spans="3:9">
      <c r="C508" s="48"/>
      <c r="D508" s="48"/>
      <c r="E508" s="48"/>
      <c r="F508" s="48"/>
      <c r="G508" s="48"/>
      <c r="H508" s="48"/>
      <c r="I508" s="49"/>
    </row>
    <row r="509" spans="3:9">
      <c r="C509" s="48"/>
      <c r="D509" s="48"/>
      <c r="E509" s="48"/>
      <c r="F509" s="48"/>
      <c r="G509" s="48"/>
      <c r="H509" s="48"/>
      <c r="I509" s="49"/>
    </row>
    <row r="510" spans="3:9">
      <c r="C510" s="48"/>
      <c r="D510" s="48"/>
      <c r="E510" s="48"/>
      <c r="F510" s="48"/>
      <c r="G510" s="48"/>
      <c r="H510" s="48"/>
      <c r="I510" s="49"/>
    </row>
    <row r="511" spans="3:9">
      <c r="C511" s="48"/>
      <c r="D511" s="48"/>
      <c r="E511" s="48"/>
      <c r="F511" s="48"/>
      <c r="G511" s="48"/>
      <c r="H511" s="48"/>
      <c r="I511" s="49"/>
    </row>
    <row r="512" spans="3:9">
      <c r="C512" s="48"/>
      <c r="D512" s="48"/>
      <c r="E512" s="48"/>
      <c r="F512" s="48"/>
      <c r="G512" s="48"/>
      <c r="H512" s="48"/>
      <c r="I512" s="49"/>
    </row>
    <row r="513" spans="3:9">
      <c r="C513" s="48"/>
      <c r="D513" s="48"/>
      <c r="E513" s="48"/>
      <c r="F513" s="48"/>
      <c r="G513" s="48"/>
      <c r="H513" s="48"/>
      <c r="I513" s="49"/>
    </row>
    <row r="514" spans="3:9">
      <c r="C514" s="48"/>
      <c r="D514" s="48"/>
      <c r="E514" s="48"/>
      <c r="F514" s="48"/>
      <c r="G514" s="48"/>
      <c r="H514" s="48"/>
      <c r="I514" s="49"/>
    </row>
    <row r="515" spans="3:9">
      <c r="C515" s="48"/>
      <c r="D515" s="48"/>
      <c r="E515" s="48"/>
      <c r="F515" s="48"/>
      <c r="G515" s="48"/>
      <c r="H515" s="48"/>
      <c r="I515" s="49"/>
    </row>
    <row r="516" spans="3:9">
      <c r="C516" s="48"/>
      <c r="D516" s="48"/>
      <c r="E516" s="48"/>
      <c r="F516" s="48"/>
      <c r="G516" s="48"/>
      <c r="H516" s="48"/>
      <c r="I516" s="49"/>
    </row>
    <row r="517" spans="3:9">
      <c r="C517" s="48"/>
      <c r="D517" s="48"/>
      <c r="E517" s="48"/>
      <c r="F517" s="48"/>
      <c r="G517" s="48"/>
      <c r="H517" s="48"/>
      <c r="I517" s="49"/>
    </row>
    <row r="518" spans="3:9">
      <c r="C518" s="48"/>
      <c r="D518" s="48"/>
      <c r="E518" s="48"/>
      <c r="F518" s="48"/>
      <c r="G518" s="48"/>
      <c r="H518" s="48"/>
      <c r="I518" s="49"/>
    </row>
    <row r="519" spans="3:9">
      <c r="C519" s="48"/>
      <c r="D519" s="48"/>
      <c r="E519" s="48"/>
      <c r="F519" s="48"/>
      <c r="G519" s="48"/>
      <c r="H519" s="48"/>
      <c r="I519" s="49"/>
    </row>
    <row r="520" spans="3:9">
      <c r="C520" s="48"/>
      <c r="D520" s="48"/>
      <c r="E520" s="48"/>
      <c r="F520" s="48"/>
      <c r="G520" s="48"/>
      <c r="H520" s="48"/>
      <c r="I520" s="49"/>
    </row>
    <row r="521" spans="3:9">
      <c r="C521" s="48"/>
      <c r="D521" s="48"/>
      <c r="E521" s="48"/>
      <c r="F521" s="48"/>
      <c r="G521" s="48"/>
      <c r="H521" s="48"/>
      <c r="I521" s="49"/>
    </row>
    <row r="522" spans="3:9">
      <c r="C522" s="48"/>
      <c r="D522" s="48"/>
      <c r="E522" s="48"/>
      <c r="F522" s="48"/>
      <c r="G522" s="48"/>
      <c r="H522" s="48"/>
      <c r="I522" s="49"/>
    </row>
    <row r="523" spans="3:9">
      <c r="C523" s="48"/>
      <c r="D523" s="48"/>
      <c r="E523" s="48"/>
      <c r="F523" s="48"/>
      <c r="G523" s="48"/>
      <c r="H523" s="48"/>
      <c r="I523" s="49"/>
    </row>
    <row r="524" spans="3:9">
      <c r="C524" s="48"/>
      <c r="D524" s="48"/>
      <c r="E524" s="48"/>
      <c r="F524" s="48"/>
      <c r="G524" s="48"/>
      <c r="H524" s="48"/>
      <c r="I524" s="49"/>
    </row>
    <row r="525" spans="3:9">
      <c r="C525" s="48"/>
      <c r="D525" s="48"/>
      <c r="E525" s="48"/>
      <c r="F525" s="48"/>
      <c r="G525" s="48"/>
      <c r="H525" s="48"/>
      <c r="I525" s="49"/>
    </row>
    <row r="526" spans="3:9">
      <c r="C526" s="48"/>
      <c r="D526" s="48"/>
      <c r="E526" s="48"/>
      <c r="F526" s="48"/>
      <c r="G526" s="48"/>
      <c r="H526" s="48"/>
      <c r="I526" s="49"/>
    </row>
    <row r="527" spans="3:9">
      <c r="C527" s="48"/>
      <c r="D527" s="48"/>
      <c r="E527" s="48"/>
      <c r="F527" s="48"/>
      <c r="G527" s="48"/>
      <c r="H527" s="48"/>
      <c r="I527" s="49"/>
    </row>
    <row r="528" spans="3:9">
      <c r="C528" s="48"/>
      <c r="D528" s="48"/>
      <c r="E528" s="48"/>
      <c r="F528" s="48"/>
      <c r="G528" s="48"/>
      <c r="H528" s="48"/>
      <c r="I528" s="49"/>
    </row>
    <row r="529" spans="3:9">
      <c r="C529" s="48"/>
      <c r="D529" s="48"/>
      <c r="E529" s="48"/>
      <c r="F529" s="48"/>
      <c r="G529" s="48"/>
      <c r="H529" s="48"/>
      <c r="I529" s="49"/>
    </row>
    <row r="530" spans="3:9">
      <c r="C530" s="48"/>
      <c r="D530" s="48"/>
      <c r="E530" s="48"/>
      <c r="F530" s="48"/>
      <c r="G530" s="48"/>
      <c r="H530" s="48"/>
      <c r="I530" s="49"/>
    </row>
    <row r="531" spans="3:9">
      <c r="C531" s="48"/>
      <c r="D531" s="48"/>
      <c r="E531" s="48"/>
      <c r="F531" s="48"/>
      <c r="G531" s="48"/>
      <c r="H531" s="48"/>
      <c r="I531" s="49"/>
    </row>
    <row r="532" spans="3:9">
      <c r="C532" s="48"/>
      <c r="D532" s="48"/>
      <c r="E532" s="48"/>
      <c r="F532" s="48"/>
      <c r="G532" s="48"/>
      <c r="H532" s="48"/>
      <c r="I532" s="49"/>
    </row>
    <row r="533" spans="3:9">
      <c r="C533" s="48"/>
      <c r="D533" s="48"/>
      <c r="E533" s="48"/>
      <c r="F533" s="48"/>
      <c r="G533" s="48"/>
      <c r="H533" s="48"/>
      <c r="I533" s="49"/>
    </row>
    <row r="534" spans="3:9">
      <c r="C534" s="48"/>
      <c r="D534" s="48"/>
      <c r="E534" s="48"/>
      <c r="F534" s="48"/>
      <c r="G534" s="48"/>
      <c r="H534" s="48"/>
      <c r="I534" s="49"/>
    </row>
    <row r="535" spans="3:9">
      <c r="C535" s="48"/>
      <c r="D535" s="48"/>
      <c r="E535" s="48"/>
      <c r="F535" s="48"/>
      <c r="G535" s="48"/>
      <c r="H535" s="48"/>
      <c r="I535" s="49"/>
    </row>
    <row r="536" spans="3:9">
      <c r="C536" s="48"/>
      <c r="D536" s="48"/>
      <c r="E536" s="48"/>
      <c r="F536" s="48"/>
      <c r="G536" s="48"/>
      <c r="H536" s="48"/>
      <c r="I536" s="49"/>
    </row>
    <row r="537" spans="3:9">
      <c r="C537" s="48"/>
      <c r="D537" s="48"/>
      <c r="E537" s="48"/>
      <c r="F537" s="48"/>
      <c r="G537" s="48"/>
      <c r="H537" s="48"/>
      <c r="I537" s="49"/>
    </row>
    <row r="538" spans="3:9">
      <c r="C538" s="48"/>
      <c r="D538" s="48"/>
      <c r="E538" s="48"/>
      <c r="F538" s="48"/>
      <c r="G538" s="48"/>
      <c r="H538" s="48"/>
      <c r="I538" s="49"/>
    </row>
    <row r="539" spans="3:9">
      <c r="C539" s="48"/>
      <c r="D539" s="48"/>
      <c r="E539" s="48"/>
      <c r="F539" s="48"/>
      <c r="G539" s="48"/>
      <c r="H539" s="48"/>
      <c r="I539" s="49"/>
    </row>
    <row r="540" spans="3:9">
      <c r="C540" s="48"/>
      <c r="D540" s="48"/>
      <c r="E540" s="48"/>
      <c r="F540" s="48"/>
      <c r="G540" s="48"/>
      <c r="H540" s="48"/>
      <c r="I540" s="49"/>
    </row>
    <row r="541" spans="3:9">
      <c r="C541" s="48"/>
      <c r="D541" s="48"/>
      <c r="E541" s="48"/>
      <c r="F541" s="48"/>
      <c r="G541" s="48"/>
      <c r="H541" s="48"/>
      <c r="I541" s="49"/>
    </row>
    <row r="542" spans="3:9">
      <c r="C542" s="48"/>
      <c r="D542" s="48"/>
      <c r="E542" s="48"/>
      <c r="F542" s="48"/>
      <c r="G542" s="48"/>
      <c r="H542" s="48"/>
      <c r="I542" s="49"/>
    </row>
    <row r="543" spans="3:9">
      <c r="C543" s="48"/>
      <c r="D543" s="48"/>
      <c r="E543" s="48"/>
      <c r="F543" s="48"/>
      <c r="G543" s="48"/>
      <c r="H543" s="48"/>
      <c r="I543" s="49"/>
    </row>
    <row r="544" spans="3:9">
      <c r="C544" s="48"/>
      <c r="D544" s="48"/>
      <c r="E544" s="48"/>
      <c r="F544" s="48"/>
      <c r="G544" s="48"/>
      <c r="H544" s="48"/>
      <c r="I544" s="49"/>
    </row>
    <row r="545" spans="3:9">
      <c r="C545" s="48"/>
      <c r="D545" s="48"/>
      <c r="E545" s="48"/>
      <c r="F545" s="48"/>
      <c r="G545" s="48"/>
      <c r="H545" s="48"/>
      <c r="I545" s="49"/>
    </row>
    <row r="546" spans="3:9">
      <c r="C546" s="48"/>
      <c r="D546" s="48"/>
      <c r="E546" s="48"/>
      <c r="F546" s="48"/>
      <c r="G546" s="48"/>
      <c r="H546" s="48"/>
      <c r="I546" s="49"/>
    </row>
    <row r="547" spans="3:9">
      <c r="C547" s="48"/>
      <c r="D547" s="48"/>
      <c r="E547" s="48"/>
      <c r="F547" s="48"/>
      <c r="G547" s="48"/>
      <c r="H547" s="48"/>
      <c r="I547" s="49"/>
    </row>
    <row r="548" spans="3:9">
      <c r="C548" s="48"/>
      <c r="D548" s="48"/>
      <c r="E548" s="48"/>
      <c r="F548" s="48"/>
      <c r="G548" s="48"/>
      <c r="H548" s="48"/>
      <c r="I548" s="49"/>
    </row>
    <row r="549" spans="3:9">
      <c r="C549" s="48"/>
      <c r="D549" s="48"/>
      <c r="E549" s="48"/>
      <c r="F549" s="48"/>
      <c r="G549" s="48"/>
      <c r="H549" s="48"/>
      <c r="I549" s="49"/>
    </row>
    <row r="550" spans="3:9">
      <c r="C550" s="48"/>
      <c r="D550" s="48"/>
      <c r="E550" s="48"/>
      <c r="F550" s="48"/>
      <c r="G550" s="48"/>
      <c r="H550" s="48"/>
      <c r="I550" s="49"/>
    </row>
    <row r="551" spans="3:9">
      <c r="C551" s="48"/>
      <c r="D551" s="48"/>
      <c r="E551" s="48"/>
      <c r="F551" s="48"/>
      <c r="G551" s="48"/>
      <c r="H551" s="48"/>
      <c r="I551" s="49"/>
    </row>
    <row r="552" spans="3:9">
      <c r="C552" s="48"/>
      <c r="D552" s="48"/>
      <c r="E552" s="48"/>
      <c r="F552" s="48"/>
      <c r="G552" s="48"/>
      <c r="H552" s="48"/>
      <c r="I552" s="49"/>
    </row>
    <row r="553" spans="3:9">
      <c r="C553" s="48"/>
      <c r="D553" s="48"/>
      <c r="E553" s="48"/>
      <c r="F553" s="48"/>
      <c r="G553" s="48"/>
      <c r="H553" s="48"/>
      <c r="I553" s="49"/>
    </row>
    <row r="554" spans="3:9">
      <c r="C554" s="48"/>
      <c r="D554" s="48"/>
      <c r="E554" s="48"/>
      <c r="F554" s="48"/>
      <c r="G554" s="48"/>
      <c r="H554" s="48"/>
      <c r="I554" s="49"/>
    </row>
    <row r="555" spans="3:9">
      <c r="C555" s="48"/>
      <c r="D555" s="48"/>
      <c r="E555" s="48"/>
      <c r="F555" s="48"/>
      <c r="G555" s="48"/>
      <c r="H555" s="48"/>
      <c r="I555" s="49"/>
    </row>
    <row r="556" spans="3:9">
      <c r="C556" s="48"/>
      <c r="D556" s="48"/>
      <c r="E556" s="48"/>
      <c r="F556" s="48"/>
      <c r="G556" s="48"/>
      <c r="H556" s="48"/>
      <c r="I556" s="49"/>
    </row>
    <row r="557" spans="3:9">
      <c r="C557" s="48"/>
      <c r="D557" s="48"/>
      <c r="E557" s="48"/>
      <c r="F557" s="48"/>
      <c r="G557" s="48"/>
      <c r="H557" s="48"/>
      <c r="I557" s="49"/>
    </row>
    <row r="558" spans="3:9">
      <c r="C558" s="48"/>
      <c r="D558" s="48"/>
      <c r="E558" s="48"/>
      <c r="F558" s="48"/>
      <c r="G558" s="48"/>
      <c r="H558" s="48"/>
      <c r="I558" s="49"/>
    </row>
    <row r="559" spans="3:9">
      <c r="C559" s="48"/>
      <c r="D559" s="48"/>
      <c r="E559" s="48"/>
      <c r="F559" s="48"/>
      <c r="G559" s="48"/>
      <c r="H559" s="48"/>
      <c r="I559" s="49"/>
    </row>
    <row r="560" spans="3:9">
      <c r="C560" s="48"/>
      <c r="D560" s="48"/>
      <c r="E560" s="48"/>
      <c r="F560" s="48"/>
      <c r="G560" s="48"/>
      <c r="H560" s="48"/>
      <c r="I560" s="49"/>
    </row>
    <row r="561" spans="3:9">
      <c r="C561" s="48"/>
      <c r="D561" s="48"/>
      <c r="E561" s="48"/>
      <c r="F561" s="48"/>
      <c r="G561" s="48"/>
      <c r="H561" s="48"/>
      <c r="I561" s="49"/>
    </row>
    <row r="562" spans="3:9">
      <c r="C562" s="48"/>
      <c r="D562" s="48"/>
      <c r="E562" s="48"/>
      <c r="F562" s="48"/>
      <c r="G562" s="48"/>
      <c r="H562" s="48"/>
      <c r="I562" s="49"/>
    </row>
    <row r="563" spans="3:9">
      <c r="C563" s="48"/>
      <c r="D563" s="48"/>
      <c r="E563" s="48"/>
      <c r="F563" s="48"/>
      <c r="G563" s="48"/>
      <c r="H563" s="48"/>
      <c r="I563" s="49"/>
    </row>
    <row r="564" spans="3:9">
      <c r="C564" s="48"/>
      <c r="D564" s="48"/>
      <c r="E564" s="48"/>
      <c r="F564" s="48"/>
      <c r="G564" s="48"/>
      <c r="H564" s="48"/>
      <c r="I564" s="49"/>
    </row>
    <row r="565" spans="3:9">
      <c r="C565" s="48"/>
      <c r="D565" s="48"/>
      <c r="E565" s="48"/>
      <c r="F565" s="48"/>
      <c r="G565" s="48"/>
      <c r="H565" s="48"/>
      <c r="I565" s="49"/>
    </row>
    <row r="566" spans="3:9">
      <c r="C566" s="48"/>
      <c r="D566" s="48"/>
      <c r="E566" s="48"/>
      <c r="F566" s="48"/>
      <c r="G566" s="48"/>
      <c r="H566" s="48"/>
      <c r="I566" s="49"/>
    </row>
    <row r="567" spans="3:9">
      <c r="C567" s="48"/>
      <c r="D567" s="48"/>
      <c r="E567" s="48"/>
      <c r="F567" s="48"/>
      <c r="G567" s="48"/>
      <c r="H567" s="48"/>
      <c r="I567" s="49"/>
    </row>
    <row r="568" spans="3:9">
      <c r="C568" s="48"/>
      <c r="D568" s="48"/>
      <c r="E568" s="48"/>
      <c r="F568" s="48"/>
      <c r="G568" s="48"/>
      <c r="H568" s="48"/>
      <c r="I568" s="49"/>
    </row>
    <row r="569" spans="3:9">
      <c r="C569" s="48"/>
      <c r="D569" s="48"/>
      <c r="E569" s="48"/>
      <c r="F569" s="48"/>
      <c r="G569" s="48"/>
      <c r="H569" s="48"/>
      <c r="I569" s="49"/>
    </row>
    <row r="570" spans="3:9">
      <c r="C570" s="48"/>
      <c r="D570" s="48"/>
      <c r="E570" s="48"/>
      <c r="F570" s="48"/>
      <c r="G570" s="48"/>
      <c r="H570" s="48"/>
      <c r="I570" s="49"/>
    </row>
    <row r="571" spans="3:9">
      <c r="C571" s="48"/>
      <c r="D571" s="48"/>
      <c r="E571" s="48"/>
      <c r="F571" s="48"/>
      <c r="G571" s="48"/>
      <c r="H571" s="48"/>
      <c r="I571" s="49"/>
    </row>
    <row r="572" spans="3:9">
      <c r="C572" s="48"/>
      <c r="D572" s="48"/>
      <c r="E572" s="48"/>
      <c r="F572" s="48"/>
      <c r="G572" s="48"/>
      <c r="H572" s="48"/>
      <c r="I572" s="49"/>
    </row>
    <row r="573" spans="3:9">
      <c r="C573" s="48"/>
      <c r="D573" s="48"/>
      <c r="E573" s="48"/>
      <c r="F573" s="48"/>
      <c r="G573" s="48"/>
      <c r="H573" s="48"/>
      <c r="I573" s="49"/>
    </row>
    <row r="574" spans="3:9">
      <c r="C574" s="48"/>
      <c r="D574" s="48"/>
      <c r="E574" s="48"/>
      <c r="F574" s="48"/>
      <c r="G574" s="48"/>
      <c r="H574" s="48"/>
      <c r="I574" s="49"/>
    </row>
    <row r="575" spans="3:9">
      <c r="C575" s="48"/>
      <c r="D575" s="48"/>
      <c r="E575" s="48"/>
      <c r="F575" s="48"/>
      <c r="G575" s="48"/>
      <c r="H575" s="48"/>
      <c r="I575" s="49"/>
    </row>
    <row r="576" spans="3:9">
      <c r="C576" s="48"/>
      <c r="D576" s="48"/>
      <c r="E576" s="48"/>
      <c r="F576" s="48"/>
      <c r="G576" s="48"/>
      <c r="H576" s="48"/>
      <c r="I576" s="49"/>
    </row>
    <row r="577" spans="3:9">
      <c r="C577" s="48"/>
      <c r="D577" s="48"/>
      <c r="E577" s="48"/>
      <c r="F577" s="48"/>
      <c r="G577" s="48"/>
      <c r="H577" s="48"/>
      <c r="I577" s="49"/>
    </row>
    <row r="578" spans="3:9">
      <c r="C578" s="48"/>
      <c r="D578" s="48"/>
      <c r="E578" s="48"/>
      <c r="F578" s="48"/>
      <c r="G578" s="48"/>
      <c r="H578" s="48"/>
      <c r="I578" s="49"/>
    </row>
    <row r="579" spans="3:9">
      <c r="C579" s="48"/>
      <c r="D579" s="48"/>
      <c r="E579" s="48"/>
      <c r="F579" s="48"/>
      <c r="G579" s="48"/>
      <c r="H579" s="48"/>
      <c r="I579" s="49"/>
    </row>
    <row r="580" spans="3:9">
      <c r="C580" s="48"/>
      <c r="D580" s="48"/>
      <c r="E580" s="48"/>
      <c r="F580" s="48"/>
      <c r="G580" s="48"/>
      <c r="H580" s="48"/>
      <c r="I580" s="49"/>
    </row>
    <row r="581" spans="3:9">
      <c r="C581" s="48"/>
      <c r="D581" s="48"/>
      <c r="E581" s="48"/>
      <c r="F581" s="48"/>
      <c r="G581" s="48"/>
      <c r="H581" s="48"/>
      <c r="I581" s="49"/>
    </row>
    <row r="582" spans="3:9">
      <c r="C582" s="48"/>
      <c r="D582" s="48"/>
      <c r="E582" s="48"/>
      <c r="F582" s="48"/>
      <c r="G582" s="48"/>
      <c r="H582" s="48"/>
      <c r="I582" s="49"/>
    </row>
    <row r="583" spans="3:9">
      <c r="C583" s="48"/>
      <c r="D583" s="48"/>
      <c r="E583" s="48"/>
      <c r="F583" s="48"/>
      <c r="G583" s="48"/>
      <c r="H583" s="48"/>
      <c r="I583" s="49"/>
    </row>
    <row r="584" spans="3:9">
      <c r="C584" s="48"/>
      <c r="D584" s="48"/>
      <c r="E584" s="48"/>
      <c r="F584" s="48"/>
      <c r="G584" s="48"/>
      <c r="H584" s="48"/>
      <c r="I584" s="49"/>
    </row>
    <row r="585" spans="3:9">
      <c r="C585" s="48"/>
      <c r="D585" s="48"/>
      <c r="E585" s="48"/>
      <c r="F585" s="48"/>
      <c r="G585" s="48"/>
      <c r="H585" s="48"/>
      <c r="I585" s="49"/>
    </row>
    <row r="586" spans="3:9">
      <c r="C586" s="48"/>
      <c r="D586" s="48"/>
      <c r="E586" s="48"/>
      <c r="F586" s="48"/>
      <c r="G586" s="48"/>
      <c r="H586" s="48"/>
      <c r="I586" s="49"/>
    </row>
    <row r="587" spans="3:9">
      <c r="C587" s="48"/>
      <c r="D587" s="48"/>
      <c r="E587" s="48"/>
      <c r="F587" s="48"/>
      <c r="G587" s="48"/>
      <c r="H587" s="48"/>
      <c r="I587" s="49"/>
    </row>
    <row r="588" spans="3:9">
      <c r="C588" s="48"/>
      <c r="D588" s="48"/>
      <c r="E588" s="48"/>
      <c r="F588" s="48"/>
      <c r="G588" s="48"/>
      <c r="H588" s="48"/>
      <c r="I588" s="49"/>
    </row>
    <row r="589" spans="3:9">
      <c r="C589" s="48"/>
      <c r="D589" s="48"/>
      <c r="E589" s="48"/>
      <c r="F589" s="48"/>
      <c r="G589" s="48"/>
      <c r="H589" s="48"/>
      <c r="I589" s="49"/>
    </row>
    <row r="590" spans="3:9">
      <c r="C590" s="48"/>
      <c r="D590" s="48"/>
      <c r="E590" s="48"/>
      <c r="F590" s="48"/>
      <c r="G590" s="48"/>
      <c r="H590" s="48"/>
      <c r="I590" s="49"/>
    </row>
    <row r="591" spans="3:9">
      <c r="C591" s="48"/>
      <c r="D591" s="48"/>
      <c r="E591" s="48"/>
      <c r="F591" s="48"/>
      <c r="G591" s="48"/>
      <c r="H591" s="48"/>
      <c r="I591" s="49"/>
    </row>
    <row r="592" spans="3:9">
      <c r="C592" s="48"/>
      <c r="D592" s="48"/>
      <c r="E592" s="48"/>
      <c r="F592" s="48"/>
      <c r="G592" s="48"/>
      <c r="H592" s="48"/>
      <c r="I592" s="49"/>
    </row>
    <row r="593" spans="3:9">
      <c r="C593" s="48"/>
      <c r="D593" s="48"/>
      <c r="E593" s="48"/>
      <c r="F593" s="48"/>
      <c r="G593" s="48"/>
      <c r="H593" s="48"/>
      <c r="I593" s="49"/>
    </row>
    <row r="594" spans="3:9">
      <c r="C594" s="48"/>
      <c r="D594" s="48"/>
      <c r="E594" s="48"/>
      <c r="F594" s="48"/>
      <c r="G594" s="48"/>
      <c r="H594" s="48"/>
      <c r="I594" s="49"/>
    </row>
    <row r="595" spans="3:9">
      <c r="C595" s="48"/>
      <c r="D595" s="48"/>
      <c r="E595" s="48"/>
      <c r="F595" s="48"/>
      <c r="G595" s="48"/>
      <c r="H595" s="48"/>
      <c r="I595" s="49"/>
    </row>
    <row r="596" spans="3:9">
      <c r="C596" s="48"/>
      <c r="D596" s="48"/>
      <c r="E596" s="48"/>
      <c r="F596" s="48"/>
      <c r="G596" s="48"/>
      <c r="H596" s="48"/>
      <c r="I596" s="49"/>
    </row>
    <row r="597" spans="3:9">
      <c r="C597" s="48"/>
      <c r="D597" s="48"/>
      <c r="E597" s="48"/>
      <c r="F597" s="48"/>
      <c r="G597" s="48"/>
      <c r="H597" s="48"/>
      <c r="I597" s="49"/>
    </row>
    <row r="598" spans="3:9">
      <c r="C598" s="48"/>
      <c r="D598" s="48"/>
      <c r="E598" s="48"/>
      <c r="F598" s="48"/>
      <c r="G598" s="48"/>
      <c r="H598" s="48"/>
      <c r="I598" s="49"/>
    </row>
    <row r="599" spans="3:9">
      <c r="C599" s="48"/>
      <c r="D599" s="48"/>
      <c r="E599" s="48"/>
      <c r="F599" s="48"/>
      <c r="G599" s="48"/>
      <c r="H599" s="48"/>
      <c r="I599" s="49"/>
    </row>
    <row r="600" spans="3:9">
      <c r="C600" s="48"/>
      <c r="D600" s="48"/>
      <c r="E600" s="48"/>
      <c r="F600" s="48"/>
      <c r="G600" s="48"/>
      <c r="H600" s="48"/>
      <c r="I600" s="49"/>
    </row>
    <row r="601" spans="3:9">
      <c r="C601" s="48"/>
      <c r="D601" s="48"/>
      <c r="E601" s="48"/>
      <c r="F601" s="48"/>
      <c r="G601" s="48"/>
      <c r="H601" s="48"/>
      <c r="I601" s="49"/>
    </row>
    <row r="602" spans="3:9">
      <c r="C602" s="48"/>
      <c r="D602" s="48"/>
      <c r="E602" s="48"/>
      <c r="F602" s="48"/>
      <c r="G602" s="48"/>
      <c r="H602" s="48"/>
      <c r="I602" s="49"/>
    </row>
    <row r="603" spans="3:9">
      <c r="C603" s="48"/>
      <c r="D603" s="48"/>
      <c r="E603" s="48"/>
      <c r="F603" s="48"/>
      <c r="G603" s="48"/>
      <c r="H603" s="48"/>
      <c r="I603" s="49"/>
    </row>
    <row r="604" spans="3:9">
      <c r="C604" s="48"/>
      <c r="D604" s="48"/>
      <c r="E604" s="48"/>
      <c r="F604" s="48"/>
      <c r="G604" s="48"/>
      <c r="H604" s="48"/>
      <c r="I604" s="49"/>
    </row>
    <row r="605" spans="3:9">
      <c r="C605" s="48"/>
      <c r="D605" s="48"/>
      <c r="E605" s="48"/>
      <c r="F605" s="48"/>
      <c r="G605" s="48"/>
      <c r="H605" s="48"/>
      <c r="I605" s="49"/>
    </row>
    <row r="606" spans="3:9">
      <c r="C606" s="48"/>
      <c r="D606" s="48"/>
      <c r="E606" s="48"/>
      <c r="F606" s="48"/>
      <c r="G606" s="48"/>
      <c r="H606" s="48"/>
      <c r="I606" s="49"/>
    </row>
    <row r="607" spans="3:9">
      <c r="C607" s="48"/>
      <c r="D607" s="48"/>
      <c r="E607" s="48"/>
      <c r="F607" s="48"/>
      <c r="G607" s="48"/>
      <c r="H607" s="48"/>
      <c r="I607" s="49"/>
    </row>
    <row r="608" spans="3:9">
      <c r="C608" s="48"/>
      <c r="D608" s="48"/>
      <c r="E608" s="48"/>
      <c r="F608" s="48"/>
      <c r="G608" s="48"/>
      <c r="H608" s="48"/>
      <c r="I608" s="49"/>
    </row>
    <row r="609" spans="3:9">
      <c r="C609" s="48"/>
      <c r="D609" s="48"/>
      <c r="E609" s="48"/>
      <c r="F609" s="48"/>
      <c r="G609" s="48"/>
      <c r="H609" s="48"/>
      <c r="I609" s="49"/>
    </row>
    <row r="610" spans="3:9">
      <c r="C610" s="48"/>
      <c r="D610" s="48"/>
      <c r="E610" s="48"/>
      <c r="F610" s="48"/>
      <c r="G610" s="48"/>
      <c r="H610" s="48"/>
      <c r="I610" s="49"/>
    </row>
    <row r="611" spans="3:9">
      <c r="C611" s="48"/>
      <c r="D611" s="48"/>
      <c r="E611" s="48"/>
      <c r="F611" s="48"/>
      <c r="G611" s="48"/>
      <c r="H611" s="48"/>
      <c r="I611" s="49"/>
    </row>
    <row r="612" spans="3:9">
      <c r="C612" s="48"/>
      <c r="D612" s="48"/>
      <c r="E612" s="48"/>
      <c r="F612" s="48"/>
      <c r="G612" s="48"/>
      <c r="H612" s="48"/>
      <c r="I612" s="49"/>
    </row>
    <row r="613" spans="3:9">
      <c r="C613" s="48"/>
      <c r="D613" s="48"/>
      <c r="E613" s="48"/>
      <c r="F613" s="48"/>
      <c r="G613" s="48"/>
      <c r="H613" s="48"/>
      <c r="I613" s="49"/>
    </row>
    <row r="614" spans="3:9">
      <c r="C614" s="48"/>
      <c r="D614" s="48"/>
      <c r="E614" s="48"/>
      <c r="F614" s="48"/>
      <c r="G614" s="48"/>
      <c r="H614" s="48"/>
      <c r="I614" s="49"/>
    </row>
    <row r="615" spans="3:9">
      <c r="C615" s="48"/>
      <c r="D615" s="48"/>
      <c r="E615" s="48"/>
      <c r="F615" s="48"/>
      <c r="G615" s="48"/>
      <c r="H615" s="48"/>
      <c r="I615" s="49"/>
    </row>
    <row r="616" spans="3:9">
      <c r="C616" s="48"/>
      <c r="D616" s="48"/>
      <c r="E616" s="48"/>
      <c r="F616" s="48"/>
      <c r="G616" s="48"/>
      <c r="H616" s="48"/>
      <c r="I616" s="49"/>
    </row>
    <row r="617" spans="3:9">
      <c r="C617" s="48"/>
      <c r="D617" s="48"/>
      <c r="E617" s="48"/>
      <c r="F617" s="48"/>
      <c r="G617" s="48"/>
      <c r="H617" s="48"/>
      <c r="I617" s="49"/>
    </row>
    <row r="618" spans="3:9">
      <c r="C618" s="48"/>
      <c r="D618" s="48"/>
      <c r="E618" s="48"/>
      <c r="F618" s="48"/>
      <c r="G618" s="48"/>
      <c r="H618" s="48"/>
      <c r="I618" s="49"/>
    </row>
    <row r="619" spans="3:9">
      <c r="C619" s="48"/>
      <c r="D619" s="48"/>
      <c r="E619" s="48"/>
      <c r="F619" s="48"/>
      <c r="G619" s="48"/>
      <c r="H619" s="48"/>
      <c r="I619" s="49"/>
    </row>
    <row r="620" spans="3:9">
      <c r="C620" s="48"/>
      <c r="D620" s="48"/>
      <c r="E620" s="48"/>
      <c r="F620" s="48"/>
      <c r="G620" s="48"/>
      <c r="H620" s="48"/>
      <c r="I620" s="49"/>
    </row>
    <row r="621" spans="3:9">
      <c r="C621" s="48"/>
      <c r="D621" s="48"/>
      <c r="E621" s="48"/>
      <c r="F621" s="48"/>
      <c r="G621" s="48"/>
      <c r="H621" s="48"/>
      <c r="I621" s="49"/>
    </row>
    <row r="622" spans="3:9">
      <c r="C622" s="48"/>
      <c r="D622" s="48"/>
      <c r="E622" s="48"/>
      <c r="F622" s="48"/>
      <c r="G622" s="48"/>
      <c r="H622" s="48"/>
      <c r="I622" s="49"/>
    </row>
    <row r="623" spans="3:9">
      <c r="C623" s="48"/>
      <c r="D623" s="48"/>
      <c r="E623" s="48"/>
      <c r="F623" s="48"/>
      <c r="G623" s="48"/>
      <c r="H623" s="48"/>
      <c r="I623" s="49"/>
    </row>
    <row r="624" spans="3:9">
      <c r="C624" s="48"/>
      <c r="D624" s="48"/>
      <c r="E624" s="48"/>
      <c r="F624" s="48"/>
      <c r="G624" s="48"/>
      <c r="H624" s="48"/>
      <c r="I624" s="49"/>
    </row>
    <row r="625" spans="3:9">
      <c r="C625" s="48"/>
      <c r="D625" s="48"/>
      <c r="E625" s="48"/>
      <c r="F625" s="48"/>
      <c r="G625" s="48"/>
      <c r="H625" s="48"/>
      <c r="I625" s="49"/>
    </row>
    <row r="626" spans="3:9">
      <c r="C626" s="48"/>
      <c r="D626" s="48"/>
      <c r="E626" s="48"/>
      <c r="F626" s="48"/>
      <c r="G626" s="48"/>
      <c r="H626" s="48"/>
      <c r="I626" s="49"/>
    </row>
    <row r="627" spans="3:9">
      <c r="C627" s="48"/>
      <c r="D627" s="48"/>
      <c r="E627" s="48"/>
      <c r="F627" s="48"/>
      <c r="G627" s="48"/>
      <c r="H627" s="48"/>
      <c r="I627" s="49"/>
    </row>
    <row r="628" spans="3:9">
      <c r="C628" s="48"/>
      <c r="D628" s="48"/>
      <c r="E628" s="48"/>
      <c r="F628" s="48"/>
      <c r="G628" s="48"/>
      <c r="H628" s="48"/>
      <c r="I628" s="49"/>
    </row>
    <row r="629" spans="3:9">
      <c r="C629" s="48"/>
      <c r="D629" s="48"/>
      <c r="E629" s="48"/>
      <c r="F629" s="48"/>
      <c r="G629" s="48"/>
      <c r="H629" s="48"/>
      <c r="I629" s="49"/>
    </row>
    <row r="630" spans="3:9">
      <c r="C630" s="48"/>
      <c r="D630" s="48"/>
      <c r="E630" s="48"/>
      <c r="F630" s="48"/>
      <c r="G630" s="48"/>
      <c r="H630" s="48"/>
      <c r="I630" s="49"/>
    </row>
    <row r="631" spans="3:9">
      <c r="C631" s="48"/>
      <c r="D631" s="48"/>
      <c r="E631" s="48"/>
      <c r="F631" s="48"/>
      <c r="G631" s="48"/>
      <c r="H631" s="48"/>
      <c r="I631" s="49"/>
    </row>
    <row r="632" spans="3:9">
      <c r="C632" s="48"/>
      <c r="D632" s="48"/>
      <c r="E632" s="48"/>
      <c r="F632" s="48"/>
      <c r="G632" s="48"/>
      <c r="H632" s="48"/>
      <c r="I632" s="49"/>
    </row>
    <row r="633" spans="3:9">
      <c r="C633" s="48"/>
      <c r="D633" s="48"/>
      <c r="E633" s="48"/>
      <c r="F633" s="48"/>
      <c r="G633" s="48"/>
      <c r="H633" s="48"/>
      <c r="I633" s="49"/>
    </row>
    <row r="634" spans="3:9">
      <c r="C634" s="48"/>
      <c r="D634" s="48"/>
      <c r="E634" s="48"/>
      <c r="F634" s="48"/>
      <c r="G634" s="48"/>
      <c r="H634" s="48"/>
      <c r="I634" s="49"/>
    </row>
    <row r="635" spans="3:9">
      <c r="C635" s="48"/>
      <c r="D635" s="48"/>
      <c r="E635" s="48"/>
      <c r="F635" s="48"/>
      <c r="G635" s="48"/>
      <c r="H635" s="48"/>
      <c r="I635" s="49"/>
    </row>
    <row r="636" spans="3:9">
      <c r="C636" s="48"/>
      <c r="D636" s="48"/>
      <c r="E636" s="48"/>
      <c r="F636" s="48"/>
      <c r="G636" s="48"/>
      <c r="H636" s="48"/>
      <c r="I636" s="49"/>
    </row>
    <row r="637" spans="3:9">
      <c r="C637" s="48"/>
      <c r="D637" s="48"/>
      <c r="E637" s="48"/>
      <c r="F637" s="48"/>
      <c r="G637" s="48"/>
      <c r="H637" s="48"/>
      <c r="I637" s="49"/>
    </row>
    <row r="638" spans="3:9">
      <c r="C638" s="48"/>
      <c r="D638" s="48"/>
      <c r="E638" s="48"/>
      <c r="F638" s="48"/>
      <c r="G638" s="48"/>
      <c r="H638" s="48"/>
      <c r="I638" s="49"/>
    </row>
    <row r="639" spans="3:9">
      <c r="C639" s="48"/>
      <c r="D639" s="48"/>
      <c r="E639" s="48"/>
      <c r="F639" s="48"/>
      <c r="G639" s="48"/>
      <c r="H639" s="48"/>
      <c r="I639" s="49"/>
    </row>
    <row r="640" spans="3:9">
      <c r="C640" s="48"/>
      <c r="D640" s="48"/>
      <c r="E640" s="48"/>
      <c r="F640" s="48"/>
      <c r="G640" s="48"/>
      <c r="H640" s="48"/>
      <c r="I640" s="49"/>
    </row>
    <row r="641" spans="3:9">
      <c r="C641" s="48"/>
      <c r="D641" s="48"/>
      <c r="E641" s="48"/>
      <c r="F641" s="48"/>
      <c r="G641" s="48"/>
      <c r="H641" s="48"/>
      <c r="I641" s="49"/>
    </row>
    <row r="642" spans="3:9">
      <c r="C642" s="48"/>
      <c r="D642" s="48"/>
      <c r="E642" s="48"/>
      <c r="F642" s="48"/>
      <c r="G642" s="48"/>
      <c r="H642" s="48"/>
      <c r="I642" s="49"/>
    </row>
    <row r="643" spans="3:9">
      <c r="C643" s="48"/>
      <c r="D643" s="48"/>
      <c r="E643" s="48"/>
      <c r="F643" s="48"/>
      <c r="G643" s="48"/>
      <c r="H643" s="48"/>
      <c r="I643" s="49"/>
    </row>
    <row r="644" spans="3:9">
      <c r="C644" s="48"/>
      <c r="D644" s="48"/>
      <c r="E644" s="48"/>
      <c r="F644" s="48"/>
      <c r="G644" s="48"/>
      <c r="H644" s="48"/>
      <c r="I644" s="49"/>
    </row>
    <row r="645" spans="3:9">
      <c r="C645" s="48"/>
      <c r="D645" s="48"/>
      <c r="E645" s="48"/>
      <c r="F645" s="48"/>
      <c r="G645" s="48"/>
      <c r="H645" s="48"/>
      <c r="I645" s="49"/>
    </row>
    <row r="646" spans="3:9">
      <c r="C646" s="48"/>
      <c r="D646" s="48"/>
      <c r="E646" s="48"/>
      <c r="F646" s="48"/>
      <c r="G646" s="48"/>
      <c r="H646" s="48"/>
      <c r="I646" s="49"/>
    </row>
    <row r="647" spans="3:9">
      <c r="C647" s="48"/>
      <c r="D647" s="48"/>
      <c r="E647" s="48"/>
      <c r="F647" s="48"/>
      <c r="G647" s="48"/>
      <c r="H647" s="48"/>
      <c r="I647" s="49"/>
    </row>
    <row r="648" spans="3:9">
      <c r="C648" s="48"/>
      <c r="D648" s="48"/>
      <c r="E648" s="48"/>
      <c r="F648" s="48"/>
      <c r="G648" s="48"/>
      <c r="H648" s="48"/>
      <c r="I648" s="49"/>
    </row>
    <row r="649" spans="3:9">
      <c r="C649" s="48"/>
      <c r="D649" s="48"/>
      <c r="E649" s="48"/>
      <c r="F649" s="48"/>
      <c r="G649" s="48"/>
      <c r="H649" s="48"/>
      <c r="I649" s="49"/>
    </row>
    <row r="650" spans="3:9">
      <c r="C650" s="48"/>
      <c r="D650" s="48"/>
      <c r="E650" s="48"/>
      <c r="F650" s="48"/>
      <c r="G650" s="48"/>
      <c r="H650" s="48"/>
      <c r="I650" s="49"/>
    </row>
    <row r="651" spans="3:9">
      <c r="C651" s="48"/>
      <c r="D651" s="48"/>
      <c r="E651" s="48"/>
      <c r="F651" s="48"/>
      <c r="G651" s="48"/>
      <c r="H651" s="48"/>
      <c r="I651" s="49"/>
    </row>
    <row r="652" spans="3:9">
      <c r="C652" s="48"/>
      <c r="D652" s="48"/>
      <c r="E652" s="48"/>
      <c r="F652" s="48"/>
      <c r="G652" s="48"/>
      <c r="H652" s="48"/>
      <c r="I652" s="49"/>
    </row>
    <row r="653" spans="3:9">
      <c r="C653" s="48"/>
      <c r="D653" s="48"/>
      <c r="E653" s="48"/>
      <c r="F653" s="48"/>
      <c r="G653" s="48"/>
      <c r="H653" s="48"/>
      <c r="I653" s="49"/>
    </row>
    <row r="654" spans="3:9">
      <c r="C654" s="48"/>
      <c r="D654" s="48"/>
      <c r="E654" s="48"/>
      <c r="F654" s="48"/>
      <c r="G654" s="48"/>
      <c r="H654" s="48"/>
      <c r="I654" s="49"/>
    </row>
    <row r="655" spans="3:9">
      <c r="C655" s="48"/>
      <c r="D655" s="48"/>
      <c r="E655" s="48"/>
      <c r="F655" s="48"/>
      <c r="G655" s="48"/>
      <c r="H655" s="48"/>
      <c r="I655" s="49"/>
    </row>
    <row r="656" spans="3:9">
      <c r="C656" s="48"/>
      <c r="D656" s="48"/>
      <c r="E656" s="48"/>
      <c r="F656" s="48"/>
      <c r="G656" s="48"/>
      <c r="H656" s="48"/>
      <c r="I656" s="49"/>
    </row>
    <row r="657" spans="3:9">
      <c r="C657" s="48"/>
      <c r="D657" s="48"/>
      <c r="E657" s="48"/>
      <c r="F657" s="48"/>
      <c r="G657" s="48"/>
      <c r="H657" s="48"/>
      <c r="I657" s="49"/>
    </row>
    <row r="658" spans="3:9">
      <c r="C658" s="48"/>
      <c r="D658" s="48"/>
      <c r="E658" s="48"/>
      <c r="F658" s="48"/>
      <c r="G658" s="48"/>
      <c r="H658" s="48"/>
      <c r="I658" s="49"/>
    </row>
    <row r="659" spans="3:9">
      <c r="C659" s="48"/>
      <c r="D659" s="48"/>
      <c r="E659" s="48"/>
      <c r="F659" s="48"/>
      <c r="G659" s="48"/>
      <c r="H659" s="48"/>
      <c r="I659" s="49"/>
    </row>
    <row r="660" spans="3:9">
      <c r="C660" s="48"/>
      <c r="D660" s="48"/>
      <c r="E660" s="48"/>
      <c r="F660" s="48"/>
      <c r="G660" s="48"/>
      <c r="H660" s="48"/>
      <c r="I660" s="49"/>
    </row>
    <row r="661" spans="3:9">
      <c r="C661" s="48"/>
      <c r="D661" s="48"/>
      <c r="E661" s="48"/>
      <c r="F661" s="48"/>
      <c r="G661" s="48"/>
      <c r="H661" s="48"/>
      <c r="I661" s="49"/>
    </row>
    <row r="662" spans="3:9">
      <c r="C662" s="48"/>
      <c r="D662" s="48"/>
      <c r="E662" s="48"/>
      <c r="F662" s="48"/>
      <c r="G662" s="48"/>
      <c r="H662" s="48"/>
      <c r="I662" s="49"/>
    </row>
    <row r="663" spans="3:9">
      <c r="C663" s="48"/>
      <c r="D663" s="48"/>
      <c r="E663" s="48"/>
      <c r="F663" s="48"/>
      <c r="G663" s="48"/>
      <c r="H663" s="48"/>
      <c r="I663" s="49"/>
    </row>
    <row r="664" spans="3:9">
      <c r="C664" s="48"/>
      <c r="D664" s="48"/>
      <c r="E664" s="48"/>
      <c r="F664" s="48"/>
      <c r="G664" s="48"/>
      <c r="H664" s="48"/>
      <c r="I664" s="49"/>
    </row>
    <row r="665" spans="3:9">
      <c r="C665" s="48"/>
      <c r="D665" s="48"/>
      <c r="E665" s="48"/>
      <c r="F665" s="48"/>
      <c r="G665" s="48"/>
      <c r="H665" s="48"/>
      <c r="I665" s="49"/>
    </row>
    <row r="666" spans="3:9">
      <c r="C666" s="48"/>
      <c r="D666" s="48"/>
      <c r="E666" s="48"/>
      <c r="F666" s="48"/>
      <c r="G666" s="48"/>
      <c r="H666" s="48"/>
      <c r="I666" s="49"/>
    </row>
    <row r="667" spans="3:9">
      <c r="C667" s="48"/>
      <c r="D667" s="48"/>
      <c r="E667" s="48"/>
      <c r="F667" s="48"/>
      <c r="G667" s="48"/>
      <c r="H667" s="48"/>
      <c r="I667" s="49"/>
    </row>
    <row r="668" spans="3:9">
      <c r="C668" s="48"/>
      <c r="D668" s="48"/>
      <c r="E668" s="48"/>
      <c r="F668" s="48"/>
      <c r="G668" s="48"/>
      <c r="H668" s="48"/>
      <c r="I668" s="49"/>
    </row>
    <row r="669" spans="3:9">
      <c r="C669" s="48"/>
      <c r="D669" s="48"/>
      <c r="E669" s="48"/>
      <c r="F669" s="48"/>
      <c r="G669" s="48"/>
      <c r="H669" s="48"/>
      <c r="I669" s="49"/>
    </row>
    <row r="670" spans="3:9">
      <c r="C670" s="48"/>
      <c r="D670" s="48"/>
      <c r="E670" s="48"/>
      <c r="F670" s="48"/>
      <c r="G670" s="48"/>
      <c r="H670" s="48"/>
      <c r="I670" s="49"/>
    </row>
    <row r="671" spans="3:9">
      <c r="C671" s="48"/>
      <c r="D671" s="48"/>
      <c r="E671" s="48"/>
      <c r="F671" s="48"/>
      <c r="G671" s="48"/>
      <c r="H671" s="48"/>
      <c r="I671" s="49"/>
    </row>
    <row r="672" spans="3:9">
      <c r="C672" s="48"/>
      <c r="D672" s="48"/>
      <c r="E672" s="48"/>
      <c r="F672" s="48"/>
      <c r="G672" s="48"/>
      <c r="H672" s="48"/>
      <c r="I672" s="49"/>
    </row>
    <row r="673" spans="3:9">
      <c r="C673" s="48"/>
      <c r="D673" s="48"/>
      <c r="E673" s="48"/>
      <c r="F673" s="48"/>
      <c r="G673" s="48"/>
      <c r="H673" s="48"/>
      <c r="I673" s="49"/>
    </row>
    <row r="674" spans="3:9">
      <c r="C674" s="48"/>
      <c r="D674" s="48"/>
      <c r="E674" s="48"/>
      <c r="F674" s="48"/>
      <c r="G674" s="48"/>
      <c r="H674" s="48"/>
      <c r="I674" s="49"/>
    </row>
    <row r="675" spans="3:9">
      <c r="C675" s="48"/>
      <c r="D675" s="48"/>
      <c r="E675" s="48"/>
      <c r="F675" s="48"/>
      <c r="G675" s="48"/>
      <c r="H675" s="48"/>
      <c r="I675" s="49"/>
    </row>
    <row r="676" spans="3:9">
      <c r="C676" s="48"/>
      <c r="D676" s="48"/>
      <c r="E676" s="48"/>
      <c r="F676" s="48"/>
      <c r="G676" s="48"/>
      <c r="H676" s="48"/>
      <c r="I676" s="49"/>
    </row>
    <row r="677" spans="3:9">
      <c r="C677" s="48"/>
      <c r="D677" s="48"/>
      <c r="E677" s="48"/>
      <c r="F677" s="48"/>
      <c r="G677" s="48"/>
      <c r="H677" s="48"/>
      <c r="I677" s="49"/>
    </row>
    <row r="678" spans="3:9">
      <c r="C678" s="48"/>
      <c r="D678" s="48"/>
      <c r="E678" s="48"/>
      <c r="F678" s="48"/>
      <c r="G678" s="48"/>
      <c r="H678" s="48"/>
      <c r="I678" s="49"/>
    </row>
    <row r="679" spans="3:9">
      <c r="C679" s="48"/>
      <c r="D679" s="48"/>
      <c r="E679" s="48"/>
      <c r="F679" s="48"/>
      <c r="G679" s="48"/>
      <c r="H679" s="48"/>
      <c r="I679" s="49"/>
    </row>
    <row r="680" spans="3:9">
      <c r="C680" s="48"/>
      <c r="D680" s="48"/>
      <c r="E680" s="48"/>
      <c r="F680" s="48"/>
      <c r="G680" s="48"/>
      <c r="H680" s="48"/>
      <c r="I680" s="49"/>
    </row>
    <row r="681" spans="3:9">
      <c r="C681" s="48"/>
      <c r="D681" s="48"/>
      <c r="E681" s="48"/>
      <c r="F681" s="48"/>
      <c r="G681" s="48"/>
      <c r="H681" s="48"/>
      <c r="I681" s="49"/>
    </row>
    <row r="682" spans="3:9">
      <c r="C682" s="48"/>
      <c r="D682" s="48"/>
      <c r="E682" s="48"/>
      <c r="F682" s="48"/>
      <c r="G682" s="48"/>
      <c r="H682" s="48"/>
      <c r="I682" s="49"/>
    </row>
    <row r="683" spans="3:9">
      <c r="C683" s="48"/>
      <c r="D683" s="48"/>
      <c r="E683" s="48"/>
      <c r="F683" s="48"/>
      <c r="G683" s="48"/>
      <c r="H683" s="48"/>
      <c r="I683" s="49"/>
    </row>
    <row r="684" spans="3:9">
      <c r="C684" s="48"/>
      <c r="D684" s="48"/>
      <c r="E684" s="48"/>
      <c r="F684" s="48"/>
      <c r="G684" s="48"/>
      <c r="H684" s="48"/>
      <c r="I684" s="49"/>
    </row>
    <row r="685" spans="3:9">
      <c r="C685" s="48"/>
      <c r="D685" s="48"/>
      <c r="E685" s="48"/>
      <c r="F685" s="48"/>
      <c r="G685" s="48"/>
      <c r="H685" s="48"/>
      <c r="I685" s="49"/>
    </row>
    <row r="686" spans="3:9">
      <c r="C686" s="48"/>
      <c r="D686" s="48"/>
      <c r="E686" s="48"/>
      <c r="F686" s="48"/>
      <c r="G686" s="48"/>
      <c r="H686" s="48"/>
      <c r="I686" s="49"/>
    </row>
    <row r="687" spans="3:9">
      <c r="C687" s="48"/>
      <c r="D687" s="48"/>
      <c r="E687" s="48"/>
      <c r="F687" s="48"/>
      <c r="G687" s="48"/>
      <c r="H687" s="48"/>
      <c r="I687" s="49"/>
    </row>
    <row r="688" spans="3:9">
      <c r="C688" s="48"/>
      <c r="D688" s="48"/>
      <c r="E688" s="48"/>
      <c r="F688" s="48"/>
      <c r="G688" s="48"/>
      <c r="H688" s="48"/>
      <c r="I688" s="49"/>
    </row>
    <row r="689" spans="3:9">
      <c r="C689" s="48"/>
      <c r="D689" s="48"/>
      <c r="E689" s="48"/>
      <c r="F689" s="48"/>
      <c r="G689" s="48"/>
      <c r="H689" s="48"/>
      <c r="I689" s="49"/>
    </row>
    <row r="690" spans="3:9">
      <c r="C690" s="48"/>
      <c r="D690" s="48"/>
      <c r="E690" s="48"/>
      <c r="F690" s="48"/>
      <c r="G690" s="48"/>
      <c r="H690" s="48"/>
      <c r="I690" s="49"/>
    </row>
    <row r="691" spans="3:9">
      <c r="C691" s="48"/>
      <c r="D691" s="48"/>
      <c r="E691" s="48"/>
      <c r="F691" s="48"/>
      <c r="G691" s="48"/>
      <c r="H691" s="48"/>
      <c r="I691" s="49"/>
    </row>
    <row r="692" spans="3:9">
      <c r="C692" s="48"/>
      <c r="D692" s="48"/>
      <c r="E692" s="48"/>
      <c r="F692" s="48"/>
      <c r="G692" s="48"/>
      <c r="H692" s="48"/>
      <c r="I692" s="49"/>
    </row>
    <row r="693" spans="3:9">
      <c r="C693" s="48"/>
      <c r="D693" s="48"/>
      <c r="E693" s="48"/>
      <c r="F693" s="48"/>
      <c r="G693" s="48"/>
      <c r="H693" s="48"/>
      <c r="I693" s="49"/>
    </row>
    <row r="694" spans="3:9">
      <c r="C694" s="48"/>
      <c r="D694" s="48"/>
      <c r="E694" s="48"/>
      <c r="F694" s="48"/>
      <c r="G694" s="48"/>
      <c r="H694" s="48"/>
      <c r="I694" s="49"/>
    </row>
    <row r="695" spans="3:9">
      <c r="C695" s="48"/>
      <c r="D695" s="48"/>
      <c r="E695" s="48"/>
      <c r="F695" s="48"/>
      <c r="G695" s="48"/>
      <c r="H695" s="48"/>
      <c r="I695" s="49"/>
    </row>
    <row r="696" spans="3:9">
      <c r="C696" s="48"/>
      <c r="D696" s="48"/>
      <c r="E696" s="48"/>
      <c r="F696" s="48"/>
      <c r="G696" s="48"/>
      <c r="H696" s="48"/>
      <c r="I696" s="49"/>
    </row>
    <row r="697" spans="3:9">
      <c r="C697" s="48"/>
      <c r="D697" s="48"/>
      <c r="E697" s="48"/>
      <c r="F697" s="48"/>
      <c r="G697" s="48"/>
      <c r="H697" s="48"/>
      <c r="I697" s="49"/>
    </row>
    <row r="698" spans="3:9">
      <c r="C698" s="48"/>
      <c r="D698" s="48"/>
      <c r="E698" s="48"/>
      <c r="F698" s="48"/>
      <c r="G698" s="48"/>
      <c r="H698" s="48"/>
      <c r="I698" s="49"/>
    </row>
    <row r="699" spans="3:9">
      <c r="C699" s="48"/>
      <c r="D699" s="48"/>
      <c r="E699" s="48"/>
      <c r="F699" s="48"/>
      <c r="G699" s="48"/>
      <c r="H699" s="48"/>
      <c r="I699" s="49"/>
    </row>
    <row r="700" spans="3:9">
      <c r="C700" s="48"/>
      <c r="D700" s="48"/>
      <c r="E700" s="48"/>
      <c r="F700" s="48"/>
      <c r="G700" s="48"/>
      <c r="H700" s="48"/>
      <c r="I700" s="49"/>
    </row>
    <row r="701" spans="3:9">
      <c r="C701" s="48"/>
      <c r="D701" s="48"/>
      <c r="E701" s="48"/>
      <c r="F701" s="48"/>
      <c r="G701" s="48"/>
      <c r="H701" s="48"/>
      <c r="I701" s="49"/>
    </row>
    <row r="702" spans="3:9">
      <c r="C702" s="48"/>
      <c r="D702" s="48"/>
      <c r="E702" s="48"/>
      <c r="F702" s="48"/>
      <c r="G702" s="48"/>
      <c r="H702" s="48"/>
      <c r="I702" s="49"/>
    </row>
    <row r="703" spans="3:9">
      <c r="C703" s="48"/>
      <c r="D703" s="48"/>
      <c r="E703" s="48"/>
      <c r="F703" s="48"/>
      <c r="G703" s="48"/>
      <c r="H703" s="48"/>
      <c r="I703" s="49"/>
    </row>
    <row r="704" spans="3:9">
      <c r="C704" s="48"/>
      <c r="D704" s="48"/>
      <c r="E704" s="48"/>
      <c r="F704" s="48"/>
      <c r="G704" s="48"/>
      <c r="H704" s="48"/>
      <c r="I704" s="49"/>
    </row>
    <row r="705" spans="3:9">
      <c r="C705" s="48"/>
      <c r="D705" s="48"/>
      <c r="E705" s="48"/>
      <c r="F705" s="48"/>
      <c r="G705" s="48"/>
      <c r="H705" s="48"/>
      <c r="I705" s="49"/>
    </row>
    <row r="706" spans="3:9">
      <c r="C706" s="48"/>
      <c r="D706" s="48"/>
      <c r="E706" s="48"/>
      <c r="F706" s="48"/>
      <c r="G706" s="48"/>
      <c r="H706" s="48"/>
      <c r="I706" s="49"/>
    </row>
    <row r="707" spans="3:9">
      <c r="C707" s="48"/>
      <c r="D707" s="48"/>
      <c r="E707" s="48"/>
      <c r="F707" s="48"/>
      <c r="G707" s="48"/>
      <c r="H707" s="48"/>
      <c r="I707" s="49"/>
    </row>
    <row r="708" spans="3:9">
      <c r="C708" s="48"/>
      <c r="D708" s="48"/>
      <c r="E708" s="48"/>
      <c r="F708" s="48"/>
      <c r="G708" s="48"/>
      <c r="H708" s="48"/>
      <c r="I708" s="49"/>
    </row>
    <row r="709" spans="3:9">
      <c r="C709" s="48"/>
      <c r="D709" s="48"/>
      <c r="E709" s="48"/>
      <c r="F709" s="48"/>
      <c r="G709" s="48"/>
      <c r="H709" s="48"/>
      <c r="I709" s="49"/>
    </row>
    <row r="710" spans="3:9">
      <c r="C710" s="48"/>
      <c r="D710" s="48"/>
      <c r="E710" s="48"/>
      <c r="F710" s="48"/>
      <c r="G710" s="48"/>
      <c r="H710" s="48"/>
      <c r="I710" s="49"/>
    </row>
    <row r="711" spans="3:9">
      <c r="C711" s="48"/>
      <c r="D711" s="48"/>
      <c r="E711" s="48"/>
      <c r="F711" s="48"/>
      <c r="G711" s="48"/>
      <c r="H711" s="48"/>
      <c r="I711" s="49"/>
    </row>
    <row r="712" spans="3:9">
      <c r="C712" s="48"/>
      <c r="D712" s="48"/>
      <c r="E712" s="48"/>
      <c r="F712" s="48"/>
      <c r="G712" s="48"/>
      <c r="H712" s="48"/>
      <c r="I712" s="49"/>
    </row>
    <row r="713" spans="3:9">
      <c r="C713" s="48"/>
      <c r="D713" s="48"/>
      <c r="E713" s="48"/>
      <c r="F713" s="48"/>
      <c r="G713" s="48"/>
      <c r="H713" s="48"/>
      <c r="I713" s="49"/>
    </row>
    <row r="714" spans="3:9">
      <c r="C714" s="48"/>
      <c r="D714" s="48"/>
      <c r="E714" s="48"/>
      <c r="F714" s="48"/>
      <c r="G714" s="48"/>
      <c r="H714" s="48"/>
      <c r="I714" s="49"/>
    </row>
    <row r="715" spans="3:9">
      <c r="C715" s="48"/>
      <c r="D715" s="48"/>
      <c r="E715" s="48"/>
      <c r="F715" s="48"/>
      <c r="G715" s="48"/>
      <c r="H715" s="48"/>
      <c r="I715" s="49"/>
    </row>
    <row r="716" spans="3:9">
      <c r="C716" s="48"/>
      <c r="D716" s="48"/>
      <c r="E716" s="48"/>
      <c r="F716" s="48"/>
      <c r="G716" s="48"/>
      <c r="H716" s="48"/>
      <c r="I716" s="49"/>
    </row>
    <row r="717" spans="3:9">
      <c r="C717" s="48"/>
      <c r="D717" s="48"/>
      <c r="E717" s="48"/>
      <c r="F717" s="48"/>
      <c r="G717" s="48"/>
      <c r="H717" s="48"/>
      <c r="I717" s="49"/>
    </row>
    <row r="718" spans="3:9">
      <c r="C718" s="48"/>
      <c r="D718" s="48"/>
      <c r="E718" s="48"/>
      <c r="F718" s="48"/>
      <c r="G718" s="48"/>
      <c r="H718" s="48"/>
      <c r="I718" s="49"/>
    </row>
    <row r="719" spans="3:9">
      <c r="C719" s="48"/>
      <c r="D719" s="48"/>
      <c r="E719" s="48"/>
      <c r="F719" s="48"/>
      <c r="G719" s="48"/>
      <c r="H719" s="48"/>
      <c r="I719" s="49"/>
    </row>
    <row r="720" spans="3:9">
      <c r="C720" s="48"/>
      <c r="D720" s="48"/>
      <c r="E720" s="48"/>
      <c r="F720" s="48"/>
      <c r="G720" s="48"/>
      <c r="H720" s="48"/>
      <c r="I720" s="49"/>
    </row>
    <row r="721" spans="3:9">
      <c r="C721" s="48"/>
      <c r="D721" s="48"/>
      <c r="E721" s="48"/>
      <c r="F721" s="48"/>
      <c r="G721" s="48"/>
      <c r="H721" s="48"/>
      <c r="I721" s="49"/>
    </row>
    <row r="722" spans="3:9">
      <c r="C722" s="48"/>
      <c r="D722" s="48"/>
      <c r="E722" s="48"/>
      <c r="F722" s="48"/>
      <c r="G722" s="48"/>
      <c r="H722" s="48"/>
      <c r="I722" s="49"/>
    </row>
    <row r="723" spans="3:9">
      <c r="C723" s="48"/>
      <c r="D723" s="48"/>
      <c r="E723" s="48"/>
      <c r="F723" s="48"/>
      <c r="G723" s="48"/>
      <c r="H723" s="48"/>
      <c r="I723" s="49"/>
    </row>
    <row r="724" spans="3:9">
      <c r="C724" s="48"/>
      <c r="D724" s="48"/>
      <c r="E724" s="48"/>
      <c r="F724" s="48"/>
      <c r="G724" s="48"/>
      <c r="H724" s="48"/>
      <c r="I724" s="49"/>
    </row>
    <row r="725" spans="3:9">
      <c r="C725" s="48"/>
      <c r="D725" s="48"/>
      <c r="E725" s="48"/>
      <c r="F725" s="48"/>
      <c r="G725" s="48"/>
      <c r="H725" s="48"/>
      <c r="I725" s="49"/>
    </row>
    <row r="726" spans="3:9">
      <c r="C726" s="48"/>
      <c r="D726" s="48"/>
      <c r="E726" s="48"/>
      <c r="F726" s="48"/>
      <c r="G726" s="48"/>
      <c r="H726" s="48"/>
      <c r="I726" s="49"/>
    </row>
    <row r="727" spans="3:9">
      <c r="C727" s="48"/>
      <c r="D727" s="48"/>
      <c r="E727" s="48"/>
      <c r="F727" s="48"/>
      <c r="G727" s="48"/>
      <c r="H727" s="48"/>
      <c r="I727" s="49"/>
    </row>
    <row r="728" spans="3:9">
      <c r="C728" s="48"/>
      <c r="D728" s="48"/>
      <c r="E728" s="48"/>
      <c r="F728" s="48"/>
      <c r="G728" s="48"/>
      <c r="H728" s="48"/>
      <c r="I728" s="49"/>
    </row>
    <row r="729" spans="3:9">
      <c r="C729" s="48"/>
      <c r="D729" s="48"/>
      <c r="E729" s="48"/>
      <c r="F729" s="48"/>
      <c r="G729" s="48"/>
      <c r="H729" s="48"/>
      <c r="I729" s="49"/>
    </row>
    <row r="730" spans="3:9">
      <c r="C730" s="48"/>
      <c r="D730" s="48"/>
      <c r="E730" s="48"/>
      <c r="F730" s="48"/>
      <c r="G730" s="48"/>
      <c r="H730" s="48"/>
      <c r="I730" s="49"/>
    </row>
    <row r="731" spans="3:9">
      <c r="C731" s="48"/>
      <c r="D731" s="48"/>
      <c r="E731" s="48"/>
      <c r="F731" s="48"/>
      <c r="G731" s="48"/>
      <c r="H731" s="48"/>
      <c r="I731" s="49"/>
    </row>
    <row r="732" spans="3:9">
      <c r="C732" s="48"/>
      <c r="D732" s="48"/>
      <c r="E732" s="48"/>
      <c r="F732" s="48"/>
      <c r="G732" s="48"/>
      <c r="H732" s="48"/>
      <c r="I732" s="49"/>
    </row>
    <row r="733" spans="3:9">
      <c r="C733" s="48"/>
      <c r="D733" s="48"/>
      <c r="E733" s="48"/>
      <c r="F733" s="48"/>
      <c r="G733" s="48"/>
      <c r="H733" s="48"/>
      <c r="I733" s="49"/>
    </row>
    <row r="734" spans="3:9">
      <c r="C734" s="48"/>
      <c r="D734" s="48"/>
      <c r="E734" s="48"/>
      <c r="F734" s="48"/>
      <c r="G734" s="48"/>
      <c r="H734" s="48"/>
      <c r="I734" s="49"/>
    </row>
    <row r="735" spans="3:9">
      <c r="C735" s="48"/>
      <c r="D735" s="48"/>
      <c r="E735" s="48"/>
      <c r="F735" s="48"/>
      <c r="G735" s="48"/>
      <c r="H735" s="48"/>
      <c r="I735" s="49"/>
    </row>
    <row r="736" spans="3:9">
      <c r="C736" s="48"/>
      <c r="D736" s="48"/>
      <c r="E736" s="48"/>
      <c r="F736" s="48"/>
      <c r="G736" s="48"/>
      <c r="H736" s="48"/>
      <c r="I736" s="49"/>
    </row>
    <row r="737" spans="3:9">
      <c r="C737" s="48"/>
      <c r="D737" s="48"/>
      <c r="E737" s="48"/>
      <c r="F737" s="48"/>
      <c r="G737" s="48"/>
      <c r="H737" s="48"/>
      <c r="I737" s="49"/>
    </row>
    <row r="738" spans="3:9">
      <c r="C738" s="48"/>
      <c r="D738" s="48"/>
      <c r="E738" s="48"/>
      <c r="F738" s="48"/>
      <c r="G738" s="48"/>
      <c r="H738" s="48"/>
      <c r="I738" s="49"/>
    </row>
    <row r="739" spans="3:9">
      <c r="C739" s="48"/>
      <c r="D739" s="48"/>
      <c r="E739" s="48"/>
      <c r="F739" s="48"/>
      <c r="G739" s="48"/>
      <c r="H739" s="48"/>
      <c r="I739" s="49"/>
    </row>
    <row r="740" spans="3:9">
      <c r="C740" s="48"/>
      <c r="D740" s="48"/>
      <c r="E740" s="48"/>
      <c r="F740" s="48"/>
      <c r="G740" s="48"/>
      <c r="H740" s="48"/>
      <c r="I740" s="49"/>
    </row>
    <row r="741" spans="3:9">
      <c r="C741" s="48"/>
      <c r="D741" s="48"/>
      <c r="E741" s="48"/>
      <c r="F741" s="48"/>
      <c r="G741" s="48"/>
      <c r="H741" s="48"/>
      <c r="I741" s="49"/>
    </row>
    <row r="742" spans="3:9">
      <c r="C742" s="48"/>
      <c r="D742" s="48"/>
      <c r="E742" s="48"/>
      <c r="F742" s="48"/>
      <c r="G742" s="48"/>
      <c r="H742" s="48"/>
      <c r="I742" s="49"/>
    </row>
    <row r="743" spans="3:9">
      <c r="C743" s="48"/>
      <c r="D743" s="48"/>
      <c r="E743" s="48"/>
      <c r="F743" s="48"/>
      <c r="G743" s="48"/>
      <c r="H743" s="48"/>
      <c r="I743" s="49"/>
    </row>
    <row r="744" spans="3:9">
      <c r="C744" s="48"/>
      <c r="D744" s="48"/>
      <c r="E744" s="48"/>
      <c r="F744" s="48"/>
      <c r="G744" s="48"/>
      <c r="H744" s="48"/>
      <c r="I744" s="49"/>
    </row>
    <row r="745" spans="3:9">
      <c r="C745" s="48"/>
      <c r="D745" s="48"/>
      <c r="E745" s="48"/>
      <c r="F745" s="48"/>
      <c r="G745" s="48"/>
      <c r="H745" s="48"/>
      <c r="I745" s="49"/>
    </row>
    <row r="746" spans="3:9">
      <c r="C746" s="48"/>
      <c r="D746" s="48"/>
      <c r="E746" s="48"/>
      <c r="F746" s="48"/>
      <c r="G746" s="48"/>
      <c r="H746" s="48"/>
      <c r="I746" s="49"/>
    </row>
    <row r="747" spans="3:9">
      <c r="C747" s="48"/>
      <c r="D747" s="48"/>
      <c r="E747" s="48"/>
      <c r="F747" s="48"/>
      <c r="G747" s="48"/>
      <c r="H747" s="48"/>
      <c r="I747" s="49"/>
    </row>
    <row r="748" spans="3:9">
      <c r="C748" s="48"/>
      <c r="D748" s="48"/>
      <c r="E748" s="48"/>
      <c r="F748" s="48"/>
      <c r="G748" s="48"/>
      <c r="H748" s="48"/>
      <c r="I748" s="49"/>
    </row>
    <row r="749" spans="3:9">
      <c r="C749" s="48"/>
      <c r="D749" s="48"/>
      <c r="E749" s="48"/>
      <c r="F749" s="48"/>
      <c r="G749" s="48"/>
      <c r="H749" s="48"/>
      <c r="I749" s="49"/>
    </row>
    <row r="750" spans="3:9">
      <c r="C750" s="48"/>
      <c r="D750" s="48"/>
      <c r="E750" s="48"/>
      <c r="F750" s="48"/>
      <c r="G750" s="48"/>
      <c r="H750" s="48"/>
      <c r="I750" s="49"/>
    </row>
    <row r="751" spans="3:9">
      <c r="C751" s="48"/>
      <c r="D751" s="48"/>
      <c r="E751" s="48"/>
      <c r="F751" s="48"/>
      <c r="G751" s="48"/>
      <c r="H751" s="48"/>
      <c r="I751" s="49"/>
    </row>
    <row r="752" spans="3:9">
      <c r="C752" s="48"/>
      <c r="D752" s="48"/>
      <c r="E752" s="48"/>
      <c r="F752" s="48"/>
      <c r="G752" s="48"/>
      <c r="H752" s="48"/>
      <c r="I752" s="49"/>
    </row>
    <row r="753" spans="3:9">
      <c r="C753" s="48"/>
      <c r="D753" s="48"/>
      <c r="E753" s="48"/>
      <c r="F753" s="48"/>
      <c r="G753" s="48"/>
      <c r="H753" s="48"/>
      <c r="I753" s="49"/>
    </row>
    <row r="754" spans="3:9">
      <c r="C754" s="48"/>
      <c r="D754" s="48"/>
      <c r="E754" s="48"/>
      <c r="F754" s="48"/>
      <c r="G754" s="48"/>
      <c r="H754" s="48"/>
      <c r="I754" s="49"/>
    </row>
    <row r="755" spans="3:9">
      <c r="C755" s="48"/>
      <c r="D755" s="48"/>
      <c r="E755" s="48"/>
      <c r="F755" s="48"/>
      <c r="G755" s="48"/>
      <c r="H755" s="48"/>
      <c r="I755" s="49"/>
    </row>
    <row r="756" spans="3:9">
      <c r="C756" s="48"/>
      <c r="D756" s="48"/>
      <c r="E756" s="48"/>
      <c r="F756" s="48"/>
      <c r="G756" s="48"/>
      <c r="H756" s="48"/>
      <c r="I756" s="49"/>
    </row>
    <row r="757" spans="3:9">
      <c r="C757" s="48"/>
      <c r="D757" s="48"/>
      <c r="E757" s="48"/>
      <c r="F757" s="48"/>
      <c r="G757" s="48"/>
      <c r="H757" s="48"/>
      <c r="I757" s="49"/>
    </row>
    <row r="758" spans="3:9">
      <c r="C758" s="48"/>
      <c r="D758" s="48"/>
      <c r="E758" s="48"/>
      <c r="F758" s="48"/>
      <c r="G758" s="48"/>
      <c r="H758" s="48"/>
      <c r="I758" s="49"/>
    </row>
    <row r="759" spans="3:9">
      <c r="C759" s="48"/>
      <c r="D759" s="48"/>
      <c r="E759" s="48"/>
      <c r="F759" s="48"/>
      <c r="G759" s="48"/>
      <c r="H759" s="48"/>
      <c r="I759" s="49"/>
    </row>
    <row r="760" spans="3:9">
      <c r="C760" s="48"/>
      <c r="D760" s="48"/>
      <c r="E760" s="48"/>
      <c r="F760" s="48"/>
      <c r="G760" s="48"/>
      <c r="H760" s="48"/>
      <c r="I760" s="49"/>
    </row>
    <row r="761" spans="3:9">
      <c r="C761" s="48"/>
      <c r="D761" s="48"/>
      <c r="E761" s="48"/>
      <c r="F761" s="48"/>
      <c r="G761" s="48"/>
      <c r="H761" s="48"/>
      <c r="I761" s="49"/>
    </row>
    <row r="762" spans="3:9">
      <c r="C762" s="48"/>
      <c r="D762" s="48"/>
      <c r="E762" s="48"/>
      <c r="F762" s="48"/>
      <c r="G762" s="48"/>
      <c r="H762" s="48"/>
      <c r="I762" s="49"/>
    </row>
    <row r="763" spans="3:9">
      <c r="C763" s="48"/>
      <c r="D763" s="48"/>
      <c r="E763" s="48"/>
      <c r="F763" s="48"/>
      <c r="G763" s="48"/>
      <c r="H763" s="48"/>
      <c r="I763" s="49"/>
    </row>
    <row r="764" spans="3:9">
      <c r="C764" s="48"/>
      <c r="D764" s="48"/>
      <c r="E764" s="48"/>
      <c r="F764" s="48"/>
      <c r="G764" s="48"/>
      <c r="H764" s="48"/>
      <c r="I764" s="49"/>
    </row>
    <row r="765" spans="3:9">
      <c r="C765" s="48"/>
      <c r="D765" s="48"/>
      <c r="E765" s="48"/>
      <c r="F765" s="48"/>
      <c r="G765" s="48"/>
      <c r="H765" s="48"/>
      <c r="I765" s="49"/>
    </row>
    <row r="766" spans="3:9">
      <c r="C766" s="48"/>
      <c r="D766" s="48"/>
      <c r="E766" s="48"/>
      <c r="F766" s="48"/>
      <c r="G766" s="48"/>
      <c r="H766" s="48"/>
      <c r="I766" s="49"/>
    </row>
    <row r="767" spans="3:9">
      <c r="C767" s="48"/>
      <c r="D767" s="48"/>
      <c r="E767" s="48"/>
      <c r="F767" s="48"/>
      <c r="G767" s="48"/>
      <c r="H767" s="48"/>
      <c r="I767" s="49"/>
    </row>
    <row r="768" spans="3:9">
      <c r="C768" s="48"/>
      <c r="D768" s="48"/>
      <c r="E768" s="48"/>
      <c r="F768" s="48"/>
      <c r="G768" s="48"/>
      <c r="H768" s="48"/>
      <c r="I768" s="49"/>
    </row>
    <row r="769" spans="3:9">
      <c r="C769" s="48"/>
      <c r="D769" s="48"/>
      <c r="E769" s="48"/>
      <c r="F769" s="48"/>
      <c r="G769" s="48"/>
      <c r="H769" s="48"/>
      <c r="I769" s="49"/>
    </row>
    <row r="770" spans="3:9">
      <c r="C770" s="48"/>
      <c r="D770" s="48"/>
      <c r="E770" s="48"/>
      <c r="F770" s="48"/>
      <c r="G770" s="48"/>
      <c r="H770" s="48"/>
      <c r="I770" s="49"/>
    </row>
    <row r="771" spans="3:9">
      <c r="C771" s="48"/>
      <c r="D771" s="48"/>
      <c r="E771" s="48"/>
      <c r="F771" s="48"/>
      <c r="G771" s="48"/>
      <c r="H771" s="48"/>
      <c r="I771" s="49"/>
    </row>
    <row r="772" spans="3:9">
      <c r="C772" s="48"/>
      <c r="D772" s="48"/>
      <c r="E772" s="48"/>
      <c r="F772" s="48"/>
      <c r="G772" s="48"/>
      <c r="H772" s="48"/>
      <c r="I772" s="49"/>
    </row>
    <row r="773" spans="3:9">
      <c r="C773" s="48"/>
      <c r="D773" s="48"/>
      <c r="E773" s="48"/>
      <c r="F773" s="48"/>
      <c r="G773" s="48"/>
      <c r="H773" s="48"/>
      <c r="I773" s="49"/>
    </row>
    <row r="774" spans="3:9">
      <c r="C774" s="48"/>
      <c r="D774" s="48"/>
      <c r="E774" s="48"/>
      <c r="F774" s="48"/>
      <c r="G774" s="48"/>
      <c r="H774" s="48"/>
      <c r="I774" s="49"/>
    </row>
    <row r="775" spans="3:9">
      <c r="C775" s="48"/>
      <c r="D775" s="48"/>
      <c r="E775" s="48"/>
      <c r="F775" s="48"/>
      <c r="G775" s="48"/>
      <c r="H775" s="48"/>
      <c r="I775" s="49"/>
    </row>
    <row r="776" spans="3:9">
      <c r="C776" s="48"/>
      <c r="D776" s="48"/>
      <c r="E776" s="48"/>
      <c r="F776" s="48"/>
      <c r="G776" s="48"/>
      <c r="H776" s="48"/>
      <c r="I776" s="49"/>
    </row>
    <row r="777" spans="3:9">
      <c r="C777" s="48"/>
      <c r="D777" s="48"/>
      <c r="E777" s="48"/>
      <c r="F777" s="48"/>
      <c r="G777" s="48"/>
      <c r="H777" s="48"/>
      <c r="I777" s="49"/>
    </row>
    <row r="778" spans="3:9">
      <c r="C778" s="48"/>
      <c r="D778" s="48"/>
      <c r="E778" s="48"/>
      <c r="F778" s="48"/>
      <c r="G778" s="48"/>
      <c r="H778" s="48"/>
      <c r="I778" s="49"/>
    </row>
    <row r="779" spans="3:9">
      <c r="C779" s="48"/>
      <c r="D779" s="48"/>
      <c r="E779" s="48"/>
      <c r="F779" s="48"/>
      <c r="G779" s="48"/>
      <c r="H779" s="48"/>
      <c r="I779" s="49"/>
    </row>
    <row r="780" spans="3:9">
      <c r="C780" s="48"/>
      <c r="D780" s="48"/>
      <c r="E780" s="48"/>
      <c r="F780" s="48"/>
      <c r="G780" s="48"/>
      <c r="H780" s="48"/>
      <c r="I780" s="49"/>
    </row>
    <row r="781" spans="3:9">
      <c r="C781" s="48"/>
      <c r="D781" s="48"/>
      <c r="E781" s="48"/>
      <c r="F781" s="48"/>
      <c r="G781" s="48"/>
      <c r="H781" s="48"/>
      <c r="I781" s="49"/>
    </row>
    <row r="782" spans="3:9">
      <c r="C782" s="48"/>
      <c r="D782" s="48"/>
      <c r="E782" s="48"/>
      <c r="F782" s="48"/>
      <c r="G782" s="48"/>
      <c r="H782" s="48"/>
      <c r="I782" s="49"/>
    </row>
    <row r="783" spans="3:9">
      <c r="C783" s="48"/>
      <c r="D783" s="48"/>
      <c r="E783" s="48"/>
      <c r="F783" s="48"/>
      <c r="G783" s="48"/>
      <c r="H783" s="48"/>
      <c r="I783" s="49"/>
    </row>
    <row r="784" spans="3:9">
      <c r="C784" s="48"/>
      <c r="D784" s="48"/>
      <c r="E784" s="48"/>
      <c r="F784" s="48"/>
      <c r="G784" s="48"/>
      <c r="H784" s="48"/>
      <c r="I784" s="49"/>
    </row>
    <row r="785" spans="3:9">
      <c r="C785" s="48"/>
      <c r="D785" s="48"/>
      <c r="E785" s="48"/>
      <c r="F785" s="48"/>
      <c r="G785" s="48"/>
      <c r="H785" s="48"/>
      <c r="I785" s="49"/>
    </row>
    <row r="786" spans="3:9">
      <c r="C786" s="48"/>
      <c r="D786" s="48"/>
      <c r="E786" s="48"/>
      <c r="F786" s="48"/>
      <c r="G786" s="48"/>
      <c r="H786" s="48"/>
      <c r="I786" s="49"/>
    </row>
    <row r="787" spans="3:9">
      <c r="C787" s="48"/>
      <c r="D787" s="48"/>
      <c r="E787" s="48"/>
      <c r="F787" s="48"/>
      <c r="G787" s="48"/>
      <c r="H787" s="48"/>
      <c r="I787" s="49"/>
    </row>
    <row r="788" spans="3:9">
      <c r="C788" s="48"/>
      <c r="D788" s="48"/>
      <c r="E788" s="48"/>
      <c r="F788" s="48"/>
      <c r="G788" s="48"/>
      <c r="H788" s="48"/>
      <c r="I788" s="49"/>
    </row>
    <row r="789" spans="3:9">
      <c r="C789" s="48"/>
      <c r="D789" s="48"/>
      <c r="E789" s="48"/>
      <c r="F789" s="48"/>
      <c r="G789" s="48"/>
      <c r="H789" s="48"/>
      <c r="I789" s="49"/>
    </row>
    <row r="790" spans="3:9">
      <c r="C790" s="48"/>
      <c r="D790" s="48"/>
      <c r="E790" s="48"/>
      <c r="F790" s="48"/>
      <c r="G790" s="48"/>
      <c r="H790" s="48"/>
      <c r="I790" s="49"/>
    </row>
    <row r="791" spans="3:9">
      <c r="C791" s="48"/>
      <c r="D791" s="48"/>
      <c r="E791" s="48"/>
      <c r="F791" s="48"/>
      <c r="G791" s="48"/>
      <c r="H791" s="48"/>
      <c r="I791" s="49"/>
    </row>
    <row r="792" spans="3:9">
      <c r="C792" s="48"/>
      <c r="D792" s="48"/>
      <c r="E792" s="48"/>
      <c r="F792" s="48"/>
      <c r="G792" s="48"/>
      <c r="H792" s="48"/>
      <c r="I792" s="49"/>
    </row>
    <row r="793" spans="3:9">
      <c r="C793" s="48"/>
      <c r="D793" s="48"/>
      <c r="E793" s="48"/>
      <c r="F793" s="48"/>
      <c r="G793" s="48"/>
      <c r="H793" s="48"/>
      <c r="I793" s="49"/>
    </row>
    <row r="794" spans="3:9">
      <c r="C794" s="48"/>
      <c r="D794" s="48"/>
      <c r="E794" s="48"/>
      <c r="F794" s="48"/>
      <c r="G794" s="48"/>
      <c r="H794" s="48"/>
      <c r="I794" s="49"/>
    </row>
    <row r="795" spans="3:9">
      <c r="C795" s="48"/>
      <c r="D795" s="48"/>
      <c r="E795" s="48"/>
      <c r="F795" s="48"/>
      <c r="G795" s="48"/>
      <c r="H795" s="48"/>
      <c r="I795" s="49"/>
    </row>
    <row r="796" spans="3:9">
      <c r="C796" s="48"/>
      <c r="D796" s="48"/>
      <c r="E796" s="48"/>
      <c r="F796" s="48"/>
      <c r="G796" s="48"/>
      <c r="H796" s="48"/>
      <c r="I796" s="49"/>
    </row>
    <row r="797" spans="3:9">
      <c r="C797" s="48"/>
      <c r="D797" s="48"/>
      <c r="E797" s="48"/>
      <c r="F797" s="48"/>
      <c r="G797" s="48"/>
      <c r="H797" s="48"/>
      <c r="I797" s="49"/>
    </row>
    <row r="798" spans="3:9">
      <c r="C798" s="48"/>
      <c r="D798" s="48"/>
      <c r="E798" s="48"/>
      <c r="F798" s="48"/>
      <c r="G798" s="48"/>
      <c r="H798" s="48"/>
      <c r="I798" s="49"/>
    </row>
    <row r="799" spans="3:9">
      <c r="C799" s="48"/>
      <c r="D799" s="48"/>
      <c r="E799" s="48"/>
      <c r="F799" s="48"/>
      <c r="G799" s="48"/>
      <c r="H799" s="48"/>
      <c r="I799" s="49"/>
    </row>
    <row r="800" spans="3:9">
      <c r="C800" s="48"/>
      <c r="D800" s="48"/>
      <c r="E800" s="48"/>
      <c r="F800" s="48"/>
      <c r="G800" s="48"/>
      <c r="H800" s="48"/>
      <c r="I800" s="49"/>
    </row>
    <row r="801" spans="3:9">
      <c r="C801" s="48"/>
      <c r="D801" s="48"/>
      <c r="E801" s="48"/>
      <c r="F801" s="48"/>
      <c r="G801" s="48"/>
      <c r="H801" s="48"/>
      <c r="I801" s="49"/>
    </row>
    <row r="802" spans="3:9">
      <c r="C802" s="48"/>
      <c r="D802" s="48"/>
      <c r="E802" s="48"/>
      <c r="F802" s="48"/>
      <c r="G802" s="48"/>
      <c r="H802" s="48"/>
      <c r="I802" s="49"/>
    </row>
    <row r="803" spans="3:9">
      <c r="C803" s="48"/>
      <c r="D803" s="48"/>
      <c r="E803" s="48"/>
      <c r="F803" s="48"/>
      <c r="G803" s="48"/>
      <c r="H803" s="48"/>
      <c r="I803" s="49"/>
    </row>
    <row r="804" spans="3:9">
      <c r="C804" s="48"/>
      <c r="D804" s="48"/>
      <c r="E804" s="48"/>
      <c r="F804" s="48"/>
      <c r="G804" s="48"/>
      <c r="H804" s="48"/>
      <c r="I804" s="49"/>
    </row>
    <row r="805" spans="3:9">
      <c r="C805" s="48"/>
      <c r="D805" s="48"/>
      <c r="E805" s="48"/>
      <c r="F805" s="48"/>
      <c r="G805" s="48"/>
      <c r="H805" s="48"/>
      <c r="I805" s="49"/>
    </row>
    <row r="806" spans="3:9">
      <c r="C806" s="48"/>
      <c r="D806" s="48"/>
      <c r="E806" s="48"/>
      <c r="F806" s="48"/>
      <c r="G806" s="48"/>
      <c r="H806" s="48"/>
      <c r="I806" s="49"/>
    </row>
    <row r="807" spans="3:9">
      <c r="C807" s="48"/>
      <c r="D807" s="48"/>
      <c r="E807" s="48"/>
      <c r="F807" s="48"/>
      <c r="G807" s="48"/>
      <c r="H807" s="48"/>
      <c r="I807" s="49"/>
    </row>
    <row r="808" spans="3:9">
      <c r="C808" s="48"/>
      <c r="D808" s="48"/>
      <c r="E808" s="48"/>
      <c r="F808" s="48"/>
      <c r="G808" s="48"/>
      <c r="H808" s="48"/>
      <c r="I808" s="49"/>
    </row>
    <row r="809" spans="3:9">
      <c r="C809" s="48"/>
      <c r="D809" s="48"/>
      <c r="E809" s="48"/>
      <c r="F809" s="48"/>
      <c r="G809" s="48"/>
      <c r="H809" s="48"/>
      <c r="I809" s="49"/>
    </row>
    <row r="810" spans="3:9">
      <c r="C810" s="48"/>
      <c r="D810" s="48"/>
      <c r="E810" s="48"/>
      <c r="F810" s="48"/>
      <c r="G810" s="48"/>
      <c r="H810" s="48"/>
      <c r="I810" s="49"/>
    </row>
    <row r="811" spans="3:9">
      <c r="C811" s="48"/>
      <c r="D811" s="48"/>
      <c r="E811" s="48"/>
      <c r="F811" s="48"/>
      <c r="G811" s="48"/>
      <c r="H811" s="48"/>
      <c r="I811" s="49"/>
    </row>
    <row r="812" spans="3:9">
      <c r="C812" s="48"/>
      <c r="D812" s="48"/>
      <c r="E812" s="48"/>
      <c r="F812" s="48"/>
      <c r="G812" s="48"/>
      <c r="H812" s="48"/>
      <c r="I812" s="49"/>
    </row>
    <row r="813" spans="3:9">
      <c r="C813" s="48"/>
      <c r="D813" s="48"/>
      <c r="E813" s="48"/>
      <c r="F813" s="48"/>
      <c r="G813" s="48"/>
      <c r="H813" s="48"/>
      <c r="I813" s="49"/>
    </row>
    <row r="814" spans="3:9">
      <c r="C814" s="48"/>
      <c r="D814" s="48"/>
      <c r="E814" s="48"/>
      <c r="F814" s="48"/>
      <c r="G814" s="48"/>
      <c r="H814" s="48"/>
      <c r="I814" s="49"/>
    </row>
    <row r="815" spans="3:9">
      <c r="C815" s="48"/>
      <c r="D815" s="48"/>
      <c r="E815" s="48"/>
      <c r="F815" s="48"/>
      <c r="G815" s="48"/>
      <c r="H815" s="48"/>
      <c r="I815" s="49"/>
    </row>
    <row r="816" spans="3:9">
      <c r="C816" s="48"/>
      <c r="D816" s="48"/>
      <c r="E816" s="48"/>
      <c r="F816" s="48"/>
      <c r="G816" s="48"/>
      <c r="H816" s="48"/>
      <c r="I816" s="49"/>
    </row>
    <row r="817" spans="3:9">
      <c r="C817" s="48"/>
      <c r="D817" s="48"/>
      <c r="E817" s="48"/>
      <c r="F817" s="48"/>
      <c r="G817" s="48"/>
      <c r="H817" s="48"/>
      <c r="I817" s="49"/>
    </row>
    <row r="818" spans="3:9">
      <c r="C818" s="48"/>
      <c r="D818" s="48"/>
      <c r="E818" s="48"/>
      <c r="F818" s="48"/>
      <c r="G818" s="48"/>
      <c r="H818" s="48"/>
      <c r="I818" s="49"/>
    </row>
    <row r="819" spans="3:9">
      <c r="C819" s="48"/>
      <c r="D819" s="48"/>
      <c r="E819" s="48"/>
      <c r="F819" s="48"/>
      <c r="G819" s="48"/>
      <c r="H819" s="48"/>
      <c r="I819" s="49"/>
    </row>
    <row r="820" spans="3:9">
      <c r="C820" s="48"/>
      <c r="D820" s="48"/>
      <c r="E820" s="48"/>
      <c r="F820" s="48"/>
      <c r="G820" s="48"/>
      <c r="H820" s="48"/>
      <c r="I820" s="49"/>
    </row>
    <row r="821" spans="3:9">
      <c r="C821" s="48"/>
      <c r="D821" s="48"/>
      <c r="E821" s="48"/>
      <c r="F821" s="48"/>
      <c r="G821" s="48"/>
      <c r="H821" s="48"/>
      <c r="I821" s="49"/>
    </row>
    <row r="822" spans="3:9">
      <c r="C822" s="48"/>
      <c r="D822" s="48"/>
      <c r="E822" s="48"/>
      <c r="F822" s="48"/>
      <c r="G822" s="48"/>
      <c r="H822" s="48"/>
      <c r="I822" s="49"/>
    </row>
    <row r="823" spans="3:9">
      <c r="C823" s="48"/>
      <c r="D823" s="48"/>
      <c r="E823" s="48"/>
      <c r="F823" s="48"/>
      <c r="G823" s="48"/>
      <c r="H823" s="48"/>
      <c r="I823" s="49"/>
    </row>
    <row r="824" spans="3:9">
      <c r="C824" s="48"/>
      <c r="D824" s="48"/>
      <c r="E824" s="48"/>
      <c r="F824" s="48"/>
      <c r="G824" s="48"/>
      <c r="H824" s="48"/>
      <c r="I824" s="49"/>
    </row>
    <row r="825" spans="3:9">
      <c r="C825" s="48"/>
      <c r="D825" s="48"/>
      <c r="E825" s="48"/>
      <c r="F825" s="48"/>
      <c r="G825" s="48"/>
      <c r="H825" s="48"/>
      <c r="I825" s="49"/>
    </row>
    <row r="826" spans="3:9">
      <c r="C826" s="48"/>
      <c r="D826" s="48"/>
      <c r="E826" s="48"/>
      <c r="F826" s="48"/>
      <c r="G826" s="48"/>
      <c r="H826" s="48"/>
      <c r="I826" s="49"/>
    </row>
    <row r="827" spans="3:9">
      <c r="C827" s="48"/>
      <c r="D827" s="48"/>
      <c r="E827" s="48"/>
      <c r="F827" s="48"/>
      <c r="G827" s="48"/>
      <c r="H827" s="48"/>
      <c r="I827" s="49"/>
    </row>
    <row r="828" spans="3:9">
      <c r="C828" s="48"/>
      <c r="D828" s="48"/>
      <c r="E828" s="48"/>
      <c r="F828" s="48"/>
      <c r="G828" s="48"/>
      <c r="H828" s="48"/>
      <c r="I828" s="49"/>
    </row>
    <row r="829" spans="3:9">
      <c r="C829" s="48"/>
      <c r="D829" s="48"/>
      <c r="E829" s="48"/>
      <c r="F829" s="48"/>
      <c r="G829" s="48"/>
      <c r="H829" s="48"/>
      <c r="I829" s="49"/>
    </row>
    <row r="830" spans="3:9">
      <c r="C830" s="48"/>
      <c r="D830" s="48"/>
      <c r="E830" s="48"/>
      <c r="F830" s="48"/>
      <c r="G830" s="48"/>
      <c r="H830" s="48"/>
      <c r="I830" s="49"/>
    </row>
    <row r="831" spans="3:9">
      <c r="C831" s="48"/>
      <c r="D831" s="48"/>
      <c r="E831" s="48"/>
      <c r="F831" s="48"/>
      <c r="G831" s="48"/>
      <c r="H831" s="48"/>
      <c r="I831" s="49"/>
    </row>
    <row r="832" spans="3:9">
      <c r="C832" s="48"/>
      <c r="D832" s="48"/>
      <c r="E832" s="48"/>
      <c r="F832" s="48"/>
      <c r="G832" s="48"/>
      <c r="H832" s="48"/>
      <c r="I832" s="49"/>
    </row>
    <row r="833" spans="3:9">
      <c r="C833" s="48"/>
      <c r="D833" s="48"/>
      <c r="E833" s="48"/>
      <c r="F833" s="48"/>
      <c r="G833" s="48"/>
      <c r="H833" s="48"/>
      <c r="I833" s="49"/>
    </row>
    <row r="834" spans="3:9">
      <c r="C834" s="48"/>
      <c r="D834" s="48"/>
      <c r="E834" s="48"/>
      <c r="F834" s="48"/>
      <c r="G834" s="48"/>
      <c r="H834" s="48"/>
      <c r="I834" s="49"/>
    </row>
    <row r="835" spans="3:9">
      <c r="C835" s="48"/>
      <c r="D835" s="48"/>
      <c r="E835" s="48"/>
      <c r="F835" s="48"/>
      <c r="G835" s="48"/>
      <c r="H835" s="48"/>
      <c r="I835" s="49"/>
    </row>
    <row r="836" spans="3:9">
      <c r="C836" s="48"/>
      <c r="D836" s="48"/>
      <c r="E836" s="48"/>
      <c r="F836" s="48"/>
      <c r="G836" s="48"/>
      <c r="H836" s="48"/>
      <c r="I836" s="49"/>
    </row>
    <row r="837" spans="3:9">
      <c r="C837" s="48"/>
      <c r="D837" s="48"/>
      <c r="E837" s="48"/>
      <c r="F837" s="48"/>
      <c r="G837" s="48"/>
      <c r="H837" s="48"/>
      <c r="I837" s="49"/>
    </row>
    <row r="838" spans="3:9">
      <c r="C838" s="48"/>
      <c r="D838" s="48"/>
      <c r="E838" s="48"/>
      <c r="F838" s="48"/>
      <c r="G838" s="48"/>
      <c r="H838" s="48"/>
      <c r="I838" s="49"/>
    </row>
    <row r="839" spans="3:9">
      <c r="C839" s="48"/>
      <c r="D839" s="48"/>
      <c r="E839" s="48"/>
      <c r="F839" s="48"/>
      <c r="G839" s="48"/>
      <c r="H839" s="48"/>
      <c r="I839" s="49"/>
    </row>
    <row r="840" spans="3:9">
      <c r="C840" s="48"/>
      <c r="D840" s="48"/>
      <c r="E840" s="48"/>
      <c r="F840" s="48"/>
      <c r="G840" s="48"/>
      <c r="H840" s="48"/>
      <c r="I840" s="49"/>
    </row>
    <row r="841" spans="3:9">
      <c r="C841" s="48"/>
      <c r="D841" s="48"/>
      <c r="E841" s="48"/>
      <c r="F841" s="48"/>
      <c r="G841" s="48"/>
      <c r="H841" s="48"/>
      <c r="I841" s="49"/>
    </row>
    <row r="842" spans="3:9">
      <c r="C842" s="48"/>
      <c r="D842" s="48"/>
      <c r="E842" s="48"/>
      <c r="F842" s="48"/>
      <c r="G842" s="48"/>
      <c r="H842" s="48"/>
      <c r="I842" s="49"/>
    </row>
    <row r="843" spans="3:9">
      <c r="C843" s="48"/>
      <c r="D843" s="48"/>
      <c r="E843" s="48"/>
      <c r="F843" s="48"/>
      <c r="G843" s="48"/>
      <c r="H843" s="48"/>
      <c r="I843" s="49"/>
    </row>
    <row r="844" spans="3:9">
      <c r="C844" s="48"/>
      <c r="D844" s="48"/>
      <c r="E844" s="48"/>
      <c r="F844" s="48"/>
      <c r="G844" s="48"/>
      <c r="H844" s="48"/>
      <c r="I844" s="49"/>
    </row>
    <row r="845" spans="3:9">
      <c r="C845" s="48"/>
      <c r="D845" s="48"/>
      <c r="E845" s="48"/>
      <c r="F845" s="48"/>
      <c r="G845" s="48"/>
      <c r="H845" s="48"/>
      <c r="I845" s="49"/>
    </row>
    <row r="846" spans="3:9">
      <c r="C846" s="48"/>
      <c r="D846" s="48"/>
      <c r="E846" s="48"/>
      <c r="F846" s="48"/>
      <c r="G846" s="48"/>
      <c r="H846" s="48"/>
      <c r="I846" s="49"/>
    </row>
    <row r="847" spans="3:9">
      <c r="C847" s="48"/>
      <c r="D847" s="48"/>
      <c r="E847" s="48"/>
      <c r="F847" s="48"/>
      <c r="G847" s="48"/>
      <c r="H847" s="48"/>
      <c r="I847" s="49"/>
    </row>
    <row r="848" spans="3:9">
      <c r="C848" s="48"/>
      <c r="D848" s="48"/>
      <c r="E848" s="48"/>
      <c r="F848" s="48"/>
      <c r="G848" s="48"/>
      <c r="H848" s="48"/>
      <c r="I848" s="49"/>
    </row>
    <row r="849" spans="3:9">
      <c r="C849" s="48"/>
      <c r="D849" s="48"/>
      <c r="E849" s="48"/>
      <c r="F849" s="48"/>
      <c r="G849" s="48"/>
      <c r="H849" s="48"/>
      <c r="I849" s="49"/>
    </row>
    <row r="850" spans="3:9">
      <c r="C850" s="48"/>
      <c r="D850" s="48"/>
      <c r="E850" s="48"/>
      <c r="F850" s="48"/>
      <c r="G850" s="48"/>
      <c r="H850" s="48"/>
      <c r="I850" s="49"/>
    </row>
    <row r="851" spans="3:9">
      <c r="C851" s="48"/>
      <c r="D851" s="48"/>
      <c r="E851" s="48"/>
      <c r="F851" s="48"/>
      <c r="G851" s="48"/>
      <c r="H851" s="48"/>
      <c r="I851" s="49"/>
    </row>
    <row r="852" spans="3:9">
      <c r="C852" s="48"/>
      <c r="D852" s="48"/>
      <c r="E852" s="48"/>
      <c r="F852" s="48"/>
      <c r="G852" s="48"/>
      <c r="H852" s="48"/>
      <c r="I852" s="49"/>
    </row>
    <row r="853" spans="3:9">
      <c r="C853" s="48"/>
      <c r="D853" s="48"/>
      <c r="E853" s="48"/>
      <c r="F853" s="48"/>
      <c r="G853" s="48"/>
      <c r="H853" s="48"/>
      <c r="I853" s="49"/>
    </row>
    <row r="854" spans="3:9">
      <c r="C854" s="48"/>
      <c r="D854" s="48"/>
      <c r="E854" s="48"/>
      <c r="F854" s="48"/>
      <c r="G854" s="48"/>
      <c r="H854" s="48"/>
      <c r="I854" s="49"/>
    </row>
    <row r="855" spans="3:9">
      <c r="C855" s="48"/>
      <c r="D855" s="48"/>
      <c r="E855" s="48"/>
      <c r="F855" s="48"/>
      <c r="G855" s="48"/>
      <c r="H855" s="48"/>
      <c r="I855" s="49"/>
    </row>
    <row r="856" spans="3:9">
      <c r="C856" s="48"/>
      <c r="D856" s="48"/>
      <c r="E856" s="48"/>
      <c r="F856" s="48"/>
      <c r="G856" s="48"/>
      <c r="H856" s="48"/>
      <c r="I856" s="49"/>
    </row>
    <row r="857" spans="3:9">
      <c r="C857" s="48"/>
      <c r="D857" s="48"/>
      <c r="E857" s="48"/>
      <c r="F857" s="48"/>
      <c r="G857" s="48"/>
      <c r="H857" s="48"/>
      <c r="I857" s="49"/>
    </row>
    <row r="858" spans="3:9">
      <c r="C858" s="48"/>
      <c r="D858" s="48"/>
      <c r="E858" s="48"/>
      <c r="F858" s="48"/>
      <c r="G858" s="48"/>
      <c r="H858" s="48"/>
      <c r="I858" s="49"/>
    </row>
    <row r="859" spans="3:9">
      <c r="C859" s="48"/>
      <c r="D859" s="48"/>
      <c r="E859" s="48"/>
      <c r="F859" s="48"/>
      <c r="G859" s="48"/>
      <c r="H859" s="48"/>
      <c r="I859" s="49"/>
    </row>
    <row r="860" spans="3:9">
      <c r="C860" s="48"/>
      <c r="D860" s="48"/>
      <c r="E860" s="48"/>
      <c r="F860" s="48"/>
      <c r="G860" s="48"/>
      <c r="H860" s="48"/>
      <c r="I860" s="49"/>
    </row>
    <row r="861" spans="3:9">
      <c r="C861" s="48"/>
      <c r="D861" s="48"/>
      <c r="E861" s="48"/>
      <c r="F861" s="48"/>
      <c r="G861" s="48"/>
      <c r="H861" s="48"/>
      <c r="I861" s="49"/>
    </row>
    <row r="862" spans="3:9">
      <c r="C862" s="48"/>
      <c r="D862" s="48"/>
      <c r="E862" s="48"/>
      <c r="F862" s="48"/>
      <c r="G862" s="48"/>
      <c r="H862" s="48"/>
      <c r="I862" s="49"/>
    </row>
    <row r="863" spans="3:9">
      <c r="C863" s="48"/>
      <c r="D863" s="48"/>
      <c r="E863" s="48"/>
      <c r="F863" s="48"/>
      <c r="G863" s="48"/>
      <c r="H863" s="48"/>
      <c r="I863" s="49"/>
    </row>
    <row r="864" spans="3:9">
      <c r="C864" s="48"/>
      <c r="D864" s="48"/>
      <c r="E864" s="48"/>
      <c r="F864" s="48"/>
      <c r="G864" s="48"/>
      <c r="H864" s="48"/>
      <c r="I864" s="49"/>
    </row>
    <row r="865" spans="3:9">
      <c r="C865" s="48"/>
      <c r="D865" s="48"/>
      <c r="E865" s="48"/>
      <c r="F865" s="48"/>
      <c r="G865" s="48"/>
      <c r="H865" s="48"/>
      <c r="I865" s="49"/>
    </row>
    <row r="866" spans="3:9">
      <c r="C866" s="48"/>
      <c r="D866" s="48"/>
      <c r="E866" s="48"/>
      <c r="F866" s="48"/>
      <c r="G866" s="48"/>
      <c r="H866" s="48"/>
      <c r="I866" s="49"/>
    </row>
    <row r="867" spans="3:9">
      <c r="C867" s="48"/>
      <c r="D867" s="48"/>
      <c r="E867" s="48"/>
      <c r="F867" s="48"/>
      <c r="G867" s="48"/>
      <c r="H867" s="48"/>
      <c r="I867" s="49"/>
    </row>
    <row r="868" spans="3:9">
      <c r="C868" s="48"/>
      <c r="D868" s="48"/>
      <c r="E868" s="48"/>
      <c r="F868" s="48"/>
      <c r="G868" s="48"/>
      <c r="H868" s="48"/>
      <c r="I868" s="49"/>
    </row>
    <row r="869" spans="3:9">
      <c r="C869" s="48"/>
      <c r="D869" s="48"/>
      <c r="E869" s="48"/>
      <c r="F869" s="48"/>
      <c r="G869" s="48"/>
      <c r="H869" s="48"/>
      <c r="I869" s="49"/>
    </row>
    <row r="870" spans="3:9">
      <c r="C870" s="48"/>
      <c r="D870" s="48"/>
      <c r="E870" s="48"/>
      <c r="F870" s="48"/>
      <c r="G870" s="48"/>
      <c r="H870" s="48"/>
      <c r="I870" s="49"/>
    </row>
    <row r="871" spans="3:9">
      <c r="C871" s="48"/>
      <c r="D871" s="48"/>
      <c r="E871" s="48"/>
      <c r="F871" s="48"/>
      <c r="G871" s="48"/>
      <c r="H871" s="48"/>
      <c r="I871" s="49"/>
    </row>
    <row r="872" spans="3:9">
      <c r="C872" s="48"/>
      <c r="D872" s="48"/>
      <c r="E872" s="48"/>
      <c r="F872" s="48"/>
      <c r="G872" s="48"/>
      <c r="H872" s="48"/>
      <c r="I872" s="49"/>
    </row>
    <row r="873" spans="3:9">
      <c r="C873" s="48"/>
      <c r="D873" s="48"/>
      <c r="E873" s="48"/>
      <c r="F873" s="48"/>
      <c r="G873" s="48"/>
      <c r="H873" s="48"/>
      <c r="I873" s="49"/>
    </row>
    <row r="874" spans="3:9">
      <c r="C874" s="48"/>
      <c r="D874" s="48"/>
      <c r="E874" s="48"/>
      <c r="F874" s="48"/>
      <c r="G874" s="48"/>
      <c r="H874" s="48"/>
      <c r="I874" s="49"/>
    </row>
    <row r="875" spans="3:9">
      <c r="C875" s="48"/>
      <c r="D875" s="48"/>
      <c r="E875" s="48"/>
      <c r="F875" s="48"/>
      <c r="G875" s="48"/>
      <c r="H875" s="48"/>
      <c r="I875" s="49"/>
    </row>
    <row r="876" spans="3:9">
      <c r="C876" s="48"/>
      <c r="D876" s="48"/>
      <c r="E876" s="48"/>
      <c r="F876" s="48"/>
      <c r="G876" s="48"/>
      <c r="H876" s="48"/>
      <c r="I876" s="49"/>
    </row>
    <row r="877" spans="3:9">
      <c r="C877" s="48"/>
      <c r="D877" s="48"/>
      <c r="E877" s="48"/>
      <c r="F877" s="48"/>
      <c r="G877" s="48"/>
      <c r="H877" s="48"/>
      <c r="I877" s="49"/>
    </row>
    <row r="878" spans="3:9">
      <c r="C878" s="48"/>
      <c r="D878" s="48"/>
      <c r="E878" s="48"/>
      <c r="F878" s="48"/>
      <c r="G878" s="48"/>
      <c r="H878" s="48"/>
      <c r="I878" s="49"/>
    </row>
    <row r="879" spans="3:9">
      <c r="C879" s="48"/>
      <c r="D879" s="48"/>
      <c r="E879" s="48"/>
      <c r="F879" s="48"/>
      <c r="G879" s="48"/>
      <c r="H879" s="48"/>
      <c r="I879" s="49"/>
    </row>
    <row r="880" spans="3:9">
      <c r="C880" s="48"/>
      <c r="D880" s="48"/>
      <c r="E880" s="48"/>
      <c r="F880" s="48"/>
      <c r="G880" s="48"/>
      <c r="H880" s="48"/>
      <c r="I880" s="49"/>
    </row>
    <row r="881" spans="3:9">
      <c r="C881" s="48"/>
      <c r="D881" s="48"/>
      <c r="E881" s="48"/>
      <c r="F881" s="48"/>
      <c r="G881" s="48"/>
      <c r="H881" s="48"/>
      <c r="I881" s="49"/>
    </row>
    <row r="882" spans="3:9">
      <c r="C882" s="48"/>
      <c r="D882" s="48"/>
      <c r="E882" s="48"/>
      <c r="F882" s="48"/>
      <c r="G882" s="48"/>
      <c r="H882" s="48"/>
      <c r="I882" s="49"/>
    </row>
    <row r="883" spans="3:9">
      <c r="C883" s="48"/>
      <c r="D883" s="48"/>
      <c r="E883" s="48"/>
      <c r="F883" s="48"/>
      <c r="G883" s="48"/>
      <c r="H883" s="48"/>
      <c r="I883" s="49"/>
    </row>
    <row r="884" spans="3:9">
      <c r="C884" s="48"/>
      <c r="D884" s="48"/>
      <c r="E884" s="48"/>
      <c r="F884" s="48"/>
      <c r="G884" s="48"/>
      <c r="H884" s="48"/>
      <c r="I884" s="49"/>
    </row>
    <row r="885" spans="3:9">
      <c r="C885" s="48"/>
      <c r="D885" s="48"/>
      <c r="E885" s="48"/>
      <c r="F885" s="48"/>
      <c r="G885" s="48"/>
      <c r="H885" s="48"/>
      <c r="I885" s="49"/>
    </row>
    <row r="886" spans="3:9">
      <c r="C886" s="48"/>
      <c r="D886" s="48"/>
      <c r="E886" s="48"/>
      <c r="F886" s="48"/>
      <c r="G886" s="48"/>
      <c r="H886" s="48"/>
      <c r="I886" s="49"/>
    </row>
    <row r="887" spans="3:9">
      <c r="C887" s="48"/>
      <c r="D887" s="48"/>
      <c r="E887" s="48"/>
      <c r="F887" s="48"/>
      <c r="G887" s="48"/>
      <c r="H887" s="48"/>
      <c r="I887" s="49"/>
    </row>
    <row r="888" spans="3:9">
      <c r="C888" s="48"/>
      <c r="D888" s="48"/>
      <c r="E888" s="48"/>
      <c r="F888" s="48"/>
      <c r="G888" s="48"/>
      <c r="H888" s="48"/>
      <c r="I888" s="49"/>
    </row>
    <row r="889" spans="3:9">
      <c r="C889" s="48"/>
      <c r="D889" s="48"/>
      <c r="E889" s="48"/>
      <c r="F889" s="48"/>
      <c r="G889" s="48"/>
      <c r="H889" s="48"/>
      <c r="I889" s="49"/>
    </row>
    <row r="890" spans="3:9">
      <c r="C890" s="48"/>
      <c r="D890" s="48"/>
      <c r="E890" s="48"/>
      <c r="F890" s="48"/>
      <c r="G890" s="48"/>
      <c r="H890" s="48"/>
      <c r="I890" s="49"/>
    </row>
    <row r="891" spans="3:9">
      <c r="C891" s="48"/>
      <c r="D891" s="48"/>
      <c r="E891" s="48"/>
      <c r="F891" s="48"/>
      <c r="G891" s="48"/>
      <c r="H891" s="48"/>
      <c r="I891" s="49"/>
    </row>
    <row r="892" spans="3:9">
      <c r="C892" s="48"/>
      <c r="D892" s="48"/>
      <c r="E892" s="48"/>
      <c r="F892" s="48"/>
      <c r="G892" s="48"/>
      <c r="H892" s="48"/>
      <c r="I892" s="49"/>
    </row>
    <row r="893" spans="3:9">
      <c r="C893" s="48"/>
      <c r="D893" s="48"/>
      <c r="E893" s="48"/>
      <c r="F893" s="48"/>
      <c r="G893" s="48"/>
      <c r="H893" s="48"/>
      <c r="I893" s="49"/>
    </row>
    <row r="894" spans="3:9">
      <c r="C894" s="48"/>
      <c r="D894" s="48"/>
      <c r="E894" s="48"/>
      <c r="F894" s="48"/>
      <c r="G894" s="48"/>
      <c r="H894" s="48"/>
      <c r="I894" s="49"/>
    </row>
    <row r="895" spans="3:9">
      <c r="C895" s="48"/>
      <c r="D895" s="48"/>
      <c r="E895" s="48"/>
      <c r="F895" s="48"/>
      <c r="G895" s="48"/>
      <c r="H895" s="48"/>
      <c r="I895" s="49"/>
    </row>
    <row r="896" spans="3:9">
      <c r="C896" s="48"/>
      <c r="D896" s="48"/>
      <c r="E896" s="48"/>
      <c r="F896" s="48"/>
      <c r="G896" s="48"/>
      <c r="H896" s="48"/>
      <c r="I896" s="49"/>
    </row>
    <row r="897" spans="3:9">
      <c r="C897" s="48"/>
      <c r="D897" s="48"/>
      <c r="E897" s="48"/>
      <c r="F897" s="48"/>
      <c r="G897" s="48"/>
      <c r="H897" s="48"/>
      <c r="I897" s="49"/>
    </row>
    <row r="898" spans="3:9">
      <c r="C898" s="48"/>
      <c r="D898" s="48"/>
      <c r="E898" s="48"/>
      <c r="F898" s="48"/>
      <c r="G898" s="48"/>
      <c r="H898" s="48"/>
      <c r="I898" s="49"/>
    </row>
    <row r="899" spans="3:9">
      <c r="C899" s="48"/>
      <c r="D899" s="48"/>
      <c r="E899" s="48"/>
      <c r="F899" s="48"/>
      <c r="G899" s="48"/>
      <c r="H899" s="48"/>
      <c r="I899" s="49"/>
    </row>
    <row r="900" spans="3:9">
      <c r="C900" s="48"/>
      <c r="D900" s="48"/>
      <c r="E900" s="48"/>
      <c r="F900" s="48"/>
      <c r="G900" s="48"/>
      <c r="H900" s="48"/>
      <c r="I900" s="49"/>
    </row>
    <row r="901" spans="3:9">
      <c r="C901" s="48"/>
      <c r="D901" s="48"/>
      <c r="E901" s="48"/>
      <c r="F901" s="48"/>
      <c r="G901" s="48"/>
      <c r="H901" s="48"/>
      <c r="I901" s="49"/>
    </row>
    <row r="902" spans="3:9">
      <c r="C902" s="48"/>
      <c r="D902" s="48"/>
      <c r="E902" s="48"/>
      <c r="F902" s="48"/>
      <c r="G902" s="48"/>
      <c r="H902" s="48"/>
      <c r="I902" s="49"/>
    </row>
    <row r="903" spans="3:9">
      <c r="C903" s="48"/>
      <c r="D903" s="48"/>
      <c r="E903" s="48"/>
      <c r="F903" s="48"/>
      <c r="G903" s="48"/>
      <c r="H903" s="48"/>
      <c r="I903" s="49"/>
    </row>
    <row r="904" spans="3:9">
      <c r="C904" s="48"/>
      <c r="D904" s="48"/>
      <c r="E904" s="48"/>
      <c r="F904" s="48"/>
      <c r="G904" s="48"/>
      <c r="H904" s="48"/>
      <c r="I904" s="49"/>
    </row>
    <row r="905" spans="3:9">
      <c r="C905" s="48"/>
      <c r="D905" s="48"/>
      <c r="E905" s="48"/>
      <c r="F905" s="48"/>
      <c r="G905" s="48"/>
      <c r="H905" s="48"/>
      <c r="I905" s="49"/>
    </row>
    <row r="906" spans="3:9">
      <c r="C906" s="48"/>
      <c r="D906" s="48"/>
      <c r="E906" s="48"/>
      <c r="F906" s="48"/>
      <c r="G906" s="48"/>
      <c r="H906" s="48"/>
      <c r="I906" s="49"/>
    </row>
    <row r="907" spans="3:9">
      <c r="C907" s="48"/>
      <c r="D907" s="48"/>
      <c r="E907" s="48"/>
      <c r="F907" s="48"/>
      <c r="G907" s="48"/>
      <c r="H907" s="48"/>
      <c r="I907" s="49"/>
    </row>
    <row r="908" spans="3:9">
      <c r="C908" s="48"/>
      <c r="D908" s="48"/>
      <c r="E908" s="48"/>
      <c r="F908" s="48"/>
      <c r="G908" s="48"/>
      <c r="H908" s="48"/>
      <c r="I908" s="49"/>
    </row>
    <row r="909" spans="3:9">
      <c r="C909" s="48"/>
      <c r="D909" s="48"/>
      <c r="E909" s="48"/>
      <c r="F909" s="48"/>
      <c r="G909" s="48"/>
      <c r="H909" s="48"/>
      <c r="I909" s="49"/>
    </row>
    <row r="910" spans="3:9">
      <c r="C910" s="48"/>
      <c r="D910" s="48"/>
      <c r="E910" s="48"/>
      <c r="F910" s="48"/>
      <c r="G910" s="48"/>
      <c r="H910" s="48"/>
      <c r="I910" s="49"/>
    </row>
    <row r="911" spans="3:9">
      <c r="C911" s="48"/>
      <c r="D911" s="48"/>
      <c r="E911" s="48"/>
      <c r="F911" s="48"/>
      <c r="G911" s="48"/>
      <c r="H911" s="48"/>
      <c r="I911" s="49"/>
    </row>
    <row r="912" spans="3:9">
      <c r="C912" s="48"/>
      <c r="D912" s="48"/>
      <c r="E912" s="48"/>
      <c r="F912" s="48"/>
      <c r="G912" s="48"/>
      <c r="H912" s="48"/>
      <c r="I912" s="49"/>
    </row>
    <row r="913" spans="3:9">
      <c r="C913" s="48"/>
      <c r="D913" s="48"/>
      <c r="E913" s="48"/>
      <c r="F913" s="48"/>
      <c r="G913" s="48"/>
      <c r="H913" s="48"/>
      <c r="I913" s="49"/>
    </row>
    <row r="914" spans="3:9">
      <c r="C914" s="48"/>
      <c r="D914" s="48"/>
      <c r="E914" s="48"/>
      <c r="F914" s="48"/>
      <c r="G914" s="48"/>
      <c r="H914" s="48"/>
      <c r="I914" s="49"/>
    </row>
    <row r="915" spans="3:9">
      <c r="C915" s="48"/>
      <c r="D915" s="48"/>
      <c r="E915" s="48"/>
      <c r="F915" s="48"/>
      <c r="G915" s="48"/>
      <c r="H915" s="48"/>
      <c r="I915" s="49"/>
    </row>
    <row r="916" spans="3:9">
      <c r="C916" s="48"/>
      <c r="D916" s="48"/>
      <c r="E916" s="48"/>
      <c r="F916" s="48"/>
      <c r="G916" s="48"/>
      <c r="H916" s="48"/>
      <c r="I916" s="49"/>
    </row>
    <row r="917" spans="3:9">
      <c r="C917" s="48"/>
      <c r="D917" s="48"/>
      <c r="E917" s="48"/>
      <c r="F917" s="48"/>
      <c r="G917" s="48"/>
      <c r="H917" s="48"/>
      <c r="I917" s="49"/>
    </row>
    <row r="918" spans="3:9">
      <c r="C918" s="48"/>
      <c r="D918" s="48"/>
      <c r="E918" s="48"/>
      <c r="F918" s="48"/>
      <c r="G918" s="48"/>
      <c r="H918" s="48"/>
      <c r="I918" s="49"/>
    </row>
    <row r="919" spans="3:9">
      <c r="C919" s="48"/>
      <c r="D919" s="48"/>
      <c r="E919" s="48"/>
      <c r="F919" s="48"/>
      <c r="G919" s="48"/>
      <c r="H919" s="48"/>
      <c r="I919" s="49"/>
    </row>
    <row r="920" spans="3:9">
      <c r="C920" s="48"/>
      <c r="D920" s="48"/>
      <c r="E920" s="48"/>
      <c r="F920" s="48"/>
      <c r="G920" s="48"/>
      <c r="H920" s="48"/>
      <c r="I920" s="49"/>
    </row>
    <row r="921" spans="3:9">
      <c r="C921" s="48"/>
      <c r="D921" s="48"/>
      <c r="E921" s="48"/>
      <c r="F921" s="48"/>
      <c r="G921" s="48"/>
      <c r="H921" s="48"/>
      <c r="I921" s="49"/>
    </row>
    <row r="922" spans="3:9">
      <c r="C922" s="48"/>
      <c r="D922" s="48"/>
      <c r="E922" s="48"/>
      <c r="F922" s="48"/>
      <c r="G922" s="48"/>
      <c r="H922" s="48"/>
      <c r="I922" s="49"/>
    </row>
    <row r="923" spans="3:9">
      <c r="C923" s="48"/>
      <c r="D923" s="48"/>
      <c r="E923" s="48"/>
      <c r="F923" s="48"/>
      <c r="G923" s="48"/>
      <c r="H923" s="48"/>
      <c r="I923" s="49"/>
    </row>
    <row r="924" spans="3:9">
      <c r="C924" s="48"/>
      <c r="D924" s="48"/>
      <c r="E924" s="48"/>
      <c r="F924" s="48"/>
      <c r="G924" s="48"/>
      <c r="H924" s="48"/>
      <c r="I924" s="49"/>
    </row>
    <row r="925" spans="3:9">
      <c r="C925" s="48"/>
      <c r="D925" s="48"/>
      <c r="E925" s="48"/>
      <c r="F925" s="48"/>
      <c r="G925" s="48"/>
      <c r="H925" s="48"/>
      <c r="I925" s="49"/>
    </row>
    <row r="926" spans="3:9">
      <c r="C926" s="48"/>
      <c r="D926" s="48"/>
      <c r="E926" s="48"/>
      <c r="F926" s="48"/>
      <c r="G926" s="48"/>
      <c r="H926" s="48"/>
      <c r="I926" s="49"/>
    </row>
    <row r="927" spans="3:9">
      <c r="C927" s="48"/>
      <c r="D927" s="48"/>
      <c r="E927" s="48"/>
      <c r="F927" s="48"/>
      <c r="G927" s="48"/>
      <c r="H927" s="48"/>
      <c r="I927" s="49"/>
    </row>
    <row r="928" spans="3:9">
      <c r="C928" s="48"/>
      <c r="D928" s="48"/>
      <c r="E928" s="48"/>
      <c r="F928" s="48"/>
      <c r="G928" s="48"/>
      <c r="H928" s="48"/>
      <c r="I928" s="49"/>
    </row>
    <row r="929" spans="3:9">
      <c r="C929" s="48"/>
      <c r="D929" s="48"/>
      <c r="E929" s="48"/>
      <c r="F929" s="48"/>
      <c r="G929" s="48"/>
      <c r="H929" s="48"/>
      <c r="I929" s="49"/>
    </row>
    <row r="930" spans="3:9">
      <c r="C930" s="48"/>
      <c r="D930" s="48"/>
      <c r="E930" s="48"/>
      <c r="F930" s="48"/>
      <c r="G930" s="48"/>
      <c r="H930" s="48"/>
      <c r="I930" s="49"/>
    </row>
    <row r="931" spans="3:9">
      <c r="C931" s="48"/>
      <c r="D931" s="48"/>
      <c r="E931" s="48"/>
      <c r="F931" s="48"/>
      <c r="G931" s="48"/>
      <c r="H931" s="48"/>
      <c r="I931" s="49"/>
    </row>
    <row r="932" spans="3:9">
      <c r="C932" s="48"/>
      <c r="D932" s="48"/>
      <c r="E932" s="48"/>
      <c r="F932" s="48"/>
      <c r="G932" s="48"/>
      <c r="H932" s="48"/>
      <c r="I932" s="49"/>
    </row>
    <row r="933" spans="3:9">
      <c r="C933" s="48"/>
      <c r="D933" s="48"/>
      <c r="E933" s="48"/>
      <c r="F933" s="48"/>
      <c r="G933" s="48"/>
      <c r="H933" s="48"/>
      <c r="I933" s="49"/>
    </row>
    <row r="934" spans="3:9">
      <c r="C934" s="48"/>
      <c r="D934" s="48"/>
      <c r="E934" s="48"/>
      <c r="F934" s="48"/>
      <c r="G934" s="48"/>
      <c r="H934" s="48"/>
      <c r="I934" s="49"/>
    </row>
    <row r="935" spans="3:9">
      <c r="C935" s="48"/>
      <c r="D935" s="48"/>
      <c r="E935" s="48"/>
      <c r="F935" s="48"/>
      <c r="G935" s="48"/>
      <c r="H935" s="48"/>
      <c r="I935" s="49"/>
    </row>
    <row r="936" spans="3:9">
      <c r="C936" s="48"/>
      <c r="D936" s="48"/>
      <c r="E936" s="48"/>
      <c r="F936" s="48"/>
      <c r="G936" s="48"/>
      <c r="H936" s="48"/>
      <c r="I936" s="49"/>
    </row>
    <row r="937" spans="3:9">
      <c r="C937" s="48"/>
      <c r="D937" s="48"/>
      <c r="E937" s="48"/>
      <c r="F937" s="48"/>
      <c r="G937" s="48"/>
      <c r="H937" s="48"/>
      <c r="I937" s="49"/>
    </row>
    <row r="938" spans="3:9">
      <c r="C938" s="48"/>
      <c r="D938" s="48"/>
      <c r="E938" s="48"/>
      <c r="F938" s="48"/>
      <c r="G938" s="48"/>
      <c r="H938" s="48"/>
      <c r="I938" s="49"/>
    </row>
    <row r="939" spans="3:9">
      <c r="C939" s="48"/>
      <c r="D939" s="48"/>
      <c r="E939" s="48"/>
      <c r="F939" s="48"/>
      <c r="G939" s="48"/>
      <c r="H939" s="48"/>
      <c r="I939" s="49"/>
    </row>
    <row r="940" spans="3:9">
      <c r="C940" s="48"/>
      <c r="D940" s="48"/>
      <c r="E940" s="48"/>
      <c r="F940" s="48"/>
      <c r="G940" s="48"/>
      <c r="H940" s="48"/>
      <c r="I940" s="49"/>
    </row>
    <row r="941" spans="3:9">
      <c r="C941" s="48"/>
      <c r="D941" s="48"/>
      <c r="E941" s="48"/>
      <c r="F941" s="48"/>
      <c r="G941" s="48"/>
      <c r="H941" s="48"/>
      <c r="I941" s="49"/>
    </row>
    <row r="942" spans="3:9">
      <c r="C942" s="48"/>
      <c r="D942" s="48"/>
      <c r="E942" s="48"/>
      <c r="F942" s="48"/>
      <c r="G942" s="48"/>
      <c r="H942" s="48"/>
      <c r="I942" s="49"/>
    </row>
    <row r="943" spans="3:9">
      <c r="C943" s="48"/>
      <c r="D943" s="48"/>
      <c r="E943" s="48"/>
      <c r="F943" s="48"/>
      <c r="G943" s="48"/>
      <c r="H943" s="48"/>
      <c r="I943" s="49"/>
    </row>
    <row r="944" spans="3:9">
      <c r="C944" s="48"/>
      <c r="D944" s="48"/>
      <c r="E944" s="48"/>
      <c r="F944" s="48"/>
      <c r="G944" s="48"/>
      <c r="H944" s="48"/>
      <c r="I944" s="49"/>
    </row>
    <row r="945" spans="3:9">
      <c r="C945" s="48"/>
      <c r="D945" s="48"/>
      <c r="E945" s="48"/>
      <c r="F945" s="48"/>
      <c r="G945" s="48"/>
      <c r="H945" s="48"/>
      <c r="I945" s="49"/>
    </row>
    <row r="946" spans="3:9">
      <c r="C946" s="48"/>
      <c r="D946" s="48"/>
      <c r="E946" s="48"/>
      <c r="F946" s="48"/>
      <c r="G946" s="48"/>
      <c r="H946" s="48"/>
      <c r="I946" s="49"/>
    </row>
    <row r="947" spans="3:9">
      <c r="C947" s="48"/>
      <c r="D947" s="48"/>
      <c r="E947" s="48"/>
      <c r="F947" s="48"/>
      <c r="G947" s="48"/>
      <c r="H947" s="48"/>
      <c r="I947" s="49"/>
    </row>
    <row r="948" spans="3:9">
      <c r="C948" s="48"/>
      <c r="D948" s="48"/>
      <c r="E948" s="48"/>
      <c r="F948" s="48"/>
      <c r="G948" s="48"/>
      <c r="H948" s="48"/>
      <c r="I948" s="49"/>
    </row>
    <row r="949" spans="3:9">
      <c r="C949" s="48"/>
      <c r="D949" s="48"/>
      <c r="E949" s="48"/>
      <c r="F949" s="48"/>
      <c r="G949" s="48"/>
      <c r="H949" s="48"/>
      <c r="I949" s="49"/>
    </row>
    <row r="950" spans="3:9">
      <c r="C950" s="48"/>
      <c r="D950" s="48"/>
      <c r="E950" s="48"/>
      <c r="F950" s="48"/>
      <c r="G950" s="48"/>
      <c r="H950" s="48"/>
      <c r="I950" s="49"/>
    </row>
    <row r="951" spans="3:9">
      <c r="C951" s="48"/>
      <c r="D951" s="48"/>
      <c r="E951" s="48"/>
      <c r="F951" s="48"/>
      <c r="G951" s="48"/>
      <c r="H951" s="48"/>
      <c r="I951" s="49"/>
    </row>
    <row r="952" spans="3:9">
      <c r="C952" s="48"/>
      <c r="D952" s="48"/>
      <c r="E952" s="48"/>
      <c r="F952" s="48"/>
      <c r="G952" s="48"/>
      <c r="H952" s="48"/>
      <c r="I952" s="49"/>
    </row>
    <row r="953" spans="3:9">
      <c r="C953" s="48"/>
      <c r="D953" s="48"/>
      <c r="E953" s="48"/>
      <c r="F953" s="48"/>
      <c r="G953" s="48"/>
      <c r="H953" s="48"/>
      <c r="I953" s="49"/>
    </row>
    <row r="954" spans="3:9">
      <c r="C954" s="48"/>
      <c r="D954" s="48"/>
      <c r="E954" s="48"/>
      <c r="F954" s="48"/>
      <c r="G954" s="48"/>
      <c r="H954" s="48"/>
      <c r="I954" s="49"/>
    </row>
    <row r="955" spans="3:9">
      <c r="C955" s="48"/>
      <c r="D955" s="48"/>
      <c r="E955" s="48"/>
      <c r="F955" s="48"/>
      <c r="G955" s="48"/>
      <c r="H955" s="48"/>
      <c r="I955" s="49"/>
    </row>
    <row r="956" spans="3:9">
      <c r="C956" s="48"/>
      <c r="D956" s="48"/>
      <c r="E956" s="48"/>
      <c r="F956" s="48"/>
      <c r="G956" s="48"/>
      <c r="H956" s="48"/>
      <c r="I956" s="49"/>
    </row>
    <row r="957" spans="3:9">
      <c r="C957" s="48"/>
      <c r="D957" s="48"/>
      <c r="E957" s="48"/>
      <c r="F957" s="48"/>
      <c r="G957" s="48"/>
      <c r="H957" s="48"/>
      <c r="I957" s="49"/>
    </row>
    <row r="958" spans="3:9">
      <c r="C958" s="48"/>
      <c r="D958" s="48"/>
      <c r="E958" s="48"/>
      <c r="F958" s="48"/>
      <c r="G958" s="48"/>
      <c r="H958" s="48"/>
      <c r="I958" s="49"/>
    </row>
    <row r="959" spans="3:9">
      <c r="C959" s="48"/>
      <c r="D959" s="48"/>
      <c r="E959" s="48"/>
      <c r="F959" s="48"/>
      <c r="G959" s="48"/>
      <c r="H959" s="48"/>
      <c r="I959" s="49"/>
    </row>
    <row r="960" spans="3:9">
      <c r="C960" s="48"/>
      <c r="D960" s="48"/>
      <c r="E960" s="48"/>
      <c r="F960" s="48"/>
      <c r="G960" s="48"/>
      <c r="H960" s="48"/>
      <c r="I960" s="49"/>
    </row>
    <row r="961" spans="3:9">
      <c r="C961" s="48"/>
      <c r="D961" s="48"/>
      <c r="E961" s="48"/>
      <c r="F961" s="48"/>
      <c r="G961" s="48"/>
      <c r="H961" s="48"/>
      <c r="I961" s="49"/>
    </row>
    <row r="962" spans="3:9">
      <c r="C962" s="48"/>
      <c r="D962" s="48"/>
      <c r="E962" s="48"/>
      <c r="F962" s="48"/>
      <c r="G962" s="48"/>
      <c r="H962" s="48"/>
      <c r="I962" s="49"/>
    </row>
    <row r="963" spans="3:9">
      <c r="C963" s="48"/>
      <c r="D963" s="48"/>
      <c r="E963" s="48"/>
      <c r="F963" s="48"/>
      <c r="G963" s="48"/>
      <c r="H963" s="48"/>
      <c r="I963" s="49"/>
    </row>
    <row r="964" spans="3:9">
      <c r="C964" s="48"/>
      <c r="D964" s="48"/>
      <c r="E964" s="48"/>
      <c r="F964" s="48"/>
      <c r="G964" s="48"/>
      <c r="H964" s="48"/>
      <c r="I964" s="49"/>
    </row>
    <row r="965" spans="3:9">
      <c r="C965" s="48"/>
      <c r="D965" s="48"/>
      <c r="E965" s="48"/>
      <c r="F965" s="48"/>
      <c r="G965" s="48"/>
      <c r="H965" s="48"/>
      <c r="I965" s="49"/>
    </row>
    <row r="966" spans="3:9">
      <c r="C966" s="48"/>
      <c r="D966" s="48"/>
      <c r="E966" s="48"/>
      <c r="F966" s="48"/>
      <c r="G966" s="48"/>
      <c r="H966" s="48"/>
      <c r="I966" s="49"/>
    </row>
    <row r="967" spans="3:9">
      <c r="C967" s="48"/>
      <c r="D967" s="48"/>
      <c r="E967" s="48"/>
      <c r="F967" s="48"/>
      <c r="G967" s="48"/>
      <c r="H967" s="48"/>
      <c r="I967" s="49"/>
    </row>
    <row r="968" spans="3:9">
      <c r="C968" s="48"/>
      <c r="D968" s="48"/>
      <c r="E968" s="48"/>
      <c r="F968" s="48"/>
      <c r="G968" s="48"/>
      <c r="H968" s="48"/>
      <c r="I968" s="49"/>
    </row>
    <row r="969" spans="3:9">
      <c r="C969" s="48"/>
      <c r="D969" s="48"/>
      <c r="E969" s="48"/>
      <c r="F969" s="48"/>
      <c r="G969" s="48"/>
      <c r="H969" s="48"/>
      <c r="I969" s="49"/>
    </row>
    <row r="970" spans="3:9">
      <c r="C970" s="48"/>
      <c r="D970" s="48"/>
      <c r="E970" s="48"/>
      <c r="F970" s="48"/>
      <c r="G970" s="48"/>
      <c r="H970" s="48"/>
      <c r="I970" s="49"/>
    </row>
    <row r="971" spans="3:9">
      <c r="C971" s="48"/>
      <c r="D971" s="48"/>
      <c r="E971" s="48"/>
      <c r="F971" s="48"/>
      <c r="G971" s="48"/>
      <c r="H971" s="48"/>
      <c r="I971" s="49"/>
    </row>
    <row r="972" spans="3:9">
      <c r="C972" s="48"/>
      <c r="D972" s="48"/>
      <c r="E972" s="48"/>
      <c r="F972" s="48"/>
      <c r="G972" s="48"/>
      <c r="H972" s="48"/>
      <c r="I972" s="49"/>
    </row>
    <row r="973" spans="3:9">
      <c r="C973" s="48"/>
      <c r="D973" s="48"/>
      <c r="E973" s="48"/>
      <c r="F973" s="48"/>
      <c r="G973" s="48"/>
      <c r="H973" s="48"/>
      <c r="I973" s="49"/>
    </row>
    <row r="974" spans="3:9">
      <c r="C974" s="48"/>
      <c r="D974" s="48"/>
      <c r="E974" s="48"/>
      <c r="F974" s="48"/>
      <c r="G974" s="48"/>
      <c r="H974" s="48"/>
      <c r="I974" s="49"/>
    </row>
    <row r="975" spans="3:9">
      <c r="C975" s="48"/>
      <c r="D975" s="48"/>
      <c r="E975" s="48"/>
      <c r="F975" s="48"/>
      <c r="G975" s="48"/>
      <c r="H975" s="48"/>
      <c r="I975" s="49"/>
    </row>
    <row r="976" spans="3:9">
      <c r="C976" s="48"/>
      <c r="D976" s="48"/>
      <c r="E976" s="48"/>
      <c r="F976" s="48"/>
      <c r="G976" s="48"/>
      <c r="H976" s="48"/>
      <c r="I976" s="49"/>
    </row>
    <row r="977" spans="3:9">
      <c r="C977" s="48"/>
      <c r="D977" s="48"/>
      <c r="E977" s="48"/>
      <c r="F977" s="48"/>
      <c r="G977" s="48"/>
      <c r="H977" s="48"/>
      <c r="I977" s="49"/>
    </row>
    <row r="978" spans="3:9">
      <c r="C978" s="48"/>
      <c r="D978" s="48"/>
      <c r="E978" s="48"/>
      <c r="F978" s="48"/>
      <c r="G978" s="48"/>
      <c r="H978" s="48"/>
      <c r="I978" s="49"/>
    </row>
    <row r="979" spans="3:9">
      <c r="C979" s="48"/>
      <c r="D979" s="48"/>
      <c r="E979" s="48"/>
      <c r="F979" s="48"/>
      <c r="G979" s="48"/>
      <c r="H979" s="48"/>
      <c r="I979" s="49"/>
    </row>
    <row r="980" spans="3:9">
      <c r="C980" s="48"/>
      <c r="D980" s="48"/>
      <c r="E980" s="48"/>
      <c r="F980" s="48"/>
      <c r="G980" s="48"/>
      <c r="H980" s="48"/>
      <c r="I980" s="49"/>
    </row>
    <row r="981" spans="3:9">
      <c r="C981" s="48"/>
      <c r="D981" s="48"/>
      <c r="E981" s="48"/>
      <c r="F981" s="48"/>
      <c r="G981" s="48"/>
      <c r="H981" s="48"/>
      <c r="I981" s="49"/>
    </row>
    <row r="982" spans="3:9">
      <c r="C982" s="48"/>
      <c r="D982" s="48"/>
      <c r="E982" s="48"/>
      <c r="F982" s="48"/>
      <c r="G982" s="48"/>
      <c r="H982" s="48"/>
      <c r="I982" s="49"/>
    </row>
    <row r="983" spans="3:9">
      <c r="C983" s="48"/>
      <c r="D983" s="48"/>
      <c r="E983" s="48"/>
      <c r="F983" s="48"/>
      <c r="G983" s="48"/>
      <c r="H983" s="48"/>
      <c r="I983" s="49"/>
    </row>
    <row r="984" spans="3:9">
      <c r="C984" s="48"/>
      <c r="D984" s="48"/>
      <c r="E984" s="48"/>
      <c r="F984" s="48"/>
      <c r="G984" s="48"/>
      <c r="H984" s="48"/>
      <c r="I984" s="49"/>
    </row>
    <row r="985" spans="3:9">
      <c r="C985" s="48"/>
      <c r="D985" s="48"/>
      <c r="E985" s="48"/>
      <c r="F985" s="48"/>
      <c r="G985" s="48"/>
      <c r="H985" s="48"/>
      <c r="I985" s="49"/>
    </row>
    <row r="986" spans="3:9">
      <c r="C986" s="48"/>
      <c r="D986" s="48"/>
      <c r="E986" s="48"/>
      <c r="F986" s="48"/>
      <c r="G986" s="48"/>
      <c r="H986" s="48"/>
      <c r="I986" s="49"/>
    </row>
    <row r="987" spans="3:9">
      <c r="C987" s="48"/>
      <c r="D987" s="48"/>
      <c r="E987" s="48"/>
      <c r="F987" s="48"/>
      <c r="G987" s="48"/>
      <c r="H987" s="48"/>
      <c r="I987" s="49"/>
    </row>
    <row r="988" spans="3:9">
      <c r="C988" s="48"/>
      <c r="D988" s="48"/>
      <c r="E988" s="48"/>
      <c r="F988" s="48"/>
      <c r="G988" s="48"/>
      <c r="H988" s="48"/>
      <c r="I988" s="49"/>
    </row>
    <row r="989" spans="3:9">
      <c r="C989" s="48"/>
      <c r="D989" s="48"/>
      <c r="E989" s="48"/>
      <c r="F989" s="48"/>
      <c r="G989" s="48"/>
      <c r="H989" s="48"/>
      <c r="I989" s="49"/>
    </row>
    <row r="990" spans="3:9">
      <c r="C990" s="48"/>
      <c r="D990" s="48"/>
      <c r="E990" s="48"/>
      <c r="F990" s="48"/>
      <c r="G990" s="48"/>
      <c r="H990" s="48"/>
      <c r="I990" s="49"/>
    </row>
    <row r="991" spans="3:9">
      <c r="C991" s="48"/>
      <c r="D991" s="48"/>
      <c r="E991" s="48"/>
      <c r="F991" s="48"/>
      <c r="G991" s="48"/>
      <c r="H991" s="48"/>
      <c r="I991" s="49"/>
    </row>
    <row r="992" spans="3:9">
      <c r="C992" s="48"/>
      <c r="D992" s="48"/>
      <c r="E992" s="48"/>
      <c r="F992" s="48"/>
      <c r="G992" s="48"/>
      <c r="H992" s="48"/>
      <c r="I992" s="49"/>
    </row>
    <row r="993" spans="3:9">
      <c r="C993" s="48"/>
      <c r="D993" s="48"/>
      <c r="E993" s="48"/>
      <c r="F993" s="48"/>
      <c r="G993" s="48"/>
      <c r="H993" s="48"/>
      <c r="I993" s="49"/>
    </row>
    <row r="994" spans="3:9">
      <c r="C994" s="48"/>
      <c r="D994" s="48"/>
      <c r="E994" s="48"/>
      <c r="F994" s="48"/>
      <c r="G994" s="48"/>
      <c r="H994" s="48"/>
      <c r="I994" s="49"/>
    </row>
    <row r="995" spans="3:9">
      <c r="C995" s="48"/>
      <c r="D995" s="48"/>
      <c r="E995" s="48"/>
      <c r="F995" s="48"/>
      <c r="G995" s="48"/>
      <c r="H995" s="48"/>
      <c r="I995" s="49"/>
    </row>
    <row r="996" spans="3:9">
      <c r="C996" s="48"/>
      <c r="D996" s="48"/>
      <c r="E996" s="48"/>
      <c r="F996" s="48"/>
      <c r="G996" s="48"/>
      <c r="H996" s="48"/>
      <c r="I996" s="49"/>
    </row>
  </sheetData>
  <sheetProtection algorithmName="SHA-512" hashValue="PrC6lKKIVhCcMB9frVo3nY/v9YAi714mpcZ4pCqLNTr755TI5KqoCABTTwV00vh9t5wB2f6u0VXrqdTdjBI0Wg==" saltValue="dV4HAzIMBG29m3IK9Myljg==" spinCount="100000" sheet="1" objects="1" scenarios="1"/>
  <mergeCells count="4">
    <mergeCell ref="A1:I1"/>
    <mergeCell ref="C2:I2"/>
    <mergeCell ref="J1:L1"/>
    <mergeCell ref="N1:S1"/>
  </mergeCells>
  <hyperlinks>
    <hyperlink ref="Y30" r:id="rId1" xr:uid="{9DA1CC0B-0CF4-5146-865F-91CBF8AB1BE5}"/>
  </hyperlinks>
  <pageMargins left="0.25" right="0.25" top="0.25" bottom="0.25" header="0.3" footer="0.3"/>
  <pageSetup orientation="landscape" horizontalDpi="1200" verticalDpi="120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CFD5B-4E7E-5F44-B1DA-2C16BA192F2F}">
  <sheetPr codeName="Sheet11"/>
  <dimension ref="A1:AQ169"/>
  <sheetViews>
    <sheetView showGridLines="0" zoomScaleNormal="100" zoomScaleSheetLayoutView="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9.1640625" defaultRowHeight="14"/>
  <cols>
    <col min="1" max="1" width="29.5" style="87" customWidth="1"/>
    <col min="2" max="2" width="64.5" style="87" customWidth="1"/>
    <col min="3" max="9" width="3.5" style="87" customWidth="1"/>
    <col min="10" max="11" width="12.33203125" style="87" customWidth="1"/>
    <col min="12" max="12" width="13.5" style="87" customWidth="1"/>
    <col min="13" max="13" width="33.33203125" style="87" customWidth="1"/>
    <col min="14" max="14" width="11.6640625" style="87" customWidth="1"/>
    <col min="15" max="15" width="17.6640625" style="87" customWidth="1"/>
    <col min="16" max="16" width="16.33203125" style="87" customWidth="1"/>
    <col min="17" max="17" width="23" style="87" customWidth="1"/>
    <col min="18" max="18" width="30.6640625" style="87" customWidth="1"/>
    <col min="19" max="19" width="15.5" style="87" customWidth="1"/>
    <col min="20" max="20" width="25.83203125" style="87" customWidth="1"/>
    <col min="21" max="22" width="11.6640625" style="87" customWidth="1"/>
    <col min="23" max="23" width="17.1640625" style="87" customWidth="1"/>
    <col min="24" max="24" width="33.83203125" style="87" customWidth="1"/>
    <col min="25" max="25" width="14.5" style="87" customWidth="1"/>
    <col min="26" max="26" width="21.1640625" style="87" customWidth="1"/>
    <col min="27" max="27" width="16" style="87" customWidth="1"/>
    <col min="28" max="28" width="17.1640625" style="87" customWidth="1"/>
    <col min="29" max="29" width="13.6640625" style="87" customWidth="1"/>
    <col min="30" max="30" width="11.6640625" style="87" customWidth="1"/>
    <col min="31" max="31" width="19.33203125" style="87" customWidth="1"/>
    <col min="32" max="32" width="17.1640625" style="87" customWidth="1"/>
    <col min="33" max="33" width="20.6640625" style="87" bestFit="1" customWidth="1"/>
    <col min="34" max="16384" width="9.1640625" style="87"/>
  </cols>
  <sheetData>
    <row r="1" spans="1:43" s="25" customFormat="1" ht="90" customHeight="1" thickBot="1">
      <c r="A1" s="720" t="s">
        <v>4777</v>
      </c>
      <c r="B1" s="721"/>
      <c r="C1" s="721"/>
      <c r="D1" s="721"/>
      <c r="E1" s="721"/>
      <c r="F1" s="721"/>
      <c r="G1" s="721"/>
      <c r="H1" s="721"/>
      <c r="I1" s="722"/>
      <c r="J1" s="725" t="s">
        <v>4409</v>
      </c>
      <c r="K1" s="726"/>
      <c r="L1" s="726"/>
      <c r="M1" s="68" t="s">
        <v>1687</v>
      </c>
      <c r="N1" s="691" t="s">
        <v>5988</v>
      </c>
      <c r="O1" s="692"/>
      <c r="P1" s="692"/>
      <c r="Q1" s="692"/>
      <c r="R1" s="693"/>
      <c r="S1" s="61"/>
      <c r="T1" s="61"/>
      <c r="U1" s="61"/>
      <c r="V1" s="61"/>
      <c r="W1" s="61"/>
      <c r="X1" s="61"/>
      <c r="Y1" s="61"/>
      <c r="Z1" s="61"/>
      <c r="AA1" s="61"/>
      <c r="AB1" s="61"/>
      <c r="AC1" s="62"/>
      <c r="AD1" s="63"/>
      <c r="AE1" s="61"/>
      <c r="AF1" s="62"/>
    </row>
    <row r="2" spans="1:43" s="133" customFormat="1" ht="225" thickBot="1">
      <c r="A2" s="64" t="s">
        <v>2611</v>
      </c>
      <c r="B2" s="116" t="s">
        <v>4398</v>
      </c>
      <c r="C2" s="696" t="s">
        <v>2612</v>
      </c>
      <c r="D2" s="697"/>
      <c r="E2" s="697"/>
      <c r="F2" s="697"/>
      <c r="G2" s="697"/>
      <c r="H2" s="697"/>
      <c r="I2" s="698"/>
      <c r="J2" s="116" t="s">
        <v>4396</v>
      </c>
      <c r="K2" s="116" t="s">
        <v>2613</v>
      </c>
      <c r="L2" s="116" t="s">
        <v>2614</v>
      </c>
      <c r="M2" s="116" t="s">
        <v>2615</v>
      </c>
      <c r="N2" s="116" t="s">
        <v>4397</v>
      </c>
      <c r="O2" s="116" t="s">
        <v>4399</v>
      </c>
      <c r="P2" s="116" t="s">
        <v>4400</v>
      </c>
      <c r="Q2" s="116" t="s">
        <v>2616</v>
      </c>
      <c r="R2" s="65" t="s">
        <v>2617</v>
      </c>
      <c r="S2" s="65" t="s">
        <v>2618</v>
      </c>
      <c r="T2" s="65" t="s">
        <v>2619</v>
      </c>
      <c r="U2" s="116" t="s">
        <v>2620</v>
      </c>
      <c r="V2" s="116" t="s">
        <v>2621</v>
      </c>
      <c r="W2" s="116" t="s">
        <v>2622</v>
      </c>
      <c r="X2" s="116" t="s">
        <v>2623</v>
      </c>
      <c r="Y2" s="116" t="s">
        <v>2624</v>
      </c>
      <c r="Z2" s="145" t="s">
        <v>5982</v>
      </c>
      <c r="AA2" s="116" t="s">
        <v>4778</v>
      </c>
      <c r="AB2" s="116" t="s">
        <v>4779</v>
      </c>
      <c r="AC2" s="66" t="s">
        <v>2625</v>
      </c>
      <c r="AD2" s="116" t="s">
        <v>2626</v>
      </c>
      <c r="AE2" s="116" t="s">
        <v>2627</v>
      </c>
      <c r="AF2" s="67" t="s">
        <v>1686</v>
      </c>
    </row>
    <row r="3" spans="1:43" s="353" customFormat="1">
      <c r="A3" s="281" t="s">
        <v>630</v>
      </c>
      <c r="B3" s="357" t="s">
        <v>2152</v>
      </c>
      <c r="C3" s="353">
        <v>1</v>
      </c>
      <c r="D3" s="353">
        <v>2</v>
      </c>
      <c r="F3" s="353">
        <v>4</v>
      </c>
      <c r="I3" s="366"/>
      <c r="J3" s="355">
        <v>86</v>
      </c>
      <c r="K3" s="361">
        <f t="shared" ref="K3:K64" si="0">PRODUCT(J3,1.1)</f>
        <v>94.600000000000009</v>
      </c>
      <c r="L3" s="357" t="s">
        <v>2115</v>
      </c>
      <c r="M3" s="357" t="s">
        <v>631</v>
      </c>
      <c r="N3" s="357">
        <v>3</v>
      </c>
      <c r="O3" s="357">
        <v>60</v>
      </c>
      <c r="P3" s="357" t="s">
        <v>164</v>
      </c>
      <c r="Q3" s="356" t="s">
        <v>632</v>
      </c>
      <c r="R3" s="357">
        <v>4</v>
      </c>
      <c r="S3" s="357">
        <v>3</v>
      </c>
      <c r="T3" s="356">
        <v>1</v>
      </c>
      <c r="U3" s="356" t="s">
        <v>633</v>
      </c>
      <c r="V3" s="355">
        <v>1</v>
      </c>
      <c r="W3" s="357" t="s">
        <v>634</v>
      </c>
      <c r="X3" s="353" t="s">
        <v>23</v>
      </c>
      <c r="Y3" s="353" t="s">
        <v>23</v>
      </c>
      <c r="Z3" s="353" t="s">
        <v>23</v>
      </c>
      <c r="AA3" s="367">
        <v>45967.976437500009</v>
      </c>
      <c r="AB3" s="367">
        <v>27955.200000000004</v>
      </c>
      <c r="AC3" s="357" t="s">
        <v>1991</v>
      </c>
      <c r="AD3" s="357">
        <v>1992</v>
      </c>
      <c r="AE3" s="355">
        <v>1</v>
      </c>
      <c r="AF3" s="368">
        <v>2</v>
      </c>
      <c r="AG3" s="369" t="s">
        <v>630</v>
      </c>
      <c r="AH3" s="360"/>
      <c r="AI3" s="360"/>
      <c r="AJ3" s="360"/>
      <c r="AK3" s="360"/>
      <c r="AL3" s="360"/>
      <c r="AM3" s="360"/>
      <c r="AN3" s="360"/>
      <c r="AO3" s="360"/>
      <c r="AP3" s="360"/>
      <c r="AQ3" s="360"/>
    </row>
    <row r="4" spans="1:43" s="353" customFormat="1" ht="56">
      <c r="A4" s="281" t="s">
        <v>635</v>
      </c>
      <c r="B4" s="357" t="s">
        <v>636</v>
      </c>
      <c r="D4" s="353">
        <v>2</v>
      </c>
      <c r="H4" s="353">
        <v>6</v>
      </c>
      <c r="I4" s="354"/>
      <c r="J4" s="355">
        <v>323</v>
      </c>
      <c r="K4" s="361">
        <f t="shared" si="0"/>
        <v>355.3</v>
      </c>
      <c r="L4" s="357" t="s">
        <v>2115</v>
      </c>
      <c r="M4" s="357" t="s">
        <v>638</v>
      </c>
      <c r="N4" s="357">
        <v>4</v>
      </c>
      <c r="O4" s="357">
        <v>150</v>
      </c>
      <c r="P4" s="357">
        <v>1</v>
      </c>
      <c r="Q4" s="356" t="s">
        <v>639</v>
      </c>
      <c r="R4" s="357">
        <v>1</v>
      </c>
      <c r="S4" s="357">
        <v>0</v>
      </c>
      <c r="T4" s="356">
        <v>0</v>
      </c>
      <c r="U4" s="356" t="s">
        <v>2153</v>
      </c>
      <c r="V4" s="355">
        <v>1</v>
      </c>
      <c r="W4" s="357" t="s">
        <v>640</v>
      </c>
      <c r="X4" s="357" t="s">
        <v>641</v>
      </c>
      <c r="Y4" s="353" t="s">
        <v>642</v>
      </c>
      <c r="Z4" s="357" t="s">
        <v>643</v>
      </c>
      <c r="AA4" s="367">
        <v>26380.60049519231</v>
      </c>
      <c r="AB4" s="367">
        <v>61152</v>
      </c>
      <c r="AC4" s="353">
        <v>1</v>
      </c>
      <c r="AD4" s="357">
        <v>2007</v>
      </c>
      <c r="AE4" s="355">
        <v>1</v>
      </c>
      <c r="AF4" s="368">
        <v>2</v>
      </c>
      <c r="AG4" s="370" t="s">
        <v>635</v>
      </c>
      <c r="AH4" s="360"/>
      <c r="AI4" s="360"/>
      <c r="AJ4" s="360"/>
      <c r="AK4" s="360"/>
      <c r="AL4" s="360"/>
      <c r="AM4" s="360"/>
      <c r="AN4" s="360"/>
      <c r="AO4" s="360"/>
      <c r="AP4" s="360"/>
      <c r="AQ4" s="360"/>
    </row>
    <row r="5" spans="1:43" s="353" customFormat="1" ht="56">
      <c r="A5" s="281" t="s">
        <v>644</v>
      </c>
      <c r="B5" s="357" t="s">
        <v>645</v>
      </c>
      <c r="D5" s="353">
        <v>2</v>
      </c>
      <c r="H5" s="353">
        <v>6</v>
      </c>
      <c r="I5" s="354"/>
      <c r="J5" s="355">
        <v>289</v>
      </c>
      <c r="K5" s="361">
        <f t="shared" si="0"/>
        <v>317.90000000000003</v>
      </c>
      <c r="L5" s="357" t="s">
        <v>2115</v>
      </c>
      <c r="M5" s="357" t="s">
        <v>646</v>
      </c>
      <c r="N5" s="357">
        <v>4</v>
      </c>
      <c r="O5" s="357">
        <v>120</v>
      </c>
      <c r="P5" s="357">
        <v>3</v>
      </c>
      <c r="Q5" s="356" t="s">
        <v>639</v>
      </c>
      <c r="R5" s="357">
        <v>1</v>
      </c>
      <c r="S5" s="357">
        <v>0</v>
      </c>
      <c r="T5" s="356">
        <v>0</v>
      </c>
      <c r="U5" s="356" t="s">
        <v>2153</v>
      </c>
      <c r="V5" s="355">
        <v>1</v>
      </c>
      <c r="W5" s="357" t="s">
        <v>640</v>
      </c>
      <c r="X5" s="357" t="s">
        <v>641</v>
      </c>
      <c r="Y5" s="353" t="s">
        <v>58</v>
      </c>
      <c r="Z5" s="357" t="s">
        <v>643</v>
      </c>
      <c r="AA5" s="367">
        <v>31909.571336538465</v>
      </c>
      <c r="AB5" s="367">
        <v>41932</v>
      </c>
      <c r="AC5" s="353">
        <v>1</v>
      </c>
      <c r="AD5" s="357">
        <v>1996</v>
      </c>
      <c r="AE5" s="355">
        <v>1</v>
      </c>
      <c r="AF5" s="368">
        <v>2</v>
      </c>
      <c r="AG5" s="370" t="s">
        <v>644</v>
      </c>
      <c r="AH5" s="360"/>
      <c r="AI5" s="360"/>
      <c r="AJ5" s="360"/>
      <c r="AK5" s="360"/>
      <c r="AL5" s="360"/>
      <c r="AM5" s="360"/>
      <c r="AN5" s="360"/>
      <c r="AO5" s="360"/>
      <c r="AP5" s="360"/>
      <c r="AQ5" s="360"/>
    </row>
    <row r="6" spans="1:43" s="353" customFormat="1" ht="56">
      <c r="A6" s="281" t="s">
        <v>647</v>
      </c>
      <c r="B6" s="357" t="s">
        <v>648</v>
      </c>
      <c r="D6" s="353">
        <v>2</v>
      </c>
      <c r="H6" s="353">
        <v>6</v>
      </c>
      <c r="I6" s="354"/>
      <c r="J6" s="355">
        <v>190</v>
      </c>
      <c r="K6" s="361">
        <f t="shared" si="0"/>
        <v>209.00000000000003</v>
      </c>
      <c r="L6" s="357" t="s">
        <v>2115</v>
      </c>
      <c r="M6" s="357" t="s">
        <v>649</v>
      </c>
      <c r="N6" s="357">
        <v>0.5</v>
      </c>
      <c r="O6" s="357">
        <v>30</v>
      </c>
      <c r="P6" s="357">
        <v>52</v>
      </c>
      <c r="Q6" s="356" t="s">
        <v>639</v>
      </c>
      <c r="R6" s="357">
        <v>3</v>
      </c>
      <c r="S6" s="357">
        <v>0</v>
      </c>
      <c r="T6" s="356">
        <v>0</v>
      </c>
      <c r="U6" s="356" t="s">
        <v>2153</v>
      </c>
      <c r="V6" s="355">
        <v>1</v>
      </c>
      <c r="W6" s="357" t="s">
        <v>640</v>
      </c>
      <c r="X6" s="357" t="s">
        <v>641</v>
      </c>
      <c r="Y6" s="353" t="s">
        <v>58</v>
      </c>
      <c r="Z6" s="357" t="s">
        <v>643</v>
      </c>
      <c r="AA6" s="367">
        <v>1224.210996394231</v>
      </c>
      <c r="AB6" s="367">
        <v>3494</v>
      </c>
      <c r="AC6" s="353">
        <v>1</v>
      </c>
      <c r="AD6" s="357">
        <v>2010</v>
      </c>
      <c r="AE6" s="355">
        <v>1</v>
      </c>
      <c r="AF6" s="368">
        <v>2</v>
      </c>
      <c r="AG6" s="370" t="s">
        <v>647</v>
      </c>
      <c r="AH6" s="360"/>
      <c r="AI6" s="360"/>
      <c r="AJ6" s="360"/>
      <c r="AK6" s="360"/>
      <c r="AL6" s="360"/>
      <c r="AM6" s="360"/>
      <c r="AN6" s="360"/>
      <c r="AO6" s="360"/>
      <c r="AP6" s="360"/>
      <c r="AQ6" s="360"/>
    </row>
    <row r="7" spans="1:43" s="353" customFormat="1" ht="56">
      <c r="A7" s="281" t="s">
        <v>666</v>
      </c>
      <c r="B7" s="357" t="s">
        <v>667</v>
      </c>
      <c r="D7" s="353">
        <v>2</v>
      </c>
      <c r="H7" s="353">
        <v>6</v>
      </c>
      <c r="I7" s="354"/>
      <c r="J7" s="355">
        <v>85</v>
      </c>
      <c r="K7" s="361">
        <f t="shared" si="0"/>
        <v>93.500000000000014</v>
      </c>
      <c r="L7" s="357" t="s">
        <v>2115</v>
      </c>
      <c r="M7" s="357" t="s">
        <v>631</v>
      </c>
      <c r="N7" s="357">
        <v>4</v>
      </c>
      <c r="O7" s="357">
        <v>60</v>
      </c>
      <c r="P7" s="357" t="s">
        <v>2154</v>
      </c>
      <c r="Q7" s="356" t="s">
        <v>668</v>
      </c>
      <c r="R7" s="357">
        <v>5</v>
      </c>
      <c r="S7" s="357">
        <v>0</v>
      </c>
      <c r="T7" s="356">
        <v>1</v>
      </c>
      <c r="U7" s="356" t="s">
        <v>2155</v>
      </c>
      <c r="V7" s="355">
        <v>1</v>
      </c>
      <c r="W7" s="357" t="s">
        <v>634</v>
      </c>
      <c r="X7" s="353" t="s">
        <v>23</v>
      </c>
      <c r="Y7" s="353" t="s">
        <v>23</v>
      </c>
      <c r="Z7" s="353" t="s">
        <v>23</v>
      </c>
      <c r="AA7" s="367">
        <v>15322.658812500002</v>
      </c>
      <c r="AB7" s="367">
        <v>52416.000000000007</v>
      </c>
      <c r="AC7" s="357" t="s">
        <v>1991</v>
      </c>
      <c r="AD7" s="357">
        <v>2007</v>
      </c>
      <c r="AE7" s="355">
        <v>1</v>
      </c>
      <c r="AF7" s="368">
        <v>2</v>
      </c>
      <c r="AG7" s="369" t="s">
        <v>666</v>
      </c>
      <c r="AH7" s="360"/>
      <c r="AI7" s="360"/>
      <c r="AJ7" s="360"/>
      <c r="AK7" s="360"/>
      <c r="AL7" s="360"/>
      <c r="AM7" s="360"/>
      <c r="AN7" s="360"/>
      <c r="AO7" s="360"/>
      <c r="AP7" s="360"/>
      <c r="AQ7" s="360"/>
    </row>
    <row r="8" spans="1:43" s="353" customFormat="1" ht="56">
      <c r="A8" s="281" t="s">
        <v>5433</v>
      </c>
      <c r="B8" s="357" t="s">
        <v>2157</v>
      </c>
      <c r="C8" s="353">
        <v>1</v>
      </c>
      <c r="D8" s="353">
        <v>2</v>
      </c>
      <c r="F8" s="353">
        <v>4</v>
      </c>
      <c r="I8" s="354"/>
      <c r="J8" s="353">
        <v>100</v>
      </c>
      <c r="K8" s="361">
        <f t="shared" si="0"/>
        <v>110.00000000000001</v>
      </c>
      <c r="L8" s="357" t="s">
        <v>2115</v>
      </c>
      <c r="M8" s="357" t="s">
        <v>631</v>
      </c>
      <c r="N8" s="357">
        <v>3</v>
      </c>
      <c r="O8" s="357">
        <v>60</v>
      </c>
      <c r="P8" s="357" t="s">
        <v>164</v>
      </c>
      <c r="Q8" s="356" t="s">
        <v>2158</v>
      </c>
      <c r="R8" s="357">
        <v>5</v>
      </c>
      <c r="S8" s="357">
        <v>3</v>
      </c>
      <c r="T8" s="356">
        <v>1</v>
      </c>
      <c r="U8" s="356" t="s">
        <v>2155</v>
      </c>
      <c r="V8" s="355">
        <v>1</v>
      </c>
      <c r="W8" s="357" t="s">
        <v>634</v>
      </c>
      <c r="X8" s="353" t="s">
        <v>23</v>
      </c>
      <c r="Y8" s="353" t="s">
        <v>23</v>
      </c>
      <c r="Z8" s="353" t="s">
        <v>23</v>
      </c>
      <c r="AA8" s="367">
        <v>68951.964656249998</v>
      </c>
      <c r="AB8" s="367">
        <v>27955.200000000004</v>
      </c>
      <c r="AC8" s="357" t="s">
        <v>1991</v>
      </c>
      <c r="AD8" s="357">
        <v>1992</v>
      </c>
      <c r="AE8" s="355">
        <v>1</v>
      </c>
      <c r="AF8" s="368">
        <v>2</v>
      </c>
      <c r="AG8" s="369" t="s">
        <v>2156</v>
      </c>
      <c r="AH8" s="360"/>
      <c r="AI8" s="360"/>
      <c r="AJ8" s="360"/>
      <c r="AK8" s="360"/>
      <c r="AL8" s="360"/>
      <c r="AM8" s="360"/>
      <c r="AN8" s="360"/>
      <c r="AO8" s="360"/>
      <c r="AP8" s="360"/>
      <c r="AQ8" s="360"/>
    </row>
    <row r="9" spans="1:43" s="353" customFormat="1" ht="42">
      <c r="A9" s="281" t="s">
        <v>694</v>
      </c>
      <c r="B9" s="357" t="s">
        <v>2159</v>
      </c>
      <c r="D9" s="353">
        <v>2</v>
      </c>
      <c r="F9" s="353">
        <v>4</v>
      </c>
      <c r="I9" s="354"/>
      <c r="J9" s="313">
        <v>10</v>
      </c>
      <c r="K9" s="362">
        <f t="shared" si="0"/>
        <v>11</v>
      </c>
      <c r="L9" s="357" t="s">
        <v>2115</v>
      </c>
      <c r="M9" s="357" t="s">
        <v>695</v>
      </c>
      <c r="N9" s="357">
        <v>1</v>
      </c>
      <c r="O9" s="357">
        <v>5</v>
      </c>
      <c r="P9" s="357" t="s">
        <v>164</v>
      </c>
      <c r="Q9" s="356" t="s">
        <v>2158</v>
      </c>
      <c r="R9" s="357">
        <v>3</v>
      </c>
      <c r="S9" s="357">
        <v>3</v>
      </c>
      <c r="T9" s="356">
        <v>0</v>
      </c>
      <c r="U9" s="356" t="s">
        <v>2153</v>
      </c>
      <c r="V9" s="355">
        <v>1</v>
      </c>
      <c r="W9" s="357" t="s">
        <v>696</v>
      </c>
      <c r="X9" s="357" t="s">
        <v>23</v>
      </c>
      <c r="Y9" s="357" t="s">
        <v>23</v>
      </c>
      <c r="Z9" s="357" t="s">
        <v>23</v>
      </c>
      <c r="AA9" s="367">
        <v>14888.606385817307</v>
      </c>
      <c r="AB9" s="367" t="s">
        <v>23</v>
      </c>
      <c r="AC9" s="357">
        <v>1</v>
      </c>
      <c r="AD9" s="357">
        <v>1993</v>
      </c>
      <c r="AE9" s="355" t="s">
        <v>51</v>
      </c>
      <c r="AF9" s="368">
        <v>2</v>
      </c>
      <c r="AG9" s="369" t="s">
        <v>694</v>
      </c>
      <c r="AH9" s="360"/>
      <c r="AI9" s="360"/>
      <c r="AJ9" s="360"/>
      <c r="AK9" s="360"/>
      <c r="AL9" s="360"/>
      <c r="AM9" s="360"/>
      <c r="AN9" s="360"/>
      <c r="AO9" s="360"/>
      <c r="AP9" s="360"/>
      <c r="AQ9" s="360"/>
    </row>
    <row r="10" spans="1:43" s="353" customFormat="1" ht="84">
      <c r="A10" s="281" t="s">
        <v>702</v>
      </c>
      <c r="B10" s="357" t="s">
        <v>2160</v>
      </c>
      <c r="D10" s="353">
        <v>2</v>
      </c>
      <c r="F10" s="353">
        <v>4</v>
      </c>
      <c r="I10" s="354"/>
      <c r="J10" s="313">
        <v>19</v>
      </c>
      <c r="K10" s="362">
        <f t="shared" si="0"/>
        <v>20.900000000000002</v>
      </c>
      <c r="L10" s="357" t="s">
        <v>2115</v>
      </c>
      <c r="M10" s="357" t="s">
        <v>703</v>
      </c>
      <c r="N10" s="357">
        <v>5</v>
      </c>
      <c r="O10" s="357">
        <v>5</v>
      </c>
      <c r="P10" s="357" t="s">
        <v>164</v>
      </c>
      <c r="Q10" s="356" t="s">
        <v>2158</v>
      </c>
      <c r="R10" s="357">
        <v>3</v>
      </c>
      <c r="S10" s="357">
        <v>3</v>
      </c>
      <c r="T10" s="356">
        <v>1</v>
      </c>
      <c r="U10" s="356" t="s">
        <v>2153</v>
      </c>
      <c r="V10" s="355">
        <v>1</v>
      </c>
      <c r="W10" s="357" t="s">
        <v>704</v>
      </c>
      <c r="X10" s="357" t="s">
        <v>705</v>
      </c>
      <c r="Y10" s="353" t="s">
        <v>23</v>
      </c>
      <c r="Z10" s="353" t="s">
        <v>23</v>
      </c>
      <c r="AA10" s="367">
        <v>74443.031929086545</v>
      </c>
      <c r="AB10" s="367">
        <v>104832</v>
      </c>
      <c r="AC10" s="353">
        <v>1</v>
      </c>
      <c r="AD10" s="357">
        <v>2018</v>
      </c>
      <c r="AE10" s="356">
        <v>1</v>
      </c>
      <c r="AF10" s="368">
        <v>2</v>
      </c>
      <c r="AG10" s="369" t="s">
        <v>702</v>
      </c>
      <c r="AH10" s="360"/>
      <c r="AI10" s="360"/>
      <c r="AJ10" s="360"/>
      <c r="AK10" s="360"/>
      <c r="AL10" s="360"/>
      <c r="AM10" s="360"/>
      <c r="AN10" s="360"/>
      <c r="AO10" s="360"/>
      <c r="AP10" s="360"/>
      <c r="AQ10" s="360"/>
    </row>
    <row r="11" spans="1:43" s="353" customFormat="1" ht="56">
      <c r="A11" s="281" t="s">
        <v>712</v>
      </c>
      <c r="B11" s="357" t="s">
        <v>713</v>
      </c>
      <c r="D11" s="353">
        <v>2</v>
      </c>
      <c r="F11" s="353">
        <v>4</v>
      </c>
      <c r="I11" s="354"/>
      <c r="J11" s="371">
        <v>17</v>
      </c>
      <c r="K11" s="362">
        <f t="shared" si="0"/>
        <v>18.700000000000003</v>
      </c>
      <c r="L11" s="357" t="s">
        <v>2115</v>
      </c>
      <c r="M11" s="357" t="s">
        <v>714</v>
      </c>
      <c r="N11" s="356">
        <v>2</v>
      </c>
      <c r="O11" s="356">
        <v>75</v>
      </c>
      <c r="P11" s="357">
        <v>1</v>
      </c>
      <c r="Q11" s="356" t="s">
        <v>2158</v>
      </c>
      <c r="R11" s="357">
        <v>3</v>
      </c>
      <c r="S11" s="357">
        <v>3</v>
      </c>
      <c r="T11" s="356">
        <v>1</v>
      </c>
      <c r="U11" s="356" t="s">
        <v>2153</v>
      </c>
      <c r="V11" s="355">
        <v>1</v>
      </c>
      <c r="W11" s="357" t="s">
        <v>715</v>
      </c>
      <c r="X11" s="357" t="s">
        <v>716</v>
      </c>
      <c r="Y11" s="353" t="s">
        <v>23</v>
      </c>
      <c r="Z11" s="353" t="s">
        <v>23</v>
      </c>
      <c r="AA11" s="367">
        <v>6279.0866959134619</v>
      </c>
      <c r="AB11" s="367">
        <v>31449</v>
      </c>
      <c r="AC11" s="353" t="s">
        <v>1786</v>
      </c>
      <c r="AD11" s="357">
        <v>2012</v>
      </c>
      <c r="AE11" s="355" t="s">
        <v>51</v>
      </c>
      <c r="AF11" s="368">
        <v>2</v>
      </c>
      <c r="AG11" s="369" t="s">
        <v>712</v>
      </c>
      <c r="AH11" s="360"/>
      <c r="AI11" s="360"/>
      <c r="AJ11" s="360"/>
      <c r="AK11" s="360"/>
      <c r="AL11" s="360"/>
      <c r="AM11" s="360"/>
      <c r="AN11" s="360"/>
      <c r="AO11" s="360"/>
      <c r="AP11" s="360"/>
      <c r="AQ11" s="360"/>
    </row>
    <row r="12" spans="1:43" s="353" customFormat="1" ht="56">
      <c r="A12" s="281" t="s">
        <v>728</v>
      </c>
      <c r="B12" s="357" t="s">
        <v>2161</v>
      </c>
      <c r="D12" s="353">
        <v>2</v>
      </c>
      <c r="I12" s="354"/>
      <c r="J12" s="371">
        <v>10</v>
      </c>
      <c r="K12" s="362">
        <f t="shared" si="0"/>
        <v>11</v>
      </c>
      <c r="L12" s="357" t="s">
        <v>2115</v>
      </c>
      <c r="M12" s="357" t="s">
        <v>729</v>
      </c>
      <c r="N12" s="357">
        <v>2</v>
      </c>
      <c r="O12" s="357">
        <v>90</v>
      </c>
      <c r="P12" s="357">
        <v>8</v>
      </c>
      <c r="Q12" s="356" t="s">
        <v>2158</v>
      </c>
      <c r="R12" s="357">
        <v>5</v>
      </c>
      <c r="S12" s="357">
        <v>3</v>
      </c>
      <c r="T12" s="356">
        <v>1</v>
      </c>
      <c r="U12" s="356" t="s">
        <v>2162</v>
      </c>
      <c r="V12" s="355">
        <v>1</v>
      </c>
      <c r="W12" s="357" t="s">
        <v>730</v>
      </c>
      <c r="X12" s="357" t="s">
        <v>731</v>
      </c>
      <c r="Y12" s="353" t="s">
        <v>23</v>
      </c>
      <c r="Z12" s="353" t="s">
        <v>23</v>
      </c>
      <c r="AA12" s="367">
        <v>20851.629653846157</v>
      </c>
      <c r="AB12" s="367">
        <v>10483.200000000001</v>
      </c>
      <c r="AC12" s="357" t="s">
        <v>1786</v>
      </c>
      <c r="AD12" s="357">
        <v>1992</v>
      </c>
      <c r="AE12" s="356" t="s">
        <v>51</v>
      </c>
      <c r="AF12" s="368">
        <v>2</v>
      </c>
      <c r="AG12" s="369" t="s">
        <v>728</v>
      </c>
      <c r="AH12" s="360"/>
      <c r="AI12" s="360"/>
      <c r="AJ12" s="360"/>
      <c r="AK12" s="360"/>
      <c r="AL12" s="360"/>
      <c r="AM12" s="360"/>
      <c r="AN12" s="360"/>
      <c r="AO12" s="360"/>
      <c r="AP12" s="360"/>
      <c r="AQ12" s="360"/>
    </row>
    <row r="13" spans="1:43" s="353" customFormat="1" ht="28">
      <c r="A13" s="281" t="s">
        <v>5434</v>
      </c>
      <c r="B13" s="357" t="s">
        <v>2163</v>
      </c>
      <c r="D13" s="353">
        <v>2</v>
      </c>
      <c r="F13" s="353">
        <v>4</v>
      </c>
      <c r="I13" s="354"/>
      <c r="J13" s="371">
        <v>46</v>
      </c>
      <c r="K13" s="362">
        <f t="shared" si="0"/>
        <v>50.6</v>
      </c>
      <c r="L13" s="357" t="s">
        <v>2115</v>
      </c>
      <c r="M13" s="357" t="s">
        <v>733</v>
      </c>
      <c r="N13" s="356">
        <v>2</v>
      </c>
      <c r="O13" s="356">
        <v>90</v>
      </c>
      <c r="P13" s="357" t="s">
        <v>164</v>
      </c>
      <c r="Q13" s="356" t="s">
        <v>2158</v>
      </c>
      <c r="R13" s="357">
        <v>3</v>
      </c>
      <c r="S13" s="357">
        <v>3</v>
      </c>
      <c r="T13" s="356">
        <v>1</v>
      </c>
      <c r="U13" s="356" t="s">
        <v>2153</v>
      </c>
      <c r="V13" s="355">
        <v>1</v>
      </c>
      <c r="W13" s="353" t="s">
        <v>68</v>
      </c>
      <c r="X13" s="357" t="s">
        <v>734</v>
      </c>
      <c r="Y13" s="353" t="s">
        <v>23</v>
      </c>
      <c r="Z13" s="353" t="s">
        <v>23</v>
      </c>
      <c r="AA13" s="367">
        <v>10424.903543613464</v>
      </c>
      <c r="AB13" s="367">
        <v>69888</v>
      </c>
      <c r="AC13" s="353">
        <v>1</v>
      </c>
      <c r="AD13" s="357">
        <v>2007</v>
      </c>
      <c r="AE13" s="355">
        <v>1</v>
      </c>
      <c r="AF13" s="368">
        <v>2</v>
      </c>
      <c r="AG13" s="369" t="s">
        <v>732</v>
      </c>
      <c r="AH13" s="360"/>
      <c r="AI13" s="360"/>
      <c r="AJ13" s="360"/>
      <c r="AK13" s="360"/>
      <c r="AL13" s="360"/>
      <c r="AM13" s="360"/>
      <c r="AN13" s="360"/>
      <c r="AO13" s="360"/>
      <c r="AP13" s="360"/>
      <c r="AQ13" s="360"/>
    </row>
    <row r="14" spans="1:43" s="353" customFormat="1" ht="28">
      <c r="A14" s="281" t="s">
        <v>798</v>
      </c>
      <c r="B14" s="357" t="s">
        <v>799</v>
      </c>
      <c r="D14" s="353">
        <v>2</v>
      </c>
      <c r="F14" s="353">
        <v>4</v>
      </c>
      <c r="I14" s="354"/>
      <c r="J14" s="371">
        <v>38</v>
      </c>
      <c r="K14" s="361">
        <f t="shared" si="0"/>
        <v>41.800000000000004</v>
      </c>
      <c r="L14" s="357" t="s">
        <v>2115</v>
      </c>
      <c r="M14" s="357" t="s">
        <v>800</v>
      </c>
      <c r="N14" s="356">
        <v>5</v>
      </c>
      <c r="O14" s="356">
        <v>450</v>
      </c>
      <c r="P14" s="357" t="s">
        <v>164</v>
      </c>
      <c r="Q14" s="356" t="s">
        <v>2158</v>
      </c>
      <c r="R14" s="357">
        <v>3</v>
      </c>
      <c r="S14" s="357">
        <v>3</v>
      </c>
      <c r="T14" s="356">
        <v>1</v>
      </c>
      <c r="U14" s="356" t="s">
        <v>2153</v>
      </c>
      <c r="V14" s="355">
        <v>1</v>
      </c>
      <c r="W14" s="357" t="s">
        <v>801</v>
      </c>
      <c r="X14" s="353" t="s">
        <v>23</v>
      </c>
      <c r="Y14" s="353" t="s">
        <v>23</v>
      </c>
      <c r="Z14" s="353" t="s">
        <v>23</v>
      </c>
      <c r="AA14" s="367">
        <v>47086.318877249709</v>
      </c>
      <c r="AB14" s="367">
        <v>148512</v>
      </c>
      <c r="AC14" s="353">
        <v>1</v>
      </c>
      <c r="AD14" s="357">
        <v>2000</v>
      </c>
      <c r="AE14" s="355">
        <v>1</v>
      </c>
      <c r="AF14" s="368">
        <v>2</v>
      </c>
      <c r="AG14" s="369" t="s">
        <v>798</v>
      </c>
      <c r="AH14" s="360"/>
      <c r="AI14" s="360"/>
      <c r="AJ14" s="360"/>
      <c r="AK14" s="360"/>
      <c r="AL14" s="360"/>
      <c r="AM14" s="360"/>
      <c r="AN14" s="360"/>
      <c r="AO14" s="360"/>
      <c r="AP14" s="360"/>
      <c r="AQ14" s="360"/>
    </row>
    <row r="15" spans="1:43" s="353" customFormat="1" ht="84">
      <c r="A15" s="281" t="s">
        <v>802</v>
      </c>
      <c r="B15" s="357" t="s">
        <v>803</v>
      </c>
      <c r="D15" s="353">
        <v>2</v>
      </c>
      <c r="F15" s="353">
        <v>4</v>
      </c>
      <c r="I15" s="354"/>
      <c r="J15" s="371">
        <v>24</v>
      </c>
      <c r="K15" s="361">
        <f t="shared" si="0"/>
        <v>26.400000000000002</v>
      </c>
      <c r="L15" s="357" t="s">
        <v>1063</v>
      </c>
      <c r="M15" s="357" t="s">
        <v>804</v>
      </c>
      <c r="N15" s="356">
        <v>3</v>
      </c>
      <c r="O15" s="356">
        <v>300</v>
      </c>
      <c r="P15" s="357" t="s">
        <v>164</v>
      </c>
      <c r="Q15" s="356" t="s">
        <v>2158</v>
      </c>
      <c r="R15" s="357">
        <v>3</v>
      </c>
      <c r="S15" s="357">
        <v>3</v>
      </c>
      <c r="T15" s="356">
        <v>1</v>
      </c>
      <c r="U15" s="356" t="s">
        <v>2153</v>
      </c>
      <c r="V15" s="355">
        <v>1</v>
      </c>
      <c r="W15" s="357" t="s">
        <v>805</v>
      </c>
      <c r="Y15" s="353" t="s">
        <v>23</v>
      </c>
      <c r="Z15" s="353" t="s">
        <v>23</v>
      </c>
      <c r="AA15" s="367">
        <v>44652.163032387303</v>
      </c>
      <c r="AB15" s="367">
        <v>31449</v>
      </c>
      <c r="AC15" s="353">
        <v>1</v>
      </c>
      <c r="AD15" s="357">
        <v>2015</v>
      </c>
      <c r="AE15" s="355">
        <v>1</v>
      </c>
      <c r="AF15" s="368">
        <v>2</v>
      </c>
      <c r="AG15" s="369" t="s">
        <v>802</v>
      </c>
      <c r="AH15" s="360"/>
      <c r="AI15" s="360"/>
      <c r="AJ15" s="360"/>
      <c r="AK15" s="360"/>
      <c r="AL15" s="360"/>
      <c r="AM15" s="360"/>
      <c r="AN15" s="360"/>
      <c r="AO15" s="360"/>
      <c r="AP15" s="360"/>
      <c r="AQ15" s="360"/>
    </row>
    <row r="16" spans="1:43" s="353" customFormat="1" ht="56">
      <c r="A16" s="281" t="s">
        <v>5435</v>
      </c>
      <c r="B16" s="357" t="s">
        <v>810</v>
      </c>
      <c r="C16" s="353">
        <v>1</v>
      </c>
      <c r="D16" s="353">
        <v>2</v>
      </c>
      <c r="F16" s="353">
        <v>4</v>
      </c>
      <c r="I16" s="354"/>
      <c r="J16" s="355">
        <v>248</v>
      </c>
      <c r="K16" s="362">
        <f t="shared" si="0"/>
        <v>272.8</v>
      </c>
      <c r="L16" s="357" t="s">
        <v>2115</v>
      </c>
      <c r="M16" s="357" t="s">
        <v>631</v>
      </c>
      <c r="N16" s="357">
        <v>3</v>
      </c>
      <c r="O16" s="357">
        <v>100</v>
      </c>
      <c r="P16" s="357" t="s">
        <v>164</v>
      </c>
      <c r="Q16" s="356" t="s">
        <v>2158</v>
      </c>
      <c r="R16" s="357">
        <v>4</v>
      </c>
      <c r="S16" s="357">
        <v>3</v>
      </c>
      <c r="T16" s="356">
        <v>1</v>
      </c>
      <c r="U16" s="356" t="s">
        <v>2155</v>
      </c>
      <c r="V16" s="355">
        <v>1</v>
      </c>
      <c r="W16" s="357" t="s">
        <v>634</v>
      </c>
      <c r="X16" s="353" t="s">
        <v>23</v>
      </c>
      <c r="Y16" s="353" t="s">
        <v>23</v>
      </c>
      <c r="Z16" s="353" t="s">
        <v>23</v>
      </c>
      <c r="AA16" s="367">
        <v>85212.655977159549</v>
      </c>
      <c r="AB16" s="367">
        <v>87360</v>
      </c>
      <c r="AC16" s="353">
        <v>1</v>
      </c>
      <c r="AD16" s="357">
        <v>2010</v>
      </c>
      <c r="AE16" s="355">
        <v>1</v>
      </c>
      <c r="AF16" s="368">
        <v>2</v>
      </c>
      <c r="AG16" s="369" t="s">
        <v>2164</v>
      </c>
      <c r="AH16" s="360"/>
      <c r="AI16" s="360"/>
      <c r="AJ16" s="360"/>
      <c r="AK16" s="360"/>
      <c r="AL16" s="360"/>
      <c r="AM16" s="360"/>
      <c r="AN16" s="360"/>
      <c r="AO16" s="360"/>
      <c r="AP16" s="360"/>
      <c r="AQ16" s="360"/>
    </row>
    <row r="17" spans="1:43" s="353" customFormat="1" ht="42">
      <c r="A17" s="281" t="s">
        <v>5436</v>
      </c>
      <c r="B17" s="356" t="s">
        <v>5437</v>
      </c>
      <c r="C17" s="355"/>
      <c r="D17" s="355">
        <v>2</v>
      </c>
      <c r="E17" s="355"/>
      <c r="F17" s="355">
        <v>4</v>
      </c>
      <c r="G17" s="355"/>
      <c r="H17" s="355"/>
      <c r="I17" s="366"/>
      <c r="J17" s="355">
        <v>21</v>
      </c>
      <c r="K17" s="362">
        <f t="shared" si="0"/>
        <v>23.1</v>
      </c>
      <c r="L17" s="357" t="s">
        <v>1063</v>
      </c>
      <c r="M17" s="356" t="s">
        <v>817</v>
      </c>
      <c r="N17" s="356">
        <v>5</v>
      </c>
      <c r="O17" s="356">
        <v>420</v>
      </c>
      <c r="P17" s="356" t="s">
        <v>164</v>
      </c>
      <c r="Q17" s="356" t="s">
        <v>2158</v>
      </c>
      <c r="R17" s="356">
        <v>3</v>
      </c>
      <c r="S17" s="356">
        <v>3</v>
      </c>
      <c r="T17" s="356">
        <v>0</v>
      </c>
      <c r="U17" s="356" t="s">
        <v>2153</v>
      </c>
      <c r="V17" s="355">
        <v>1</v>
      </c>
      <c r="W17" s="356" t="s">
        <v>2166</v>
      </c>
      <c r="X17" s="356" t="s">
        <v>818</v>
      </c>
      <c r="Y17" s="355" t="s">
        <v>23</v>
      </c>
      <c r="Z17" s="355" t="s">
        <v>23</v>
      </c>
      <c r="AA17" s="367">
        <v>102013.67862280176</v>
      </c>
      <c r="AB17" s="367">
        <v>87360</v>
      </c>
      <c r="AC17" s="353">
        <v>1</v>
      </c>
      <c r="AD17" s="356">
        <v>2021</v>
      </c>
      <c r="AE17" s="355">
        <v>1</v>
      </c>
      <c r="AF17" s="368">
        <v>2</v>
      </c>
      <c r="AG17" s="369" t="s">
        <v>816</v>
      </c>
      <c r="AH17" s="360"/>
      <c r="AI17" s="360"/>
      <c r="AJ17" s="360"/>
      <c r="AK17" s="360"/>
      <c r="AL17" s="360"/>
      <c r="AM17" s="360"/>
      <c r="AN17" s="360"/>
      <c r="AO17" s="360"/>
      <c r="AP17" s="360"/>
      <c r="AQ17" s="360"/>
    </row>
    <row r="18" spans="1:43" s="353" customFormat="1" ht="56">
      <c r="A18" s="281" t="s">
        <v>2165</v>
      </c>
      <c r="B18" s="357" t="s">
        <v>812</v>
      </c>
      <c r="C18" s="353">
        <v>1</v>
      </c>
      <c r="D18" s="353">
        <v>2</v>
      </c>
      <c r="F18" s="353">
        <v>4</v>
      </c>
      <c r="I18" s="354"/>
      <c r="J18" s="371">
        <v>4</v>
      </c>
      <c r="K18" s="362">
        <f t="shared" si="0"/>
        <v>4.4000000000000004</v>
      </c>
      <c r="L18" s="357" t="s">
        <v>2115</v>
      </c>
      <c r="M18" s="357" t="s">
        <v>631</v>
      </c>
      <c r="N18" s="357">
        <v>3</v>
      </c>
      <c r="O18" s="357">
        <v>100</v>
      </c>
      <c r="P18" s="357" t="s">
        <v>164</v>
      </c>
      <c r="Q18" s="356" t="s">
        <v>2158</v>
      </c>
      <c r="R18" s="357">
        <v>5</v>
      </c>
      <c r="S18" s="357">
        <v>3</v>
      </c>
      <c r="T18" s="356">
        <v>1</v>
      </c>
      <c r="U18" s="356" t="s">
        <v>2155</v>
      </c>
      <c r="V18" s="355">
        <v>1</v>
      </c>
      <c r="W18" s="357" t="s">
        <v>634</v>
      </c>
      <c r="X18" s="353" t="s">
        <v>23</v>
      </c>
      <c r="Y18" s="353" t="s">
        <v>23</v>
      </c>
      <c r="Z18" s="353" t="s">
        <v>23</v>
      </c>
      <c r="AA18" s="367">
        <v>51123.045561924642</v>
      </c>
      <c r="AB18" s="367">
        <v>104832</v>
      </c>
      <c r="AC18" s="353" t="s">
        <v>1991</v>
      </c>
      <c r="AD18" s="357">
        <v>1993</v>
      </c>
      <c r="AE18" s="355">
        <v>1</v>
      </c>
      <c r="AF18" s="368">
        <v>2</v>
      </c>
      <c r="AG18" s="369" t="s">
        <v>2165</v>
      </c>
      <c r="AH18" s="360"/>
      <c r="AI18" s="360"/>
      <c r="AJ18" s="360"/>
      <c r="AK18" s="360"/>
      <c r="AL18" s="360"/>
      <c r="AM18" s="360"/>
      <c r="AN18" s="360"/>
      <c r="AO18" s="360"/>
      <c r="AP18" s="360"/>
      <c r="AQ18" s="360"/>
    </row>
    <row r="19" spans="1:43" s="353" customFormat="1" ht="28">
      <c r="A19" s="281" t="s">
        <v>813</v>
      </c>
      <c r="B19" s="357" t="s">
        <v>814</v>
      </c>
      <c r="C19" s="355"/>
      <c r="D19" s="355">
        <v>2</v>
      </c>
      <c r="E19" s="355"/>
      <c r="F19" s="355">
        <v>4</v>
      </c>
      <c r="G19" s="355"/>
      <c r="H19" s="355"/>
      <c r="I19" s="366"/>
      <c r="J19" s="371">
        <v>11</v>
      </c>
      <c r="K19" s="362">
        <f t="shared" si="0"/>
        <v>12.100000000000001</v>
      </c>
      <c r="L19" s="357" t="s">
        <v>1063</v>
      </c>
      <c r="M19" s="357" t="s">
        <v>804</v>
      </c>
      <c r="N19" s="357">
        <v>5</v>
      </c>
      <c r="O19" s="357">
        <v>420</v>
      </c>
      <c r="P19" s="357" t="s">
        <v>164</v>
      </c>
      <c r="Q19" s="356" t="s">
        <v>2158</v>
      </c>
      <c r="R19" s="357">
        <v>3</v>
      </c>
      <c r="S19" s="357">
        <v>3</v>
      </c>
      <c r="T19" s="356">
        <v>0</v>
      </c>
      <c r="U19" s="356" t="s">
        <v>2153</v>
      </c>
      <c r="V19" s="355">
        <v>1</v>
      </c>
      <c r="W19" s="357" t="s">
        <v>815</v>
      </c>
      <c r="X19" s="353" t="s">
        <v>23</v>
      </c>
      <c r="Y19" s="353" t="s">
        <v>23</v>
      </c>
      <c r="Z19" s="353" t="s">
        <v>23</v>
      </c>
      <c r="AA19" s="367">
        <v>102024.24920402847</v>
      </c>
      <c r="AB19" s="367" t="s">
        <v>23</v>
      </c>
      <c r="AC19" s="353">
        <v>1</v>
      </c>
      <c r="AD19" s="357">
        <v>1993</v>
      </c>
      <c r="AE19" s="355">
        <v>1</v>
      </c>
      <c r="AF19" s="368">
        <v>2</v>
      </c>
      <c r="AG19" s="369" t="s">
        <v>813</v>
      </c>
      <c r="AH19" s="360"/>
      <c r="AI19" s="360"/>
      <c r="AJ19" s="360"/>
      <c r="AK19" s="360"/>
      <c r="AL19" s="360"/>
      <c r="AM19" s="360"/>
      <c r="AN19" s="360"/>
      <c r="AO19" s="360"/>
      <c r="AP19" s="360"/>
      <c r="AQ19" s="360"/>
    </row>
    <row r="20" spans="1:43" s="353" customFormat="1" ht="28">
      <c r="A20" s="281" t="s">
        <v>819</v>
      </c>
      <c r="B20" s="357" t="s">
        <v>820</v>
      </c>
      <c r="C20" s="355"/>
      <c r="D20" s="355">
        <v>2</v>
      </c>
      <c r="E20" s="355"/>
      <c r="F20" s="355">
        <v>4</v>
      </c>
      <c r="G20" s="355"/>
      <c r="H20" s="355"/>
      <c r="I20" s="366"/>
      <c r="J20" s="371">
        <v>18</v>
      </c>
      <c r="K20" s="362">
        <f t="shared" si="0"/>
        <v>19.8</v>
      </c>
      <c r="L20" s="357" t="s">
        <v>1063</v>
      </c>
      <c r="M20" s="357" t="s">
        <v>821</v>
      </c>
      <c r="N20" s="357">
        <v>1</v>
      </c>
      <c r="O20" s="357">
        <v>180</v>
      </c>
      <c r="P20" s="357">
        <v>2</v>
      </c>
      <c r="Q20" s="356" t="s">
        <v>2158</v>
      </c>
      <c r="R20" s="357">
        <v>4</v>
      </c>
      <c r="S20" s="357">
        <v>3</v>
      </c>
      <c r="T20" s="356">
        <v>1</v>
      </c>
      <c r="U20" s="356" t="s">
        <v>2153</v>
      </c>
      <c r="V20" s="355">
        <v>1</v>
      </c>
      <c r="W20" s="357" t="s">
        <v>822</v>
      </c>
      <c r="X20" s="357" t="s">
        <v>23</v>
      </c>
      <c r="Y20" s="353" t="s">
        <v>23</v>
      </c>
      <c r="Z20" s="353" t="s">
        <v>23</v>
      </c>
      <c r="AA20" s="367">
        <v>9352.3697185427736</v>
      </c>
      <c r="AB20" s="367"/>
      <c r="AC20" s="353">
        <v>1</v>
      </c>
      <c r="AD20" s="357">
        <v>2000</v>
      </c>
      <c r="AE20" s="355">
        <v>1</v>
      </c>
      <c r="AF20" s="368">
        <v>2</v>
      </c>
      <c r="AG20" s="369" t="s">
        <v>819</v>
      </c>
      <c r="AH20" s="360"/>
      <c r="AI20" s="360"/>
      <c r="AJ20" s="360"/>
      <c r="AK20" s="360"/>
      <c r="AL20" s="360"/>
      <c r="AM20" s="360"/>
      <c r="AN20" s="360"/>
      <c r="AO20" s="360"/>
      <c r="AP20" s="360"/>
      <c r="AQ20" s="360"/>
    </row>
    <row r="21" spans="1:43" s="353" customFormat="1" ht="42">
      <c r="A21" s="281" t="s">
        <v>824</v>
      </c>
      <c r="B21" s="357" t="s">
        <v>825</v>
      </c>
      <c r="C21" s="355"/>
      <c r="D21" s="355">
        <v>2</v>
      </c>
      <c r="E21" s="355"/>
      <c r="F21" s="355">
        <v>4</v>
      </c>
      <c r="G21" s="355"/>
      <c r="H21" s="355"/>
      <c r="I21" s="366"/>
      <c r="J21" s="371">
        <v>70</v>
      </c>
      <c r="K21" s="362">
        <f t="shared" si="0"/>
        <v>77</v>
      </c>
      <c r="L21" s="357" t="s">
        <v>1063</v>
      </c>
      <c r="M21" s="357" t="s">
        <v>826</v>
      </c>
      <c r="N21" s="357">
        <v>5</v>
      </c>
      <c r="O21" s="357">
        <v>420</v>
      </c>
      <c r="P21" s="357" t="s">
        <v>164</v>
      </c>
      <c r="Q21" s="356" t="s">
        <v>2158</v>
      </c>
      <c r="R21" s="357">
        <v>3</v>
      </c>
      <c r="S21" s="357">
        <v>3</v>
      </c>
      <c r="T21" s="356">
        <v>0</v>
      </c>
      <c r="U21" s="356" t="s">
        <v>2153</v>
      </c>
      <c r="V21" s="355">
        <v>1</v>
      </c>
      <c r="W21" s="353" t="s">
        <v>23</v>
      </c>
      <c r="X21" s="357" t="s">
        <v>827</v>
      </c>
      <c r="Y21" s="353" t="s">
        <v>23</v>
      </c>
      <c r="Z21" s="353" t="s">
        <v>23</v>
      </c>
      <c r="AA21" s="367">
        <v>101992.5678210412</v>
      </c>
      <c r="AB21" s="367">
        <v>87360</v>
      </c>
      <c r="AC21" s="353">
        <v>7</v>
      </c>
      <c r="AD21" s="357">
        <v>1993</v>
      </c>
      <c r="AE21" s="355">
        <v>1</v>
      </c>
      <c r="AF21" s="368">
        <v>2</v>
      </c>
      <c r="AG21" s="369" t="s">
        <v>824</v>
      </c>
      <c r="AH21" s="360"/>
      <c r="AI21" s="360"/>
      <c r="AJ21" s="360"/>
      <c r="AK21" s="360"/>
      <c r="AL21" s="360"/>
      <c r="AM21" s="360"/>
      <c r="AN21" s="360"/>
      <c r="AO21" s="360"/>
      <c r="AP21" s="360"/>
      <c r="AQ21" s="360"/>
    </row>
    <row r="22" spans="1:43" s="353" customFormat="1" ht="28">
      <c r="A22" s="281" t="s">
        <v>2167</v>
      </c>
      <c r="B22" s="371" t="s">
        <v>2168</v>
      </c>
      <c r="C22" s="355"/>
      <c r="D22" s="355">
        <v>2</v>
      </c>
      <c r="E22" s="355"/>
      <c r="F22" s="355">
        <v>4</v>
      </c>
      <c r="G22" s="355"/>
      <c r="H22" s="355"/>
      <c r="I22" s="366"/>
      <c r="J22" s="355">
        <v>313</v>
      </c>
      <c r="K22" s="362">
        <f t="shared" si="0"/>
        <v>344.3</v>
      </c>
      <c r="L22" s="357" t="s">
        <v>2115</v>
      </c>
      <c r="M22" s="353" t="s">
        <v>2169</v>
      </c>
      <c r="N22" s="357">
        <v>5</v>
      </c>
      <c r="O22" s="357">
        <v>420</v>
      </c>
      <c r="P22" s="357" t="s">
        <v>164</v>
      </c>
      <c r="Q22" s="356" t="s">
        <v>2158</v>
      </c>
      <c r="R22" s="353">
        <v>3</v>
      </c>
      <c r="S22" s="353">
        <v>3</v>
      </c>
      <c r="T22" s="355">
        <v>0</v>
      </c>
      <c r="U22" s="356" t="s">
        <v>2153</v>
      </c>
      <c r="V22" s="355">
        <v>1</v>
      </c>
      <c r="AA22" s="367">
        <v>101982.02757145405</v>
      </c>
      <c r="AB22" s="367"/>
      <c r="AC22" s="353">
        <v>1</v>
      </c>
      <c r="AD22" s="357">
        <v>1993</v>
      </c>
      <c r="AE22" s="355">
        <v>1</v>
      </c>
      <c r="AF22" s="373">
        <v>2</v>
      </c>
      <c r="AG22" s="374" t="s">
        <v>2167</v>
      </c>
      <c r="AH22" s="360"/>
      <c r="AI22" s="360"/>
      <c r="AJ22" s="360"/>
      <c r="AK22" s="360"/>
      <c r="AL22" s="360"/>
      <c r="AM22" s="360"/>
      <c r="AN22" s="360"/>
      <c r="AO22" s="360"/>
      <c r="AP22" s="360"/>
      <c r="AQ22" s="360"/>
    </row>
    <row r="23" spans="1:43" s="353" customFormat="1" ht="28">
      <c r="A23" s="281" t="s">
        <v>2170</v>
      </c>
      <c r="B23" s="313" t="s">
        <v>2171</v>
      </c>
      <c r="C23" s="355"/>
      <c r="D23" s="355">
        <v>2</v>
      </c>
      <c r="E23" s="355"/>
      <c r="F23" s="355">
        <v>4</v>
      </c>
      <c r="G23" s="355"/>
      <c r="H23" s="355"/>
      <c r="I23" s="366"/>
      <c r="J23" s="355">
        <v>27</v>
      </c>
      <c r="K23" s="362">
        <f t="shared" si="0"/>
        <v>29.700000000000003</v>
      </c>
      <c r="L23" s="357" t="s">
        <v>2115</v>
      </c>
      <c r="M23" s="353" t="s">
        <v>2169</v>
      </c>
      <c r="N23" s="357">
        <v>5</v>
      </c>
      <c r="O23" s="357">
        <v>420</v>
      </c>
      <c r="P23" s="357" t="s">
        <v>164</v>
      </c>
      <c r="Q23" s="356" t="s">
        <v>2158</v>
      </c>
      <c r="R23" s="353">
        <v>3</v>
      </c>
      <c r="S23" s="353">
        <v>3</v>
      </c>
      <c r="T23" s="355">
        <v>0</v>
      </c>
      <c r="U23" s="356" t="s">
        <v>2153</v>
      </c>
      <c r="V23" s="355">
        <v>1</v>
      </c>
      <c r="AA23" s="367">
        <v>101971.49740340644</v>
      </c>
      <c r="AB23" s="367"/>
      <c r="AC23" s="353">
        <v>1</v>
      </c>
      <c r="AD23" s="357">
        <v>1993</v>
      </c>
      <c r="AE23" s="355">
        <v>1</v>
      </c>
      <c r="AF23" s="373">
        <v>2</v>
      </c>
      <c r="AG23" s="374" t="s">
        <v>2170</v>
      </c>
      <c r="AH23" s="360"/>
      <c r="AI23" s="360"/>
      <c r="AJ23" s="360"/>
      <c r="AK23" s="360"/>
      <c r="AL23" s="360"/>
      <c r="AM23" s="360"/>
      <c r="AN23" s="360"/>
      <c r="AO23" s="360"/>
      <c r="AP23" s="360"/>
      <c r="AQ23" s="360"/>
    </row>
    <row r="24" spans="1:43" s="353" customFormat="1" ht="42">
      <c r="A24" s="281" t="s">
        <v>2172</v>
      </c>
      <c r="B24" s="357" t="s">
        <v>2173</v>
      </c>
      <c r="C24" s="355"/>
      <c r="D24" s="355">
        <v>2</v>
      </c>
      <c r="E24" s="355"/>
      <c r="F24" s="355">
        <v>4</v>
      </c>
      <c r="G24" s="355"/>
      <c r="H24" s="355"/>
      <c r="I24" s="366"/>
      <c r="J24" s="355">
        <v>491</v>
      </c>
      <c r="K24" s="361">
        <f t="shared" si="0"/>
        <v>540.1</v>
      </c>
      <c r="L24" s="357" t="s">
        <v>2115</v>
      </c>
      <c r="M24" s="357" t="s">
        <v>844</v>
      </c>
      <c r="N24" s="357">
        <v>5</v>
      </c>
      <c r="O24" s="357">
        <v>60</v>
      </c>
      <c r="P24" s="357" t="s">
        <v>164</v>
      </c>
      <c r="Q24" s="356" t="s">
        <v>2158</v>
      </c>
      <c r="R24" s="357">
        <v>3</v>
      </c>
      <c r="S24" s="357">
        <v>3</v>
      </c>
      <c r="T24" s="356">
        <v>0</v>
      </c>
      <c r="U24" s="356" t="s">
        <v>2153</v>
      </c>
      <c r="V24" s="355">
        <v>1</v>
      </c>
      <c r="W24" s="353" t="s">
        <v>68</v>
      </c>
      <c r="X24" s="353" t="s">
        <v>23</v>
      </c>
      <c r="Y24" s="353" t="s">
        <v>23</v>
      </c>
      <c r="Z24" s="353" t="s">
        <v>23</v>
      </c>
      <c r="AA24" s="156" t="s">
        <v>2119</v>
      </c>
      <c r="AB24" s="156" t="s">
        <v>2120</v>
      </c>
      <c r="AC24" s="357">
        <v>1</v>
      </c>
      <c r="AD24" s="357">
        <v>1992</v>
      </c>
      <c r="AE24" s="355">
        <v>1</v>
      </c>
      <c r="AF24" s="368">
        <v>2</v>
      </c>
      <c r="AG24" s="369" t="s">
        <v>2172</v>
      </c>
      <c r="AH24" s="360"/>
      <c r="AI24" s="360"/>
      <c r="AJ24" s="360"/>
      <c r="AK24" s="360"/>
      <c r="AL24" s="360"/>
      <c r="AM24" s="360"/>
      <c r="AN24" s="360"/>
      <c r="AO24" s="360"/>
      <c r="AP24" s="360"/>
      <c r="AQ24" s="360"/>
    </row>
    <row r="25" spans="1:43" s="353" customFormat="1" ht="28">
      <c r="A25" s="281" t="s">
        <v>2174</v>
      </c>
      <c r="B25" s="357" t="s">
        <v>845</v>
      </c>
      <c r="C25" s="355"/>
      <c r="D25" s="355">
        <v>2</v>
      </c>
      <c r="E25" s="355"/>
      <c r="F25" s="355">
        <v>4</v>
      </c>
      <c r="G25" s="355"/>
      <c r="H25" s="355"/>
      <c r="I25" s="366"/>
      <c r="J25" s="355">
        <v>183</v>
      </c>
      <c r="K25" s="362">
        <f t="shared" si="0"/>
        <v>201.3</v>
      </c>
      <c r="L25" s="357" t="s">
        <v>1063</v>
      </c>
      <c r="M25" s="357" t="s">
        <v>846</v>
      </c>
      <c r="N25" s="357">
        <v>5</v>
      </c>
      <c r="O25" s="357">
        <v>120</v>
      </c>
      <c r="P25" s="357">
        <v>3</v>
      </c>
      <c r="Q25" s="356" t="s">
        <v>2158</v>
      </c>
      <c r="R25" s="357">
        <v>4</v>
      </c>
      <c r="S25" s="357">
        <v>3</v>
      </c>
      <c r="T25" s="356">
        <v>1</v>
      </c>
      <c r="U25" s="356" t="s">
        <v>2153</v>
      </c>
      <c r="V25" s="355">
        <v>1</v>
      </c>
      <c r="W25" s="357" t="s">
        <v>822</v>
      </c>
      <c r="X25" s="353" t="s">
        <v>23</v>
      </c>
      <c r="Y25" s="353" t="s">
        <v>23</v>
      </c>
      <c r="Z25" s="353" t="s">
        <v>23</v>
      </c>
      <c r="AA25" s="367">
        <v>65872.97616272993</v>
      </c>
      <c r="AB25" s="367">
        <v>104832</v>
      </c>
      <c r="AC25" s="353">
        <v>1</v>
      </c>
      <c r="AD25" s="357">
        <v>2000</v>
      </c>
      <c r="AE25" s="355">
        <v>1</v>
      </c>
      <c r="AF25" s="368">
        <v>2</v>
      </c>
      <c r="AG25" s="369" t="s">
        <v>2174</v>
      </c>
      <c r="AH25" s="360"/>
      <c r="AI25" s="360"/>
      <c r="AJ25" s="360"/>
      <c r="AK25" s="360"/>
      <c r="AL25" s="360"/>
      <c r="AM25" s="360"/>
      <c r="AN25" s="360"/>
      <c r="AO25" s="360"/>
      <c r="AP25" s="360"/>
      <c r="AQ25" s="360"/>
    </row>
    <row r="26" spans="1:43" s="353" customFormat="1" ht="42">
      <c r="A26" s="281" t="s">
        <v>2175</v>
      </c>
      <c r="B26" s="313" t="s">
        <v>2176</v>
      </c>
      <c r="C26" s="355"/>
      <c r="D26" s="355">
        <v>2</v>
      </c>
      <c r="E26" s="355"/>
      <c r="F26" s="355">
        <v>4</v>
      </c>
      <c r="G26" s="355"/>
      <c r="H26" s="355"/>
      <c r="I26" s="366"/>
      <c r="J26" s="371">
        <v>848</v>
      </c>
      <c r="K26" s="362">
        <f t="shared" si="0"/>
        <v>932.80000000000007</v>
      </c>
      <c r="L26" s="357" t="s">
        <v>2115</v>
      </c>
      <c r="M26" s="357" t="s">
        <v>2177</v>
      </c>
      <c r="N26" s="353">
        <v>3</v>
      </c>
      <c r="O26" s="353">
        <v>60</v>
      </c>
      <c r="P26" s="353">
        <v>2</v>
      </c>
      <c r="Q26" s="356" t="s">
        <v>2158</v>
      </c>
      <c r="R26" s="353">
        <v>3</v>
      </c>
      <c r="S26" s="353">
        <v>3</v>
      </c>
      <c r="T26" s="355">
        <v>1</v>
      </c>
      <c r="U26" s="356" t="s">
        <v>2153</v>
      </c>
      <c r="V26" s="355">
        <v>1</v>
      </c>
      <c r="AA26" s="367">
        <v>11479.315347224903</v>
      </c>
      <c r="AB26" s="367"/>
      <c r="AC26" s="353" t="s">
        <v>1786</v>
      </c>
      <c r="AD26" s="353">
        <v>2018</v>
      </c>
      <c r="AE26" s="355"/>
      <c r="AF26" s="373">
        <v>2</v>
      </c>
      <c r="AG26" s="374" t="s">
        <v>2175</v>
      </c>
      <c r="AH26" s="360"/>
      <c r="AI26" s="360"/>
      <c r="AJ26" s="360"/>
      <c r="AK26" s="360"/>
      <c r="AL26" s="360"/>
      <c r="AM26" s="360"/>
      <c r="AN26" s="360"/>
      <c r="AO26" s="360"/>
      <c r="AP26" s="360"/>
      <c r="AQ26" s="360"/>
    </row>
    <row r="27" spans="1:43" s="353" customFormat="1" ht="70">
      <c r="A27" s="281" t="s">
        <v>865</v>
      </c>
      <c r="B27" s="357" t="s">
        <v>866</v>
      </c>
      <c r="C27" s="355"/>
      <c r="D27" s="355">
        <v>2</v>
      </c>
      <c r="E27" s="355"/>
      <c r="F27" s="355">
        <v>4</v>
      </c>
      <c r="G27" s="355"/>
      <c r="H27" s="355"/>
      <c r="I27" s="366"/>
      <c r="J27" s="371">
        <v>104</v>
      </c>
      <c r="K27" s="362">
        <f t="shared" si="0"/>
        <v>114.4</v>
      </c>
      <c r="L27" s="357" t="s">
        <v>1063</v>
      </c>
      <c r="M27" s="357" t="s">
        <v>867</v>
      </c>
      <c r="N27" s="357">
        <v>5</v>
      </c>
      <c r="O27" s="357">
        <v>120</v>
      </c>
      <c r="P27" s="357">
        <v>2</v>
      </c>
      <c r="Q27" s="356" t="s">
        <v>2158</v>
      </c>
      <c r="R27" s="357">
        <v>4</v>
      </c>
      <c r="S27" s="357">
        <v>3</v>
      </c>
      <c r="T27" s="356">
        <v>1</v>
      </c>
      <c r="U27" s="356" t="s">
        <v>868</v>
      </c>
      <c r="V27" s="355">
        <v>1</v>
      </c>
      <c r="W27" s="357" t="s">
        <v>869</v>
      </c>
      <c r="X27" s="357" t="s">
        <v>870</v>
      </c>
      <c r="Y27" s="353" t="s">
        <v>68</v>
      </c>
      <c r="Z27" s="353" t="s">
        <v>68</v>
      </c>
      <c r="AA27" s="367">
        <v>32930.4909395797</v>
      </c>
      <c r="AB27" s="367">
        <v>10483</v>
      </c>
      <c r="AC27" s="357" t="s">
        <v>1786</v>
      </c>
      <c r="AD27" s="357">
        <v>2005</v>
      </c>
      <c r="AE27" s="355">
        <v>1</v>
      </c>
      <c r="AF27" s="368">
        <v>2</v>
      </c>
      <c r="AG27" s="369" t="s">
        <v>865</v>
      </c>
      <c r="AH27" s="360"/>
      <c r="AI27" s="360"/>
      <c r="AJ27" s="360"/>
      <c r="AK27" s="360"/>
      <c r="AL27" s="360"/>
      <c r="AM27" s="360"/>
      <c r="AN27" s="360"/>
      <c r="AO27" s="360"/>
      <c r="AP27" s="360"/>
      <c r="AQ27" s="360"/>
    </row>
    <row r="28" spans="1:43" s="353" customFormat="1" ht="70">
      <c r="A28" s="281" t="s">
        <v>886</v>
      </c>
      <c r="B28" s="357" t="s">
        <v>887</v>
      </c>
      <c r="C28" s="355"/>
      <c r="D28" s="355">
        <v>2</v>
      </c>
      <c r="E28" s="355"/>
      <c r="F28" s="355">
        <v>4</v>
      </c>
      <c r="G28" s="355"/>
      <c r="H28" s="355"/>
      <c r="I28" s="366"/>
      <c r="J28" s="355">
        <v>1021</v>
      </c>
      <c r="K28" s="361">
        <f t="shared" si="0"/>
        <v>1123.1000000000001</v>
      </c>
      <c r="L28" s="357" t="s">
        <v>1063</v>
      </c>
      <c r="M28" s="357" t="s">
        <v>888</v>
      </c>
      <c r="N28" s="357">
        <v>2</v>
      </c>
      <c r="O28" s="357">
        <v>60</v>
      </c>
      <c r="P28" s="357">
        <v>2</v>
      </c>
      <c r="Q28" s="356" t="s">
        <v>2158</v>
      </c>
      <c r="R28" s="356">
        <v>3</v>
      </c>
      <c r="S28" s="357">
        <v>3</v>
      </c>
      <c r="T28" s="356">
        <v>0</v>
      </c>
      <c r="U28" s="356" t="s">
        <v>2153</v>
      </c>
      <c r="V28" s="355">
        <v>1</v>
      </c>
      <c r="W28" s="357" t="s">
        <v>889</v>
      </c>
      <c r="X28" s="357" t="s">
        <v>890</v>
      </c>
      <c r="Y28" s="353" t="s">
        <v>68</v>
      </c>
      <c r="Z28" s="353" t="s">
        <v>68</v>
      </c>
      <c r="AA28" s="367">
        <v>15303.357229117733</v>
      </c>
      <c r="AB28" s="367">
        <v>27955</v>
      </c>
      <c r="AC28" s="353">
        <v>1</v>
      </c>
      <c r="AD28" s="357">
        <v>2005</v>
      </c>
      <c r="AE28" s="355">
        <v>1</v>
      </c>
      <c r="AF28" s="368">
        <v>2</v>
      </c>
      <c r="AG28" s="369" t="s">
        <v>886</v>
      </c>
      <c r="AH28" s="360"/>
      <c r="AI28" s="360"/>
      <c r="AJ28" s="360"/>
      <c r="AK28" s="360"/>
      <c r="AL28" s="360"/>
      <c r="AM28" s="360"/>
      <c r="AN28" s="360"/>
      <c r="AO28" s="360"/>
      <c r="AP28" s="360"/>
      <c r="AQ28" s="360"/>
    </row>
    <row r="29" spans="1:43" s="353" customFormat="1" ht="56">
      <c r="A29" s="281" t="s">
        <v>900</v>
      </c>
      <c r="B29" s="357" t="s">
        <v>2178</v>
      </c>
      <c r="C29" s="355"/>
      <c r="D29" s="355">
        <v>2</v>
      </c>
      <c r="E29" s="355"/>
      <c r="F29" s="355">
        <v>4</v>
      </c>
      <c r="G29" s="355"/>
      <c r="H29" s="355"/>
      <c r="I29" s="366"/>
      <c r="J29" s="371">
        <v>29</v>
      </c>
      <c r="K29" s="361">
        <f t="shared" si="0"/>
        <v>31.900000000000002</v>
      </c>
      <c r="L29" s="357" t="s">
        <v>1063</v>
      </c>
      <c r="M29" s="357" t="s">
        <v>901</v>
      </c>
      <c r="N29" s="357">
        <v>5</v>
      </c>
      <c r="O29" s="357">
        <v>360</v>
      </c>
      <c r="P29" s="357" t="s">
        <v>164</v>
      </c>
      <c r="Q29" s="356" t="s">
        <v>2179</v>
      </c>
      <c r="R29" s="356">
        <v>3</v>
      </c>
      <c r="S29" s="357">
        <v>3</v>
      </c>
      <c r="T29" s="356">
        <v>0</v>
      </c>
      <c r="U29" s="356" t="s">
        <v>2153</v>
      </c>
      <c r="V29" s="355">
        <v>1</v>
      </c>
      <c r="W29" s="357" t="s">
        <v>903</v>
      </c>
      <c r="X29" s="357" t="s">
        <v>890</v>
      </c>
      <c r="Y29" s="353" t="s">
        <v>68</v>
      </c>
      <c r="Z29" s="353" t="s">
        <v>68</v>
      </c>
      <c r="AA29" s="367">
        <v>46721.309649765812</v>
      </c>
      <c r="AB29" s="367">
        <v>97843</v>
      </c>
      <c r="AC29" s="357">
        <v>1</v>
      </c>
      <c r="AD29" s="357">
        <v>2007</v>
      </c>
      <c r="AE29" s="355">
        <v>1</v>
      </c>
      <c r="AF29" s="368">
        <v>2</v>
      </c>
      <c r="AG29" s="369" t="s">
        <v>900</v>
      </c>
      <c r="AH29" s="360"/>
      <c r="AI29" s="360"/>
      <c r="AJ29" s="360"/>
      <c r="AK29" s="360"/>
      <c r="AL29" s="360"/>
      <c r="AM29" s="360"/>
      <c r="AN29" s="360"/>
      <c r="AO29" s="360"/>
      <c r="AP29" s="360"/>
      <c r="AQ29" s="360"/>
    </row>
    <row r="30" spans="1:43" s="353" customFormat="1" ht="56">
      <c r="A30" s="281" t="s">
        <v>5438</v>
      </c>
      <c r="B30" s="356" t="s">
        <v>904</v>
      </c>
      <c r="C30" s="355"/>
      <c r="D30" s="355">
        <v>2</v>
      </c>
      <c r="E30" s="355"/>
      <c r="F30" s="355">
        <v>4</v>
      </c>
      <c r="G30" s="355"/>
      <c r="H30" s="355"/>
      <c r="I30" s="366"/>
      <c r="J30" s="355">
        <v>116</v>
      </c>
      <c r="K30" s="361">
        <f t="shared" si="0"/>
        <v>127.60000000000001</v>
      </c>
      <c r="L30" s="357" t="s">
        <v>2115</v>
      </c>
      <c r="M30" s="357" t="s">
        <v>631</v>
      </c>
      <c r="N30" s="357">
        <v>3</v>
      </c>
      <c r="O30" s="357">
        <v>60</v>
      </c>
      <c r="P30" s="357" t="s">
        <v>164</v>
      </c>
      <c r="Q30" s="356" t="s">
        <v>2179</v>
      </c>
      <c r="R30" s="357">
        <v>5</v>
      </c>
      <c r="S30" s="357">
        <v>3</v>
      </c>
      <c r="T30" s="356">
        <v>1</v>
      </c>
      <c r="U30" s="356" t="s">
        <v>2155</v>
      </c>
      <c r="V30" s="355">
        <v>1</v>
      </c>
      <c r="W30" s="356" t="s">
        <v>634</v>
      </c>
      <c r="X30" s="355" t="s">
        <v>23</v>
      </c>
      <c r="Y30" s="357" t="s">
        <v>374</v>
      </c>
      <c r="Z30" s="357" t="s">
        <v>374</v>
      </c>
      <c r="AA30" s="367">
        <v>34427.17177014854</v>
      </c>
      <c r="AB30" s="367">
        <v>73382</v>
      </c>
      <c r="AC30" s="357" t="s">
        <v>1991</v>
      </c>
      <c r="AD30" s="356">
        <v>2007</v>
      </c>
      <c r="AE30" s="355">
        <v>1</v>
      </c>
      <c r="AF30" s="368">
        <v>2</v>
      </c>
      <c r="AG30" s="369" t="s">
        <v>2180</v>
      </c>
      <c r="AH30" s="360"/>
      <c r="AI30" s="360"/>
      <c r="AJ30" s="360"/>
      <c r="AK30" s="360"/>
      <c r="AL30" s="360"/>
      <c r="AM30" s="360"/>
      <c r="AN30" s="360"/>
      <c r="AO30" s="360"/>
      <c r="AP30" s="360"/>
      <c r="AQ30" s="360"/>
    </row>
    <row r="31" spans="1:43" s="353" customFormat="1" ht="56">
      <c r="A31" s="281" t="s">
        <v>5439</v>
      </c>
      <c r="B31" s="356" t="s">
        <v>904</v>
      </c>
      <c r="C31" s="355"/>
      <c r="D31" s="355">
        <v>2</v>
      </c>
      <c r="E31" s="355"/>
      <c r="F31" s="355">
        <v>4</v>
      </c>
      <c r="G31" s="355"/>
      <c r="H31" s="355"/>
      <c r="I31" s="366"/>
      <c r="J31" s="355">
        <v>118</v>
      </c>
      <c r="K31" s="361">
        <f t="shared" si="0"/>
        <v>129.80000000000001</v>
      </c>
      <c r="L31" s="357" t="s">
        <v>2115</v>
      </c>
      <c r="M31" s="357" t="s">
        <v>631</v>
      </c>
      <c r="N31" s="357">
        <v>3</v>
      </c>
      <c r="O31" s="357">
        <v>60</v>
      </c>
      <c r="P31" s="357" t="s">
        <v>164</v>
      </c>
      <c r="Q31" s="356" t="s">
        <v>2179</v>
      </c>
      <c r="R31" s="357">
        <v>5</v>
      </c>
      <c r="S31" s="357">
        <v>3</v>
      </c>
      <c r="T31" s="356">
        <v>1</v>
      </c>
      <c r="U31" s="356" t="s">
        <v>2155</v>
      </c>
      <c r="V31" s="355">
        <v>1</v>
      </c>
      <c r="W31" s="356" t="s">
        <v>634</v>
      </c>
      <c r="X31" s="355" t="s">
        <v>23</v>
      </c>
      <c r="Y31" s="357" t="s">
        <v>374</v>
      </c>
      <c r="Z31" s="357" t="s">
        <v>374</v>
      </c>
      <c r="AA31" s="367">
        <v>34427.17177014854</v>
      </c>
      <c r="AB31" s="367">
        <v>73382</v>
      </c>
      <c r="AC31" s="357" t="s">
        <v>1991</v>
      </c>
      <c r="AD31" s="356">
        <v>2007</v>
      </c>
      <c r="AE31" s="355">
        <v>1</v>
      </c>
      <c r="AF31" s="368">
        <v>2</v>
      </c>
      <c r="AG31" s="369" t="s">
        <v>2180</v>
      </c>
      <c r="AH31" s="360"/>
      <c r="AI31" s="360"/>
      <c r="AJ31" s="360"/>
      <c r="AK31" s="360"/>
      <c r="AL31" s="360"/>
      <c r="AM31" s="360"/>
      <c r="AN31" s="360"/>
      <c r="AO31" s="360"/>
      <c r="AP31" s="360"/>
      <c r="AQ31" s="360"/>
    </row>
    <row r="32" spans="1:43" s="353" customFormat="1" ht="56">
      <c r="A32" s="281" t="s">
        <v>5440</v>
      </c>
      <c r="B32" s="357" t="s">
        <v>5441</v>
      </c>
      <c r="D32" s="353">
        <v>2</v>
      </c>
      <c r="F32" s="353">
        <v>4</v>
      </c>
      <c r="I32" s="354"/>
      <c r="J32" s="371">
        <v>29</v>
      </c>
      <c r="K32" s="362">
        <f t="shared" si="0"/>
        <v>31.900000000000002</v>
      </c>
      <c r="L32" s="357" t="s">
        <v>2115</v>
      </c>
      <c r="M32" s="357" t="s">
        <v>714</v>
      </c>
      <c r="N32" s="356">
        <v>2</v>
      </c>
      <c r="O32" s="356">
        <v>75</v>
      </c>
      <c r="P32" s="357">
        <v>1</v>
      </c>
      <c r="Q32" s="356" t="s">
        <v>2158</v>
      </c>
      <c r="R32" s="357">
        <v>3</v>
      </c>
      <c r="S32" s="357">
        <v>3</v>
      </c>
      <c r="T32" s="356">
        <v>1</v>
      </c>
      <c r="U32" s="356" t="s">
        <v>2153</v>
      </c>
      <c r="V32" s="355">
        <v>1</v>
      </c>
      <c r="W32" s="357" t="s">
        <v>715</v>
      </c>
      <c r="X32" s="357" t="s">
        <v>716</v>
      </c>
      <c r="Y32" s="353" t="s">
        <v>23</v>
      </c>
      <c r="Z32" s="353" t="s">
        <v>23</v>
      </c>
      <c r="AA32" s="367">
        <v>6279.0866959134619</v>
      </c>
      <c r="AB32" s="367">
        <v>31449</v>
      </c>
      <c r="AC32" s="353" t="s">
        <v>1786</v>
      </c>
      <c r="AD32" s="357">
        <v>2012</v>
      </c>
      <c r="AE32" s="355" t="s">
        <v>51</v>
      </c>
      <c r="AF32" s="368">
        <v>2</v>
      </c>
      <c r="AG32" s="369" t="s">
        <v>712</v>
      </c>
      <c r="AH32" s="360"/>
      <c r="AI32" s="360"/>
      <c r="AJ32" s="360"/>
      <c r="AK32" s="360"/>
      <c r="AL32" s="360"/>
      <c r="AM32" s="360"/>
      <c r="AN32" s="360"/>
      <c r="AO32" s="360"/>
      <c r="AP32" s="360"/>
      <c r="AQ32" s="360"/>
    </row>
    <row r="33" spans="1:43" s="353" customFormat="1" ht="56">
      <c r="A33" s="281" t="s">
        <v>5442</v>
      </c>
      <c r="B33" s="356" t="s">
        <v>5443</v>
      </c>
      <c r="C33" s="355"/>
      <c r="D33" s="355">
        <v>2</v>
      </c>
      <c r="E33" s="355"/>
      <c r="F33" s="355">
        <v>4</v>
      </c>
      <c r="G33" s="355"/>
      <c r="H33" s="355"/>
      <c r="I33" s="366"/>
      <c r="J33" s="355">
        <v>125</v>
      </c>
      <c r="K33" s="361">
        <f t="shared" si="0"/>
        <v>137.5</v>
      </c>
      <c r="L33" s="357" t="s">
        <v>1063</v>
      </c>
      <c r="M33" s="356" t="s">
        <v>911</v>
      </c>
      <c r="N33" s="357">
        <v>1</v>
      </c>
      <c r="O33" s="357">
        <v>60</v>
      </c>
      <c r="P33" s="356">
        <v>14</v>
      </c>
      <c r="Q33" s="356" t="s">
        <v>2179</v>
      </c>
      <c r="R33" s="357">
        <v>5</v>
      </c>
      <c r="S33" s="357">
        <v>3</v>
      </c>
      <c r="T33" s="356">
        <v>1</v>
      </c>
      <c r="U33" s="356" t="s">
        <v>2181</v>
      </c>
      <c r="V33" s="355">
        <v>1</v>
      </c>
      <c r="W33" s="357" t="s">
        <v>730</v>
      </c>
      <c r="X33" s="356" t="s">
        <v>912</v>
      </c>
      <c r="Y33" s="353" t="s">
        <v>23</v>
      </c>
      <c r="Z33" s="353" t="s">
        <v>23</v>
      </c>
      <c r="AA33" s="367">
        <v>3824.6444473557694</v>
      </c>
      <c r="AB33" s="367">
        <v>10483.200000000001</v>
      </c>
      <c r="AC33" s="357">
        <v>1</v>
      </c>
      <c r="AD33" s="357">
        <v>2007</v>
      </c>
      <c r="AE33" s="355">
        <v>2</v>
      </c>
      <c r="AF33" s="368">
        <v>2</v>
      </c>
      <c r="AG33" s="369" t="s">
        <v>910</v>
      </c>
      <c r="AH33" s="360"/>
      <c r="AI33" s="360"/>
      <c r="AJ33" s="360"/>
      <c r="AK33" s="360"/>
      <c r="AL33" s="360"/>
      <c r="AM33" s="360"/>
      <c r="AN33" s="360"/>
      <c r="AO33" s="360"/>
      <c r="AP33" s="360"/>
      <c r="AQ33" s="360"/>
    </row>
    <row r="34" spans="1:43" s="353" customFormat="1" ht="56">
      <c r="A34" s="281" t="s">
        <v>2183</v>
      </c>
      <c r="B34" s="371" t="s">
        <v>2184</v>
      </c>
      <c r="C34" s="353">
        <v>1</v>
      </c>
      <c r="D34" s="353">
        <v>2</v>
      </c>
      <c r="F34" s="353">
        <v>4</v>
      </c>
      <c r="G34" s="355"/>
      <c r="H34" s="355"/>
      <c r="I34" s="366"/>
      <c r="J34" s="355">
        <v>11</v>
      </c>
      <c r="K34" s="361">
        <f t="shared" si="0"/>
        <v>12.100000000000001</v>
      </c>
      <c r="L34" s="357" t="s">
        <v>2115</v>
      </c>
      <c r="M34" s="353" t="s">
        <v>2185</v>
      </c>
      <c r="N34" s="357">
        <v>3</v>
      </c>
      <c r="O34" s="357">
        <v>100</v>
      </c>
      <c r="P34" s="357" t="s">
        <v>164</v>
      </c>
      <c r="Q34" s="356" t="s">
        <v>2179</v>
      </c>
      <c r="R34" s="353">
        <v>5</v>
      </c>
      <c r="S34" s="353">
        <v>3</v>
      </c>
      <c r="T34" s="355">
        <v>1</v>
      </c>
      <c r="U34" s="356" t="s">
        <v>2155</v>
      </c>
      <c r="V34" s="355" t="s">
        <v>2182</v>
      </c>
      <c r="AA34" s="367">
        <v>34027.947163264907</v>
      </c>
      <c r="AB34" s="367"/>
      <c r="AC34" s="353" t="s">
        <v>1991</v>
      </c>
      <c r="AD34" s="353">
        <v>1992</v>
      </c>
      <c r="AE34" s="355">
        <v>1</v>
      </c>
      <c r="AF34" s="373">
        <v>2</v>
      </c>
      <c r="AG34" s="374" t="s">
        <v>2183</v>
      </c>
      <c r="AH34" s="360"/>
      <c r="AI34" s="360"/>
      <c r="AJ34" s="360"/>
      <c r="AK34" s="360"/>
      <c r="AL34" s="360"/>
      <c r="AM34" s="360"/>
      <c r="AN34" s="360"/>
      <c r="AO34" s="360"/>
      <c r="AP34" s="360"/>
      <c r="AQ34" s="360"/>
    </row>
    <row r="35" spans="1:43" s="353" customFormat="1" ht="42">
      <c r="A35" s="281" t="s">
        <v>2186</v>
      </c>
      <c r="B35" s="357" t="s">
        <v>2187</v>
      </c>
      <c r="C35" s="355"/>
      <c r="D35" s="355">
        <v>2</v>
      </c>
      <c r="E35" s="355"/>
      <c r="F35" s="355">
        <v>4</v>
      </c>
      <c r="G35" s="355"/>
      <c r="H35" s="355"/>
      <c r="I35" s="366"/>
      <c r="J35" s="355">
        <v>265</v>
      </c>
      <c r="K35" s="361">
        <f t="shared" si="0"/>
        <v>291.5</v>
      </c>
      <c r="L35" s="357" t="s">
        <v>2115</v>
      </c>
      <c r="M35" s="357" t="s">
        <v>844</v>
      </c>
      <c r="N35" s="357">
        <v>5</v>
      </c>
      <c r="O35" s="357">
        <v>420</v>
      </c>
      <c r="P35" s="357" t="s">
        <v>164</v>
      </c>
      <c r="Q35" s="356" t="s">
        <v>2179</v>
      </c>
      <c r="R35" s="357">
        <v>3</v>
      </c>
      <c r="S35" s="357">
        <v>3</v>
      </c>
      <c r="T35" s="356">
        <v>0</v>
      </c>
      <c r="U35" s="356" t="s">
        <v>2153</v>
      </c>
      <c r="V35" s="355">
        <v>1</v>
      </c>
      <c r="W35" s="353" t="s">
        <v>68</v>
      </c>
      <c r="X35" s="353" t="s">
        <v>23</v>
      </c>
      <c r="Y35" s="353" t="s">
        <v>23</v>
      </c>
      <c r="Z35" s="353" t="s">
        <v>23</v>
      </c>
      <c r="AA35" s="156" t="s">
        <v>2119</v>
      </c>
      <c r="AB35" s="156" t="s">
        <v>2120</v>
      </c>
      <c r="AC35" s="353">
        <v>1</v>
      </c>
      <c r="AD35" s="357">
        <v>2007</v>
      </c>
      <c r="AE35" s="355">
        <v>1</v>
      </c>
      <c r="AF35" s="368">
        <v>2</v>
      </c>
      <c r="AG35" s="369" t="s">
        <v>2186</v>
      </c>
      <c r="AH35" s="360"/>
      <c r="AI35" s="360"/>
      <c r="AJ35" s="360"/>
      <c r="AK35" s="360"/>
      <c r="AL35" s="360"/>
      <c r="AM35" s="360"/>
      <c r="AN35" s="360"/>
      <c r="AO35" s="360"/>
      <c r="AP35" s="360"/>
      <c r="AQ35" s="360"/>
    </row>
    <row r="36" spans="1:43" s="353" customFormat="1" ht="28">
      <c r="A36" s="281" t="s">
        <v>5444</v>
      </c>
      <c r="B36" s="357" t="s">
        <v>820</v>
      </c>
      <c r="C36" s="355"/>
      <c r="D36" s="355">
        <v>2</v>
      </c>
      <c r="E36" s="355"/>
      <c r="F36" s="355">
        <v>4</v>
      </c>
      <c r="G36" s="355"/>
      <c r="H36" s="355"/>
      <c r="I36" s="366"/>
      <c r="J36" s="371">
        <v>15</v>
      </c>
      <c r="K36" s="362">
        <f t="shared" si="0"/>
        <v>16.5</v>
      </c>
      <c r="L36" s="357" t="s">
        <v>1063</v>
      </c>
      <c r="M36" s="357" t="s">
        <v>821</v>
      </c>
      <c r="N36" s="357">
        <v>1</v>
      </c>
      <c r="O36" s="357">
        <v>180</v>
      </c>
      <c r="P36" s="357">
        <v>2</v>
      </c>
      <c r="Q36" s="356" t="s">
        <v>2158</v>
      </c>
      <c r="R36" s="357">
        <v>4</v>
      </c>
      <c r="S36" s="357">
        <v>3</v>
      </c>
      <c r="T36" s="356">
        <v>1</v>
      </c>
      <c r="U36" s="356" t="s">
        <v>2153</v>
      </c>
      <c r="V36" s="355">
        <v>1</v>
      </c>
      <c r="W36" s="357" t="s">
        <v>822</v>
      </c>
      <c r="X36" s="357" t="s">
        <v>23</v>
      </c>
      <c r="Y36" s="353" t="s">
        <v>23</v>
      </c>
      <c r="Z36" s="353" t="s">
        <v>23</v>
      </c>
      <c r="AA36" s="367">
        <v>9352.3697185427736</v>
      </c>
      <c r="AB36" s="367"/>
      <c r="AC36" s="353">
        <v>1</v>
      </c>
      <c r="AD36" s="357">
        <v>2000</v>
      </c>
      <c r="AE36" s="355">
        <v>1</v>
      </c>
      <c r="AF36" s="368">
        <v>2</v>
      </c>
      <c r="AG36" s="369" t="s">
        <v>819</v>
      </c>
      <c r="AH36" s="360"/>
      <c r="AI36" s="360"/>
      <c r="AJ36" s="360"/>
      <c r="AK36" s="360"/>
      <c r="AL36" s="360"/>
      <c r="AM36" s="360"/>
      <c r="AN36" s="360"/>
      <c r="AO36" s="360"/>
      <c r="AP36" s="360"/>
      <c r="AQ36" s="360"/>
    </row>
    <row r="37" spans="1:43" s="353" customFormat="1" ht="42">
      <c r="A37" s="281" t="s">
        <v>2188</v>
      </c>
      <c r="B37" s="371" t="s">
        <v>2168</v>
      </c>
      <c r="C37" s="355"/>
      <c r="D37" s="355">
        <v>2</v>
      </c>
      <c r="E37" s="355"/>
      <c r="F37" s="355">
        <v>4</v>
      </c>
      <c r="G37" s="355"/>
      <c r="H37" s="355"/>
      <c r="I37" s="366"/>
      <c r="J37" s="355">
        <v>175</v>
      </c>
      <c r="K37" s="361">
        <f t="shared" si="0"/>
        <v>192.50000000000003</v>
      </c>
      <c r="L37" s="357" t="s">
        <v>2115</v>
      </c>
      <c r="M37" s="357" t="s">
        <v>2189</v>
      </c>
      <c r="N37" s="357">
        <v>5</v>
      </c>
      <c r="O37" s="357">
        <v>420</v>
      </c>
      <c r="P37" s="357" t="s">
        <v>164</v>
      </c>
      <c r="Q37" s="356" t="s">
        <v>2179</v>
      </c>
      <c r="R37" s="353">
        <v>3</v>
      </c>
      <c r="S37" s="353">
        <v>3</v>
      </c>
      <c r="T37" s="355">
        <v>0</v>
      </c>
      <c r="U37" s="356" t="s">
        <v>2153</v>
      </c>
      <c r="V37" s="355">
        <v>1</v>
      </c>
      <c r="AA37" s="367">
        <v>203608.74818174198</v>
      </c>
      <c r="AB37" s="367"/>
      <c r="AC37" s="353">
        <v>1</v>
      </c>
      <c r="AD37" s="353">
        <v>2007</v>
      </c>
      <c r="AE37" s="355">
        <v>1</v>
      </c>
      <c r="AF37" s="373">
        <v>2</v>
      </c>
      <c r="AG37" s="374" t="s">
        <v>2188</v>
      </c>
      <c r="AH37" s="360"/>
      <c r="AI37" s="360"/>
      <c r="AJ37" s="360"/>
      <c r="AK37" s="360"/>
      <c r="AL37" s="360"/>
      <c r="AM37" s="360"/>
      <c r="AN37" s="360"/>
      <c r="AO37" s="360"/>
      <c r="AP37" s="360"/>
      <c r="AQ37" s="360"/>
    </row>
    <row r="38" spans="1:43" s="353" customFormat="1" ht="42">
      <c r="A38" s="281" t="s">
        <v>2190</v>
      </c>
      <c r="B38" s="371" t="s">
        <v>2171</v>
      </c>
      <c r="C38" s="355"/>
      <c r="D38" s="355">
        <v>2</v>
      </c>
      <c r="E38" s="355"/>
      <c r="F38" s="355">
        <v>4</v>
      </c>
      <c r="G38" s="355"/>
      <c r="H38" s="355"/>
      <c r="I38" s="366"/>
      <c r="J38" s="355">
        <v>50</v>
      </c>
      <c r="K38" s="361">
        <f t="shared" si="0"/>
        <v>55.000000000000007</v>
      </c>
      <c r="L38" s="357" t="s">
        <v>2115</v>
      </c>
      <c r="M38" s="357" t="s">
        <v>2191</v>
      </c>
      <c r="N38" s="357">
        <v>5</v>
      </c>
      <c r="O38" s="357">
        <v>420</v>
      </c>
      <c r="P38" s="357" t="s">
        <v>164</v>
      </c>
      <c r="Q38" s="356" t="s">
        <v>2179</v>
      </c>
      <c r="R38" s="353">
        <v>3</v>
      </c>
      <c r="S38" s="353">
        <v>3</v>
      </c>
      <c r="T38" s="355">
        <v>0</v>
      </c>
      <c r="U38" s="356" t="s">
        <v>2153</v>
      </c>
      <c r="V38" s="355">
        <v>1</v>
      </c>
      <c r="AA38" s="367">
        <v>203588.02623875623</v>
      </c>
      <c r="AB38" s="367"/>
      <c r="AC38" s="353">
        <v>1</v>
      </c>
      <c r="AD38" s="353">
        <v>2007</v>
      </c>
      <c r="AE38" s="355">
        <v>1</v>
      </c>
      <c r="AF38" s="373">
        <v>2</v>
      </c>
      <c r="AG38" s="374" t="s">
        <v>2190</v>
      </c>
      <c r="AH38" s="360"/>
      <c r="AI38" s="360"/>
      <c r="AJ38" s="360"/>
      <c r="AK38" s="360"/>
      <c r="AL38" s="360"/>
      <c r="AM38" s="360"/>
      <c r="AN38" s="360"/>
      <c r="AO38" s="360"/>
      <c r="AP38" s="360"/>
      <c r="AQ38" s="360"/>
    </row>
    <row r="39" spans="1:43" s="353" customFormat="1" ht="28">
      <c r="A39" s="281" t="s">
        <v>919</v>
      </c>
      <c r="B39" s="356" t="s">
        <v>920</v>
      </c>
      <c r="C39" s="355"/>
      <c r="D39" s="355">
        <v>2</v>
      </c>
      <c r="E39" s="355"/>
      <c r="F39" s="355">
        <v>4</v>
      </c>
      <c r="G39" s="355"/>
      <c r="H39" s="355"/>
      <c r="I39" s="366"/>
      <c r="J39" s="371">
        <v>13</v>
      </c>
      <c r="K39" s="361">
        <f t="shared" si="0"/>
        <v>14.3</v>
      </c>
      <c r="L39" s="357" t="s">
        <v>1063</v>
      </c>
      <c r="M39" s="357" t="s">
        <v>921</v>
      </c>
      <c r="N39" s="357">
        <v>2</v>
      </c>
      <c r="O39" s="357">
        <v>1</v>
      </c>
      <c r="P39" s="357" t="s">
        <v>164</v>
      </c>
      <c r="Q39" s="356" t="s">
        <v>2179</v>
      </c>
      <c r="R39" s="356">
        <v>3</v>
      </c>
      <c r="S39" s="357">
        <v>3</v>
      </c>
      <c r="T39" s="356">
        <v>0</v>
      </c>
      <c r="U39" s="356" t="s">
        <v>2153</v>
      </c>
      <c r="V39" s="355">
        <v>1</v>
      </c>
      <c r="Y39" s="357" t="s">
        <v>68</v>
      </c>
      <c r="Z39" s="357" t="s">
        <v>68</v>
      </c>
      <c r="AA39" s="367">
        <v>7643.9451683957495</v>
      </c>
      <c r="AB39" s="367">
        <v>10483</v>
      </c>
      <c r="AC39" s="357">
        <v>1</v>
      </c>
      <c r="AD39" s="357">
        <v>2007</v>
      </c>
      <c r="AE39" s="355">
        <v>1</v>
      </c>
      <c r="AF39" s="368">
        <v>2</v>
      </c>
      <c r="AG39" s="369" t="s">
        <v>919</v>
      </c>
      <c r="AH39" s="360"/>
      <c r="AI39" s="360"/>
      <c r="AJ39" s="360"/>
      <c r="AK39" s="360"/>
      <c r="AL39" s="360"/>
      <c r="AM39" s="360"/>
      <c r="AN39" s="360"/>
      <c r="AO39" s="360"/>
      <c r="AP39" s="360"/>
      <c r="AQ39" s="360"/>
    </row>
    <row r="40" spans="1:43" s="353" customFormat="1" ht="56">
      <c r="A40" s="281" t="s">
        <v>5445</v>
      </c>
      <c r="B40" s="371" t="s">
        <v>2193</v>
      </c>
      <c r="C40" s="355"/>
      <c r="D40" s="355">
        <v>2</v>
      </c>
      <c r="E40" s="355"/>
      <c r="F40" s="355">
        <v>4</v>
      </c>
      <c r="G40" s="355"/>
      <c r="H40" s="355"/>
      <c r="I40" s="366"/>
      <c r="J40" s="355">
        <v>105</v>
      </c>
      <c r="K40" s="361">
        <f t="shared" si="0"/>
        <v>115.50000000000001</v>
      </c>
      <c r="L40" s="357" t="s">
        <v>2115</v>
      </c>
      <c r="M40" s="353" t="s">
        <v>2194</v>
      </c>
      <c r="N40" s="357">
        <v>2</v>
      </c>
      <c r="O40" s="357">
        <v>60</v>
      </c>
      <c r="P40" s="357" t="s">
        <v>164</v>
      </c>
      <c r="Q40" s="356" t="s">
        <v>2179</v>
      </c>
      <c r="R40" s="353">
        <v>5</v>
      </c>
      <c r="S40" s="353">
        <v>3</v>
      </c>
      <c r="T40" s="355">
        <v>1</v>
      </c>
      <c r="U40" s="356" t="s">
        <v>2155</v>
      </c>
      <c r="V40" s="355" t="s">
        <v>2182</v>
      </c>
      <c r="AA40" s="367">
        <v>30573.416939983596</v>
      </c>
      <c r="AB40" s="367"/>
      <c r="AC40" s="353" t="s">
        <v>1999</v>
      </c>
      <c r="AD40" s="353">
        <v>2007</v>
      </c>
      <c r="AE40" s="355">
        <v>1</v>
      </c>
      <c r="AF40" s="373">
        <v>2</v>
      </c>
      <c r="AG40" s="374" t="s">
        <v>2192</v>
      </c>
      <c r="AH40" s="360"/>
      <c r="AI40" s="360"/>
      <c r="AJ40" s="360"/>
      <c r="AK40" s="360"/>
      <c r="AL40" s="360"/>
      <c r="AM40" s="360"/>
      <c r="AN40" s="360"/>
      <c r="AO40" s="360"/>
      <c r="AP40" s="360"/>
      <c r="AQ40" s="360"/>
    </row>
    <row r="41" spans="1:43" s="353" customFormat="1" ht="28">
      <c r="A41" s="281" t="s">
        <v>935</v>
      </c>
      <c r="B41" s="357" t="s">
        <v>936</v>
      </c>
      <c r="C41" s="355"/>
      <c r="D41" s="355">
        <v>2</v>
      </c>
      <c r="E41" s="355"/>
      <c r="F41" s="355">
        <v>4</v>
      </c>
      <c r="G41" s="355"/>
      <c r="H41" s="355"/>
      <c r="I41" s="366"/>
      <c r="J41" s="371">
        <v>57</v>
      </c>
      <c r="K41" s="361">
        <f t="shared" si="0"/>
        <v>62.7</v>
      </c>
      <c r="L41" s="357" t="s">
        <v>1063</v>
      </c>
      <c r="M41" s="357" t="s">
        <v>937</v>
      </c>
      <c r="N41" s="357">
        <v>5</v>
      </c>
      <c r="O41" s="357">
        <v>120</v>
      </c>
      <c r="P41" s="357">
        <v>2</v>
      </c>
      <c r="Q41" s="356" t="s">
        <v>2179</v>
      </c>
      <c r="R41" s="356">
        <v>4</v>
      </c>
      <c r="S41" s="357">
        <v>3</v>
      </c>
      <c r="T41" s="356">
        <v>1</v>
      </c>
      <c r="U41" s="356" t="s">
        <v>2153</v>
      </c>
      <c r="V41" s="355">
        <v>1</v>
      </c>
      <c r="W41" s="357" t="s">
        <v>938</v>
      </c>
      <c r="X41" s="353" t="s">
        <v>890</v>
      </c>
      <c r="Y41" s="357" t="s">
        <v>68</v>
      </c>
      <c r="Z41" s="357" t="s">
        <v>68</v>
      </c>
      <c r="AA41" s="367">
        <v>32882.922895026168</v>
      </c>
      <c r="AB41" s="367">
        <v>6988</v>
      </c>
      <c r="AC41" s="357">
        <v>1</v>
      </c>
      <c r="AD41" s="357">
        <v>2007</v>
      </c>
      <c r="AE41" s="355">
        <v>1</v>
      </c>
      <c r="AF41" s="368">
        <v>2</v>
      </c>
      <c r="AG41" s="369" t="s">
        <v>935</v>
      </c>
      <c r="AH41" s="360"/>
      <c r="AI41" s="360"/>
      <c r="AJ41" s="360"/>
      <c r="AK41" s="360"/>
      <c r="AL41" s="360"/>
      <c r="AM41" s="360"/>
      <c r="AN41" s="360"/>
      <c r="AO41" s="360"/>
      <c r="AP41" s="360"/>
      <c r="AQ41" s="360"/>
    </row>
    <row r="42" spans="1:43" s="353" customFormat="1" ht="42">
      <c r="A42" s="281" t="s">
        <v>946</v>
      </c>
      <c r="B42" s="357" t="s">
        <v>887</v>
      </c>
      <c r="C42" s="355"/>
      <c r="D42" s="355">
        <v>2</v>
      </c>
      <c r="E42" s="355"/>
      <c r="F42" s="355">
        <v>4</v>
      </c>
      <c r="G42" s="355"/>
      <c r="H42" s="355"/>
      <c r="I42" s="366"/>
      <c r="J42" s="371">
        <v>20</v>
      </c>
      <c r="K42" s="361">
        <f t="shared" si="0"/>
        <v>22</v>
      </c>
      <c r="L42" s="357" t="s">
        <v>1063</v>
      </c>
      <c r="M42" s="357" t="s">
        <v>947</v>
      </c>
      <c r="N42" s="357">
        <v>3</v>
      </c>
      <c r="O42" s="357">
        <v>120</v>
      </c>
      <c r="P42" s="357">
        <v>2</v>
      </c>
      <c r="Q42" s="356" t="s">
        <v>2179</v>
      </c>
      <c r="R42" s="356">
        <v>3</v>
      </c>
      <c r="S42" s="357">
        <v>3</v>
      </c>
      <c r="T42" s="356">
        <v>0</v>
      </c>
      <c r="U42" s="356" t="s">
        <v>2153</v>
      </c>
      <c r="V42" s="355">
        <v>1</v>
      </c>
      <c r="W42" s="353" t="s">
        <v>68</v>
      </c>
      <c r="X42" s="353" t="s">
        <v>890</v>
      </c>
      <c r="Y42" s="357" t="s">
        <v>68</v>
      </c>
      <c r="Z42" s="357" t="s">
        <v>68</v>
      </c>
      <c r="AA42" s="367">
        <v>19727.98429359703</v>
      </c>
      <c r="AB42" s="367">
        <v>148512</v>
      </c>
      <c r="AC42" s="353">
        <v>1</v>
      </c>
      <c r="AD42" s="357">
        <v>2007</v>
      </c>
      <c r="AE42" s="355">
        <v>1</v>
      </c>
      <c r="AF42" s="368">
        <v>2</v>
      </c>
      <c r="AG42" s="369" t="s">
        <v>946</v>
      </c>
      <c r="AH42" s="360"/>
      <c r="AI42" s="360"/>
      <c r="AJ42" s="360"/>
      <c r="AK42" s="360"/>
      <c r="AL42" s="360"/>
      <c r="AM42" s="360"/>
      <c r="AN42" s="360"/>
      <c r="AO42" s="360"/>
      <c r="AP42" s="360"/>
      <c r="AQ42" s="360"/>
    </row>
    <row r="43" spans="1:43" s="353" customFormat="1" ht="56">
      <c r="A43" s="281" t="s">
        <v>948</v>
      </c>
      <c r="B43" s="357" t="s">
        <v>949</v>
      </c>
      <c r="C43" s="355"/>
      <c r="D43" s="355">
        <v>2</v>
      </c>
      <c r="E43" s="355"/>
      <c r="F43" s="355">
        <v>4</v>
      </c>
      <c r="G43" s="355"/>
      <c r="H43" s="355"/>
      <c r="I43" s="366"/>
      <c r="J43" s="371">
        <v>28</v>
      </c>
      <c r="K43" s="361">
        <f t="shared" si="0"/>
        <v>30.800000000000004</v>
      </c>
      <c r="L43" s="357" t="s">
        <v>2115</v>
      </c>
      <c r="M43" s="357" t="s">
        <v>950</v>
      </c>
      <c r="N43" s="357">
        <v>5</v>
      </c>
      <c r="O43" s="357">
        <v>420</v>
      </c>
      <c r="P43" s="357" t="s">
        <v>164</v>
      </c>
      <c r="Q43" s="356" t="s">
        <v>2158</v>
      </c>
      <c r="R43" s="356">
        <v>4</v>
      </c>
      <c r="S43" s="357">
        <v>3</v>
      </c>
      <c r="T43" s="356">
        <v>1</v>
      </c>
      <c r="U43" s="356" t="s">
        <v>2153</v>
      </c>
      <c r="V43" s="355">
        <v>1</v>
      </c>
      <c r="W43" s="357" t="s">
        <v>951</v>
      </c>
      <c r="X43" s="353" t="s">
        <v>890</v>
      </c>
      <c r="Y43" s="357" t="s">
        <v>68</v>
      </c>
      <c r="Z43" s="357" t="s">
        <v>68</v>
      </c>
      <c r="AA43" s="367">
        <v>101742.35536515311</v>
      </c>
      <c r="AB43" s="367">
        <v>43680</v>
      </c>
      <c r="AC43" s="353">
        <v>1</v>
      </c>
      <c r="AD43" s="357">
        <v>1993</v>
      </c>
      <c r="AE43" s="355">
        <v>1</v>
      </c>
      <c r="AF43" s="368">
        <v>2</v>
      </c>
      <c r="AG43" s="369" t="s">
        <v>948</v>
      </c>
      <c r="AH43" s="360"/>
      <c r="AI43" s="360"/>
      <c r="AJ43" s="360"/>
      <c r="AK43" s="360"/>
      <c r="AL43" s="360"/>
      <c r="AM43" s="360"/>
      <c r="AN43" s="360"/>
      <c r="AO43" s="360"/>
      <c r="AP43" s="360"/>
      <c r="AQ43" s="360"/>
    </row>
    <row r="44" spans="1:43" s="353" customFormat="1" ht="42">
      <c r="A44" s="281" t="s">
        <v>952</v>
      </c>
      <c r="B44" s="357" t="s">
        <v>851</v>
      </c>
      <c r="C44" s="355"/>
      <c r="D44" s="355">
        <v>2</v>
      </c>
      <c r="E44" s="355"/>
      <c r="F44" s="355">
        <v>4</v>
      </c>
      <c r="G44" s="355"/>
      <c r="H44" s="355"/>
      <c r="I44" s="366"/>
      <c r="J44" s="371">
        <v>19</v>
      </c>
      <c r="K44" s="361">
        <f t="shared" si="0"/>
        <v>20.900000000000002</v>
      </c>
      <c r="L44" s="357" t="s">
        <v>2115</v>
      </c>
      <c r="M44" s="357" t="s">
        <v>953</v>
      </c>
      <c r="N44" s="357">
        <v>1</v>
      </c>
      <c r="O44" s="357">
        <v>450</v>
      </c>
      <c r="P44" s="357">
        <v>12</v>
      </c>
      <c r="Q44" s="356" t="s">
        <v>2195</v>
      </c>
      <c r="R44" s="356">
        <v>4</v>
      </c>
      <c r="S44" s="357">
        <v>2</v>
      </c>
      <c r="T44" s="356">
        <v>1</v>
      </c>
      <c r="U44" s="356" t="s">
        <v>2153</v>
      </c>
      <c r="V44" s="355">
        <v>1</v>
      </c>
      <c r="W44" s="357" t="s">
        <v>634</v>
      </c>
      <c r="X44" s="353" t="s">
        <v>890</v>
      </c>
      <c r="Y44" s="357" t="s">
        <v>68</v>
      </c>
      <c r="Z44" s="357" t="s">
        <v>68</v>
      </c>
      <c r="AA44" s="367">
        <v>3131.9183551364304</v>
      </c>
      <c r="AB44" s="367">
        <v>29702</v>
      </c>
      <c r="AC44" s="353" t="s">
        <v>1786</v>
      </c>
      <c r="AD44" s="357">
        <v>2012</v>
      </c>
      <c r="AE44" s="355">
        <v>1</v>
      </c>
      <c r="AF44" s="368">
        <v>2</v>
      </c>
      <c r="AG44" s="369" t="s">
        <v>952</v>
      </c>
      <c r="AH44" s="360"/>
      <c r="AI44" s="360"/>
      <c r="AJ44" s="360"/>
      <c r="AK44" s="360"/>
      <c r="AL44" s="360"/>
      <c r="AM44" s="360"/>
      <c r="AN44" s="360"/>
      <c r="AO44" s="360"/>
      <c r="AP44" s="360"/>
      <c r="AQ44" s="360"/>
    </row>
    <row r="45" spans="1:43" s="353" customFormat="1" ht="56">
      <c r="A45" s="281" t="s">
        <v>2196</v>
      </c>
      <c r="B45" s="313" t="s">
        <v>2197</v>
      </c>
      <c r="C45" s="355"/>
      <c r="D45" s="355">
        <v>2</v>
      </c>
      <c r="E45" s="355"/>
      <c r="F45" s="355">
        <v>4</v>
      </c>
      <c r="G45" s="355"/>
      <c r="H45" s="355"/>
      <c r="I45" s="366"/>
      <c r="J45" s="371">
        <v>10</v>
      </c>
      <c r="K45" s="361">
        <f t="shared" si="0"/>
        <v>11</v>
      </c>
      <c r="L45" s="357" t="s">
        <v>2115</v>
      </c>
      <c r="M45" s="353" t="s">
        <v>2185</v>
      </c>
      <c r="N45" s="357">
        <v>2</v>
      </c>
      <c r="O45" s="357">
        <v>60</v>
      </c>
      <c r="P45" s="357" t="s">
        <v>164</v>
      </c>
      <c r="Q45" s="356" t="s">
        <v>2195</v>
      </c>
      <c r="R45" s="353">
        <v>5</v>
      </c>
      <c r="S45" s="353">
        <v>2</v>
      </c>
      <c r="T45" s="355">
        <v>1</v>
      </c>
      <c r="U45" s="356" t="s">
        <v>2155</v>
      </c>
      <c r="V45" s="355" t="s">
        <v>1916</v>
      </c>
      <c r="AA45" s="367">
        <v>7640.407950030688</v>
      </c>
      <c r="AB45" s="367"/>
      <c r="AC45" s="353" t="s">
        <v>1999</v>
      </c>
      <c r="AD45" s="353">
        <v>2007</v>
      </c>
      <c r="AE45" s="355">
        <v>1</v>
      </c>
      <c r="AF45" s="373">
        <v>2</v>
      </c>
      <c r="AG45" s="374" t="s">
        <v>2196</v>
      </c>
      <c r="AH45" s="360"/>
      <c r="AI45" s="360"/>
      <c r="AJ45" s="360"/>
      <c r="AK45" s="360"/>
      <c r="AL45" s="360"/>
      <c r="AM45" s="360"/>
      <c r="AN45" s="360"/>
      <c r="AO45" s="360"/>
      <c r="AP45" s="360"/>
      <c r="AQ45" s="360"/>
    </row>
    <row r="46" spans="1:43" s="353" customFormat="1" ht="56">
      <c r="A46" s="281" t="s">
        <v>5446</v>
      </c>
      <c r="B46" s="357" t="s">
        <v>961</v>
      </c>
      <c r="C46" s="355"/>
      <c r="D46" s="355">
        <v>2</v>
      </c>
      <c r="E46" s="355"/>
      <c r="F46" s="355">
        <v>4</v>
      </c>
      <c r="G46" s="355"/>
      <c r="H46" s="355"/>
      <c r="I46" s="366"/>
      <c r="J46" s="355">
        <v>172</v>
      </c>
      <c r="K46" s="361">
        <f t="shared" si="0"/>
        <v>189.20000000000002</v>
      </c>
      <c r="L46" s="357" t="s">
        <v>2115</v>
      </c>
      <c r="M46" s="357" t="s">
        <v>631</v>
      </c>
      <c r="N46" s="357">
        <v>5</v>
      </c>
      <c r="O46" s="357">
        <v>1</v>
      </c>
      <c r="P46" s="357" t="s">
        <v>164</v>
      </c>
      <c r="Q46" s="356" t="s">
        <v>2195</v>
      </c>
      <c r="R46" s="357">
        <v>5</v>
      </c>
      <c r="S46" s="357">
        <v>2</v>
      </c>
      <c r="T46" s="356">
        <v>1</v>
      </c>
      <c r="U46" s="356" t="s">
        <v>2155</v>
      </c>
      <c r="V46" s="355">
        <v>1</v>
      </c>
      <c r="W46" s="357" t="s">
        <v>634</v>
      </c>
      <c r="X46" s="353" t="s">
        <v>23</v>
      </c>
      <c r="Y46" s="357" t="s">
        <v>374</v>
      </c>
      <c r="Z46" s="357" t="s">
        <v>374</v>
      </c>
      <c r="AA46" s="367">
        <v>19099.550909746711</v>
      </c>
      <c r="AB46" s="367">
        <v>6115</v>
      </c>
      <c r="AC46" s="357" t="s">
        <v>1999</v>
      </c>
      <c r="AD46" s="357">
        <v>1993</v>
      </c>
      <c r="AE46" s="355">
        <v>1</v>
      </c>
      <c r="AF46" s="368">
        <v>2</v>
      </c>
      <c r="AG46" s="369" t="s">
        <v>960</v>
      </c>
      <c r="AH46" s="360"/>
      <c r="AI46" s="360"/>
      <c r="AJ46" s="360"/>
      <c r="AK46" s="360"/>
      <c r="AL46" s="360"/>
      <c r="AM46" s="360"/>
      <c r="AN46" s="360"/>
      <c r="AO46" s="360"/>
      <c r="AP46" s="360"/>
      <c r="AQ46" s="360"/>
    </row>
    <row r="47" spans="1:43" s="353" customFormat="1" ht="42">
      <c r="A47" s="281" t="s">
        <v>977</v>
      </c>
      <c r="B47" s="357" t="s">
        <v>2198</v>
      </c>
      <c r="C47" s="355"/>
      <c r="D47" s="355">
        <v>2</v>
      </c>
      <c r="E47" s="355"/>
      <c r="F47" s="355">
        <v>4</v>
      </c>
      <c r="G47" s="355"/>
      <c r="H47" s="355"/>
      <c r="I47" s="366"/>
      <c r="J47" s="355">
        <v>161</v>
      </c>
      <c r="K47" s="361">
        <f t="shared" si="0"/>
        <v>177.10000000000002</v>
      </c>
      <c r="L47" s="357" t="s">
        <v>2115</v>
      </c>
      <c r="M47" s="357" t="s">
        <v>844</v>
      </c>
      <c r="N47" s="357">
        <v>5</v>
      </c>
      <c r="O47" s="357">
        <v>420</v>
      </c>
      <c r="P47" s="357" t="s">
        <v>164</v>
      </c>
      <c r="Q47" s="356" t="s">
        <v>2195</v>
      </c>
      <c r="R47" s="357">
        <v>3</v>
      </c>
      <c r="S47" s="357">
        <v>2</v>
      </c>
      <c r="T47" s="356">
        <v>0</v>
      </c>
      <c r="U47" s="356" t="s">
        <v>2153</v>
      </c>
      <c r="V47" s="355">
        <v>1</v>
      </c>
      <c r="Y47" s="353" t="s">
        <v>68</v>
      </c>
      <c r="Z47" s="353" t="s">
        <v>68</v>
      </c>
      <c r="AA47" s="367">
        <v>406804.81940728222</v>
      </c>
      <c r="AB47" s="367">
        <v>41932</v>
      </c>
      <c r="AC47" s="353" t="s">
        <v>2131</v>
      </c>
      <c r="AD47" s="357">
        <v>2012</v>
      </c>
      <c r="AE47" s="355">
        <v>1</v>
      </c>
      <c r="AF47" s="368">
        <v>2</v>
      </c>
      <c r="AG47" s="369" t="s">
        <v>977</v>
      </c>
      <c r="AH47" s="360"/>
      <c r="AI47" s="360"/>
      <c r="AJ47" s="360"/>
      <c r="AK47" s="360"/>
      <c r="AL47" s="360"/>
      <c r="AM47" s="360"/>
      <c r="AN47" s="360"/>
      <c r="AO47" s="360"/>
      <c r="AP47" s="360"/>
      <c r="AQ47" s="360"/>
    </row>
    <row r="48" spans="1:43" s="353" customFormat="1" ht="42">
      <c r="A48" s="281" t="s">
        <v>978</v>
      </c>
      <c r="B48" s="356" t="s">
        <v>979</v>
      </c>
      <c r="C48" s="355"/>
      <c r="D48" s="355">
        <v>2</v>
      </c>
      <c r="E48" s="355"/>
      <c r="F48" s="355">
        <v>4</v>
      </c>
      <c r="G48" s="355"/>
      <c r="H48" s="355"/>
      <c r="I48" s="366"/>
      <c r="J48" s="355">
        <v>264</v>
      </c>
      <c r="K48" s="361">
        <f t="shared" si="0"/>
        <v>290.40000000000003</v>
      </c>
      <c r="L48" s="357" t="s">
        <v>2115</v>
      </c>
      <c r="M48" s="357" t="s">
        <v>844</v>
      </c>
      <c r="N48" s="357">
        <v>5</v>
      </c>
      <c r="O48" s="357">
        <v>420</v>
      </c>
      <c r="P48" s="357" t="s">
        <v>164</v>
      </c>
      <c r="Q48" s="356" t="s">
        <v>2195</v>
      </c>
      <c r="R48" s="356">
        <v>3</v>
      </c>
      <c r="S48" s="357">
        <v>2</v>
      </c>
      <c r="T48" s="356">
        <v>0</v>
      </c>
      <c r="U48" s="356" t="s">
        <v>2153</v>
      </c>
      <c r="V48" s="355">
        <v>1</v>
      </c>
      <c r="W48" s="355" t="s">
        <v>68</v>
      </c>
      <c r="X48" s="355" t="s">
        <v>23</v>
      </c>
      <c r="Y48" s="353" t="s">
        <v>23</v>
      </c>
      <c r="Z48" s="353" t="s">
        <v>23</v>
      </c>
      <c r="AA48" s="156" t="s">
        <v>2119</v>
      </c>
      <c r="AB48" s="156" t="s">
        <v>2120</v>
      </c>
      <c r="AC48" s="353">
        <v>1</v>
      </c>
      <c r="AD48" s="356">
        <v>2016</v>
      </c>
      <c r="AE48" s="355">
        <v>1</v>
      </c>
      <c r="AF48" s="368">
        <v>2</v>
      </c>
      <c r="AG48" s="369" t="s">
        <v>978</v>
      </c>
      <c r="AH48" s="360"/>
      <c r="AI48" s="360"/>
      <c r="AJ48" s="360"/>
      <c r="AK48" s="360"/>
      <c r="AL48" s="360"/>
      <c r="AM48" s="360"/>
      <c r="AN48" s="360"/>
      <c r="AO48" s="360"/>
      <c r="AP48" s="360"/>
      <c r="AQ48" s="360"/>
    </row>
    <row r="49" spans="1:43" s="353" customFormat="1" ht="84">
      <c r="A49" s="375" t="s">
        <v>627</v>
      </c>
      <c r="B49" s="357" t="s">
        <v>628</v>
      </c>
      <c r="C49" s="355"/>
      <c r="D49" s="355">
        <v>2</v>
      </c>
      <c r="E49" s="355"/>
      <c r="F49" s="355">
        <v>4</v>
      </c>
      <c r="G49" s="355"/>
      <c r="H49" s="355"/>
      <c r="I49" s="366"/>
      <c r="J49" s="356">
        <v>82</v>
      </c>
      <c r="K49" s="361">
        <f t="shared" si="0"/>
        <v>90.2</v>
      </c>
      <c r="L49" s="357" t="s">
        <v>1063</v>
      </c>
      <c r="M49" s="357" t="s">
        <v>629</v>
      </c>
      <c r="N49" s="353">
        <v>8</v>
      </c>
      <c r="O49" s="357">
        <v>60</v>
      </c>
      <c r="P49" s="357">
        <v>5</v>
      </c>
      <c r="Q49" s="356" t="s">
        <v>2199</v>
      </c>
      <c r="R49" s="357">
        <v>5</v>
      </c>
      <c r="S49" s="357">
        <v>4</v>
      </c>
      <c r="T49" s="356">
        <v>5</v>
      </c>
      <c r="U49" s="356" t="s">
        <v>2200</v>
      </c>
      <c r="V49" s="355" t="s">
        <v>1715</v>
      </c>
      <c r="W49" s="357" t="s">
        <v>2201</v>
      </c>
      <c r="X49" s="357" t="s">
        <v>23</v>
      </c>
      <c r="Y49" s="357" t="s">
        <v>23</v>
      </c>
      <c r="Z49" s="357" t="s">
        <v>23</v>
      </c>
      <c r="AA49" s="156">
        <v>12220.897492850401</v>
      </c>
      <c r="AB49" s="156"/>
      <c r="AC49" s="357" t="s">
        <v>1991</v>
      </c>
      <c r="AD49" s="357">
        <v>2021</v>
      </c>
      <c r="AE49" s="356">
        <v>1</v>
      </c>
      <c r="AF49" s="376">
        <v>3</v>
      </c>
      <c r="AG49" s="377" t="s">
        <v>627</v>
      </c>
      <c r="AH49" s="360"/>
      <c r="AI49" s="360"/>
      <c r="AJ49" s="360"/>
      <c r="AK49" s="360"/>
      <c r="AL49" s="360"/>
      <c r="AM49" s="360"/>
      <c r="AN49" s="360"/>
      <c r="AO49" s="360"/>
      <c r="AP49" s="360"/>
      <c r="AQ49" s="360"/>
    </row>
    <row r="50" spans="1:43" s="353" customFormat="1" ht="358">
      <c r="A50" s="375" t="s">
        <v>2210</v>
      </c>
      <c r="B50" s="357" t="s">
        <v>697</v>
      </c>
      <c r="C50" s="355"/>
      <c r="D50" s="355">
        <v>2</v>
      </c>
      <c r="E50" s="355">
        <v>3</v>
      </c>
      <c r="F50" s="355"/>
      <c r="G50" s="355">
        <v>5</v>
      </c>
      <c r="H50" s="355">
        <v>6</v>
      </c>
      <c r="I50" s="366"/>
      <c r="J50" s="356">
        <v>118</v>
      </c>
      <c r="K50" s="361">
        <f t="shared" si="0"/>
        <v>129.80000000000001</v>
      </c>
      <c r="L50" s="357" t="s">
        <v>1063</v>
      </c>
      <c r="M50" s="357" t="s">
        <v>699</v>
      </c>
      <c r="N50" s="357">
        <v>1</v>
      </c>
      <c r="O50" s="357">
        <v>60</v>
      </c>
      <c r="P50" s="357" t="s">
        <v>698</v>
      </c>
      <c r="Q50" s="356" t="s">
        <v>2211</v>
      </c>
      <c r="R50" s="357">
        <v>1</v>
      </c>
      <c r="S50" s="357">
        <v>0</v>
      </c>
      <c r="T50" s="356">
        <v>1</v>
      </c>
      <c r="U50" s="356" t="s">
        <v>2153</v>
      </c>
      <c r="V50" s="356" t="s">
        <v>1786</v>
      </c>
      <c r="W50" s="357" t="s">
        <v>700</v>
      </c>
      <c r="X50" s="357" t="s">
        <v>701</v>
      </c>
      <c r="Y50" s="357" t="s">
        <v>23</v>
      </c>
      <c r="Z50" s="357" t="s">
        <v>23</v>
      </c>
      <c r="AA50" s="156" t="s">
        <v>2119</v>
      </c>
      <c r="AB50" s="156" t="s">
        <v>2212</v>
      </c>
      <c r="AC50" s="357" t="s">
        <v>1786</v>
      </c>
      <c r="AD50" s="357">
        <v>2007</v>
      </c>
      <c r="AE50" s="356">
        <v>2</v>
      </c>
      <c r="AF50" s="376">
        <v>3</v>
      </c>
      <c r="AG50" s="377" t="s">
        <v>2210</v>
      </c>
      <c r="AH50" s="360"/>
      <c r="AI50" s="360"/>
      <c r="AJ50" s="360"/>
      <c r="AK50" s="360"/>
      <c r="AL50" s="360"/>
      <c r="AM50" s="360"/>
      <c r="AN50" s="360"/>
      <c r="AO50" s="360"/>
      <c r="AP50" s="360"/>
      <c r="AQ50" s="360"/>
    </row>
    <row r="51" spans="1:43" s="353" customFormat="1" ht="126">
      <c r="A51" s="375" t="s">
        <v>650</v>
      </c>
      <c r="B51" s="357" t="s">
        <v>651</v>
      </c>
      <c r="C51" s="355"/>
      <c r="D51" s="355">
        <v>2</v>
      </c>
      <c r="E51" s="355"/>
      <c r="F51" s="355"/>
      <c r="G51" s="355"/>
      <c r="H51" s="355">
        <v>6</v>
      </c>
      <c r="I51" s="366"/>
      <c r="J51" s="356">
        <v>18</v>
      </c>
      <c r="K51" s="361">
        <f t="shared" si="0"/>
        <v>19.8</v>
      </c>
      <c r="L51" s="357" t="s">
        <v>2115</v>
      </c>
      <c r="M51" s="357" t="s">
        <v>652</v>
      </c>
      <c r="N51" s="357">
        <v>1</v>
      </c>
      <c r="O51" s="357">
        <v>90</v>
      </c>
      <c r="P51" s="357">
        <v>6</v>
      </c>
      <c r="Q51" s="356" t="s">
        <v>653</v>
      </c>
      <c r="R51" s="357">
        <v>1</v>
      </c>
      <c r="S51" s="357">
        <v>0</v>
      </c>
      <c r="T51" s="356">
        <v>0</v>
      </c>
      <c r="U51" s="356" t="s">
        <v>2153</v>
      </c>
      <c r="V51" s="356">
        <v>1</v>
      </c>
      <c r="W51" s="357" t="s">
        <v>654</v>
      </c>
      <c r="X51" s="357" t="s">
        <v>23</v>
      </c>
      <c r="Y51" s="353" t="s">
        <v>23</v>
      </c>
      <c r="Z51" s="353" t="s">
        <v>23</v>
      </c>
      <c r="AA51" s="156">
        <v>5195.0170307510889</v>
      </c>
      <c r="AB51" s="156"/>
      <c r="AC51" s="353">
        <v>1</v>
      </c>
      <c r="AD51" s="357">
        <v>2019</v>
      </c>
      <c r="AE51" s="355">
        <v>1</v>
      </c>
      <c r="AF51" s="376">
        <v>3</v>
      </c>
      <c r="AG51" s="377" t="s">
        <v>650</v>
      </c>
      <c r="AH51" s="360"/>
      <c r="AI51" s="360"/>
      <c r="AJ51" s="360"/>
      <c r="AK51" s="360"/>
      <c r="AL51" s="360"/>
      <c r="AM51" s="360"/>
      <c r="AN51" s="360"/>
      <c r="AO51" s="360"/>
      <c r="AP51" s="360"/>
      <c r="AQ51" s="360"/>
    </row>
    <row r="52" spans="1:43" s="353" customFormat="1" ht="56">
      <c r="A52" s="375" t="s">
        <v>655</v>
      </c>
      <c r="B52" s="357" t="s">
        <v>656</v>
      </c>
      <c r="C52" s="355"/>
      <c r="D52" s="355">
        <v>2</v>
      </c>
      <c r="E52" s="355"/>
      <c r="F52" s="355"/>
      <c r="G52" s="355"/>
      <c r="H52" s="355">
        <v>6</v>
      </c>
      <c r="I52" s="366"/>
      <c r="J52" s="355">
        <v>8</v>
      </c>
      <c r="K52" s="361">
        <f t="shared" si="0"/>
        <v>8.8000000000000007</v>
      </c>
      <c r="L52" s="357" t="s">
        <v>2115</v>
      </c>
      <c r="M52" s="357" t="s">
        <v>657</v>
      </c>
      <c r="N52" s="357">
        <v>1</v>
      </c>
      <c r="O52" s="357">
        <v>90</v>
      </c>
      <c r="P52" s="357" t="s">
        <v>2154</v>
      </c>
      <c r="Q52" s="356" t="s">
        <v>658</v>
      </c>
      <c r="R52" s="357">
        <v>1</v>
      </c>
      <c r="S52" s="357">
        <v>0</v>
      </c>
      <c r="T52" s="356">
        <v>1</v>
      </c>
      <c r="U52" s="356" t="s">
        <v>2153</v>
      </c>
      <c r="V52" s="355">
        <v>1</v>
      </c>
      <c r="W52" s="353" t="s">
        <v>23</v>
      </c>
      <c r="X52" s="357" t="s">
        <v>659</v>
      </c>
      <c r="Y52" s="357" t="s">
        <v>23</v>
      </c>
      <c r="Z52" s="357" t="s">
        <v>23</v>
      </c>
      <c r="AA52" s="156">
        <v>5194.578416936406</v>
      </c>
      <c r="AB52" s="156"/>
      <c r="AC52" s="357">
        <v>1</v>
      </c>
      <c r="AD52" s="357">
        <v>2013</v>
      </c>
      <c r="AE52" s="355">
        <v>2</v>
      </c>
      <c r="AF52" s="376">
        <v>3</v>
      </c>
      <c r="AG52" s="378" t="s">
        <v>655</v>
      </c>
      <c r="AH52" s="360"/>
      <c r="AI52" s="360"/>
      <c r="AJ52" s="360"/>
      <c r="AK52" s="360"/>
      <c r="AL52" s="360"/>
      <c r="AM52" s="360"/>
      <c r="AN52" s="360"/>
      <c r="AO52" s="360"/>
      <c r="AP52" s="360"/>
      <c r="AQ52" s="360"/>
    </row>
    <row r="53" spans="1:43" s="353" customFormat="1" ht="140">
      <c r="A53" s="375" t="s">
        <v>5447</v>
      </c>
      <c r="B53" s="357" t="s">
        <v>681</v>
      </c>
      <c r="C53" s="355"/>
      <c r="D53" s="355">
        <v>2</v>
      </c>
      <c r="E53" s="355"/>
      <c r="F53" s="355"/>
      <c r="G53" s="355"/>
      <c r="H53" s="355">
        <v>6</v>
      </c>
      <c r="I53" s="366"/>
      <c r="J53" s="357">
        <v>173</v>
      </c>
      <c r="K53" s="362">
        <f t="shared" si="0"/>
        <v>190.3</v>
      </c>
      <c r="L53" s="357" t="s">
        <v>2115</v>
      </c>
      <c r="M53" s="357" t="s">
        <v>682</v>
      </c>
      <c r="N53" s="357">
        <v>1</v>
      </c>
      <c r="O53" s="357">
        <v>60</v>
      </c>
      <c r="P53" s="357">
        <v>4</v>
      </c>
      <c r="Q53" s="356" t="s">
        <v>2203</v>
      </c>
      <c r="R53" s="357">
        <v>1</v>
      </c>
      <c r="S53" s="357">
        <v>0</v>
      </c>
      <c r="T53" s="356">
        <v>1</v>
      </c>
      <c r="U53" s="356" t="s">
        <v>2153</v>
      </c>
      <c r="V53" s="356">
        <v>1</v>
      </c>
      <c r="W53" s="357" t="s">
        <v>683</v>
      </c>
      <c r="X53" s="357" t="s">
        <v>23</v>
      </c>
      <c r="Y53" s="357" t="s">
        <v>23</v>
      </c>
      <c r="Z53" s="357" t="s">
        <v>23</v>
      </c>
      <c r="AA53" s="156">
        <v>3817.8613800924627</v>
      </c>
      <c r="AB53" s="156"/>
      <c r="AC53" s="353">
        <v>1</v>
      </c>
      <c r="AD53" s="357">
        <v>2013</v>
      </c>
      <c r="AE53" s="356">
        <v>1</v>
      </c>
      <c r="AF53" s="376">
        <v>3</v>
      </c>
      <c r="AG53" s="377" t="s">
        <v>680</v>
      </c>
      <c r="AH53" s="360"/>
      <c r="AI53" s="360"/>
      <c r="AJ53" s="360"/>
      <c r="AK53" s="360"/>
      <c r="AL53" s="360"/>
      <c r="AM53" s="360"/>
      <c r="AN53" s="360"/>
      <c r="AO53" s="360"/>
      <c r="AP53" s="360"/>
      <c r="AQ53" s="360"/>
    </row>
    <row r="54" spans="1:43" s="353" customFormat="1" ht="70">
      <c r="A54" s="375" t="s">
        <v>670</v>
      </c>
      <c r="B54" s="357" t="s">
        <v>671</v>
      </c>
      <c r="C54" s="355"/>
      <c r="D54" s="355">
        <v>2</v>
      </c>
      <c r="E54" s="355"/>
      <c r="F54" s="355"/>
      <c r="G54" s="355"/>
      <c r="H54" s="355">
        <v>6</v>
      </c>
      <c r="I54" s="366"/>
      <c r="J54" s="355">
        <v>117</v>
      </c>
      <c r="K54" s="361">
        <f t="shared" si="0"/>
        <v>128.70000000000002</v>
      </c>
      <c r="L54" s="357" t="s">
        <v>2115</v>
      </c>
      <c r="M54" s="357" t="s">
        <v>672</v>
      </c>
      <c r="N54" s="357">
        <v>1</v>
      </c>
      <c r="O54" s="357">
        <v>90</v>
      </c>
      <c r="P54" s="357">
        <v>16</v>
      </c>
      <c r="Q54" s="356" t="s">
        <v>673</v>
      </c>
      <c r="R54" s="357">
        <v>1</v>
      </c>
      <c r="S54" s="357">
        <v>0</v>
      </c>
      <c r="T54" s="356">
        <v>1</v>
      </c>
      <c r="U54" s="356" t="s">
        <v>2153</v>
      </c>
      <c r="V54" s="355">
        <v>1</v>
      </c>
      <c r="W54" s="353" t="s">
        <v>674</v>
      </c>
      <c r="X54" s="357" t="s">
        <v>2202</v>
      </c>
      <c r="Y54" s="357" t="s">
        <v>675</v>
      </c>
      <c r="Z54" s="353" t="s">
        <v>23</v>
      </c>
      <c r="AA54" s="367">
        <v>5194.1402165183435</v>
      </c>
      <c r="AB54" s="367">
        <v>17472</v>
      </c>
      <c r="AC54" s="357" t="s">
        <v>1786</v>
      </c>
      <c r="AD54" s="357">
        <v>2012</v>
      </c>
      <c r="AE54" s="355">
        <v>2</v>
      </c>
      <c r="AF54" s="376">
        <v>3</v>
      </c>
      <c r="AG54" s="378" t="s">
        <v>670</v>
      </c>
      <c r="AH54" s="360"/>
      <c r="AI54" s="360"/>
      <c r="AJ54" s="360"/>
      <c r="AK54" s="360"/>
      <c r="AL54" s="360"/>
      <c r="AM54" s="360"/>
      <c r="AN54" s="360"/>
      <c r="AO54" s="360"/>
      <c r="AP54" s="360"/>
      <c r="AQ54" s="360"/>
    </row>
    <row r="55" spans="1:43" s="353" customFormat="1" ht="409.6">
      <c r="A55" s="375" t="s">
        <v>684</v>
      </c>
      <c r="B55" s="357" t="s">
        <v>685</v>
      </c>
      <c r="C55" s="355"/>
      <c r="D55" s="355">
        <v>2</v>
      </c>
      <c r="E55" s="355"/>
      <c r="F55" s="355"/>
      <c r="G55" s="355"/>
      <c r="H55" s="355">
        <v>6</v>
      </c>
      <c r="I55" s="366"/>
      <c r="J55" s="355">
        <v>491</v>
      </c>
      <c r="K55" s="362">
        <f t="shared" si="0"/>
        <v>540.1</v>
      </c>
      <c r="L55" s="357" t="s">
        <v>2115</v>
      </c>
      <c r="M55" s="357" t="s">
        <v>686</v>
      </c>
      <c r="N55" s="357">
        <v>1</v>
      </c>
      <c r="O55" s="357">
        <v>60</v>
      </c>
      <c r="P55" s="357">
        <v>4</v>
      </c>
      <c r="Q55" s="356" t="s">
        <v>2204</v>
      </c>
      <c r="R55" s="357">
        <v>3</v>
      </c>
      <c r="S55" s="357">
        <v>0</v>
      </c>
      <c r="T55" s="356">
        <v>1</v>
      </c>
      <c r="U55" s="356" t="s">
        <v>2153</v>
      </c>
      <c r="V55" s="356">
        <v>1</v>
      </c>
      <c r="W55" s="357" t="s">
        <v>687</v>
      </c>
      <c r="X55" s="357" t="s">
        <v>23</v>
      </c>
      <c r="Y55" s="357" t="s">
        <v>23</v>
      </c>
      <c r="Z55" s="357" t="s">
        <v>23</v>
      </c>
      <c r="AA55" s="156">
        <v>11452.709389524936</v>
      </c>
      <c r="AB55" s="156"/>
      <c r="AC55" s="353">
        <v>1</v>
      </c>
      <c r="AD55" s="357">
        <v>2015</v>
      </c>
      <c r="AE55" s="356">
        <v>1</v>
      </c>
      <c r="AF55" s="376">
        <v>3</v>
      </c>
      <c r="AG55" s="377" t="s">
        <v>684</v>
      </c>
      <c r="AH55" s="360"/>
      <c r="AI55" s="360"/>
      <c r="AJ55" s="360"/>
      <c r="AK55" s="360"/>
      <c r="AL55" s="360"/>
      <c r="AM55" s="360"/>
      <c r="AN55" s="360"/>
      <c r="AO55" s="360"/>
      <c r="AP55" s="360"/>
      <c r="AQ55" s="360"/>
    </row>
    <row r="56" spans="1:43" s="353" customFormat="1" ht="154">
      <c r="A56" s="375" t="s">
        <v>2205</v>
      </c>
      <c r="B56" s="357" t="s">
        <v>688</v>
      </c>
      <c r="C56" s="355"/>
      <c r="D56" s="355">
        <v>2</v>
      </c>
      <c r="E56" s="355"/>
      <c r="F56" s="355">
        <v>4</v>
      </c>
      <c r="G56" s="355"/>
      <c r="H56" s="355"/>
      <c r="I56" s="366"/>
      <c r="J56" s="371">
        <v>19</v>
      </c>
      <c r="K56" s="362">
        <f t="shared" si="0"/>
        <v>20.900000000000002</v>
      </c>
      <c r="L56" s="357" t="s">
        <v>2115</v>
      </c>
      <c r="M56" s="357" t="s">
        <v>690</v>
      </c>
      <c r="N56" s="356">
        <v>1</v>
      </c>
      <c r="O56" s="356">
        <v>60</v>
      </c>
      <c r="P56" s="357" t="s">
        <v>689</v>
      </c>
      <c r="Q56" s="356" t="s">
        <v>691</v>
      </c>
      <c r="R56" s="357">
        <v>3</v>
      </c>
      <c r="S56" s="357">
        <v>4</v>
      </c>
      <c r="T56" s="356">
        <v>1</v>
      </c>
      <c r="U56" s="356" t="s">
        <v>2153</v>
      </c>
      <c r="V56" s="355">
        <v>1</v>
      </c>
      <c r="W56" s="357" t="s">
        <v>692</v>
      </c>
      <c r="X56" s="357" t="s">
        <v>659</v>
      </c>
      <c r="Y56" s="357" t="s">
        <v>23</v>
      </c>
      <c r="Z56" s="357" t="s">
        <v>23</v>
      </c>
      <c r="AA56" s="156">
        <v>3817.2784873557694</v>
      </c>
      <c r="AB56" s="156"/>
      <c r="AC56" s="357" t="s">
        <v>1786</v>
      </c>
      <c r="AD56" s="357">
        <v>2015</v>
      </c>
      <c r="AE56" s="355">
        <v>2</v>
      </c>
      <c r="AF56" s="376">
        <v>3</v>
      </c>
      <c r="AG56" s="378" t="s">
        <v>2205</v>
      </c>
      <c r="AH56" s="360"/>
      <c r="AI56" s="360"/>
      <c r="AJ56" s="360"/>
      <c r="AK56" s="360"/>
      <c r="AL56" s="360"/>
      <c r="AM56" s="360"/>
      <c r="AN56" s="360"/>
      <c r="AO56" s="360"/>
      <c r="AP56" s="360"/>
      <c r="AQ56" s="360"/>
    </row>
    <row r="57" spans="1:43" s="353" customFormat="1" ht="28">
      <c r="A57" s="375" t="s">
        <v>2206</v>
      </c>
      <c r="B57" s="371" t="s">
        <v>2207</v>
      </c>
      <c r="C57" s="355"/>
      <c r="D57" s="355">
        <v>2</v>
      </c>
      <c r="E57" s="355"/>
      <c r="F57" s="355">
        <v>4</v>
      </c>
      <c r="G57" s="355"/>
      <c r="H57" s="355"/>
      <c r="I57" s="366"/>
      <c r="J57" s="371">
        <v>51</v>
      </c>
      <c r="K57" s="362">
        <f t="shared" si="0"/>
        <v>56.1</v>
      </c>
      <c r="L57" s="357" t="s">
        <v>2115</v>
      </c>
      <c r="M57" s="357" t="s">
        <v>5448</v>
      </c>
      <c r="N57" s="355">
        <v>1</v>
      </c>
      <c r="O57" s="355">
        <v>60</v>
      </c>
      <c r="P57" s="355">
        <v>4</v>
      </c>
      <c r="Q57" s="356" t="s">
        <v>2208</v>
      </c>
      <c r="R57" s="353">
        <v>3</v>
      </c>
      <c r="S57" s="353" t="s">
        <v>2209</v>
      </c>
      <c r="T57" s="355">
        <v>1</v>
      </c>
      <c r="U57" s="356" t="s">
        <v>2153</v>
      </c>
      <c r="V57" s="355">
        <v>1</v>
      </c>
      <c r="AA57" s="367">
        <v>11450.962356742755</v>
      </c>
      <c r="AB57" s="367"/>
      <c r="AC57" s="353">
        <v>1</v>
      </c>
      <c r="AD57" s="353">
        <v>2015</v>
      </c>
      <c r="AE57" s="355">
        <v>1</v>
      </c>
      <c r="AF57" s="379">
        <v>3</v>
      </c>
      <c r="AG57" s="327" t="s">
        <v>2206</v>
      </c>
      <c r="AH57" s="360"/>
      <c r="AI57" s="360"/>
      <c r="AJ57" s="360"/>
      <c r="AK57" s="360"/>
      <c r="AL57" s="360"/>
      <c r="AM57" s="360"/>
      <c r="AN57" s="360"/>
      <c r="AO57" s="360"/>
      <c r="AP57" s="360"/>
      <c r="AQ57" s="360"/>
    </row>
    <row r="58" spans="1:43" s="353" customFormat="1" ht="126">
      <c r="A58" s="375" t="s">
        <v>2213</v>
      </c>
      <c r="B58" s="357" t="s">
        <v>875</v>
      </c>
      <c r="C58" s="355"/>
      <c r="D58" s="355">
        <v>2</v>
      </c>
      <c r="E58" s="355">
        <v>3</v>
      </c>
      <c r="F58" s="355">
        <v>4</v>
      </c>
      <c r="G58" s="355"/>
      <c r="H58" s="355"/>
      <c r="I58" s="366"/>
      <c r="J58" s="371">
        <v>86</v>
      </c>
      <c r="K58" s="362">
        <f t="shared" si="0"/>
        <v>94.600000000000009</v>
      </c>
      <c r="L58" s="357" t="s">
        <v>1063</v>
      </c>
      <c r="M58" s="357" t="s">
        <v>876</v>
      </c>
      <c r="N58" s="357">
        <v>1</v>
      </c>
      <c r="O58" s="357">
        <v>120</v>
      </c>
      <c r="P58" s="357">
        <v>6</v>
      </c>
      <c r="Q58" s="356" t="s">
        <v>877</v>
      </c>
      <c r="R58" s="356">
        <v>5</v>
      </c>
      <c r="S58" s="357">
        <v>3</v>
      </c>
      <c r="T58" s="356">
        <v>1</v>
      </c>
      <c r="U58" s="356" t="s">
        <v>2153</v>
      </c>
      <c r="V58" s="356">
        <v>1</v>
      </c>
      <c r="W58" s="357" t="s">
        <v>878</v>
      </c>
      <c r="X58" s="355" t="s">
        <v>23</v>
      </c>
      <c r="Y58" s="353" t="s">
        <v>68</v>
      </c>
      <c r="Z58" s="357" t="s">
        <v>879</v>
      </c>
      <c r="AA58" s="156">
        <v>6566.6331227859309</v>
      </c>
      <c r="AB58" s="156"/>
      <c r="AC58" s="353">
        <v>1</v>
      </c>
      <c r="AD58" s="357">
        <v>2020</v>
      </c>
      <c r="AE58" s="355">
        <v>1</v>
      </c>
      <c r="AF58" s="376">
        <v>3</v>
      </c>
      <c r="AG58" s="377" t="s">
        <v>2213</v>
      </c>
      <c r="AH58" s="360"/>
      <c r="AI58" s="360"/>
      <c r="AJ58" s="360"/>
      <c r="AK58" s="360"/>
      <c r="AL58" s="360"/>
      <c r="AM58" s="360"/>
      <c r="AN58" s="360"/>
      <c r="AO58" s="360"/>
      <c r="AP58" s="360"/>
      <c r="AQ58" s="360"/>
    </row>
    <row r="59" spans="1:43" s="353" customFormat="1" ht="98">
      <c r="A59" s="375" t="s">
        <v>2214</v>
      </c>
      <c r="B59" s="371" t="s">
        <v>2215</v>
      </c>
      <c r="C59" s="355"/>
      <c r="D59" s="355">
        <v>2</v>
      </c>
      <c r="E59" s="355">
        <v>3</v>
      </c>
      <c r="F59" s="355">
        <v>4</v>
      </c>
      <c r="G59" s="355"/>
      <c r="H59" s="355"/>
      <c r="I59" s="366"/>
      <c r="J59" s="371">
        <v>35</v>
      </c>
      <c r="K59" s="362">
        <f t="shared" si="0"/>
        <v>38.5</v>
      </c>
      <c r="L59" s="357" t="s">
        <v>2115</v>
      </c>
      <c r="M59" s="357" t="s">
        <v>2216</v>
      </c>
      <c r="N59" s="355">
        <v>4</v>
      </c>
      <c r="O59" s="355">
        <v>45</v>
      </c>
      <c r="P59" s="355">
        <v>6</v>
      </c>
      <c r="Q59" s="356" t="s">
        <v>877</v>
      </c>
      <c r="R59" s="353">
        <v>3</v>
      </c>
      <c r="S59" s="353">
        <v>3</v>
      </c>
      <c r="T59" s="355">
        <v>0</v>
      </c>
      <c r="U59" s="356" t="s">
        <v>2153</v>
      </c>
      <c r="V59" s="355">
        <v>1</v>
      </c>
      <c r="AA59" s="367">
        <v>10011.621795547748</v>
      </c>
      <c r="AB59" s="367"/>
      <c r="AC59" s="353">
        <v>1</v>
      </c>
      <c r="AD59" s="353">
        <v>2009</v>
      </c>
      <c r="AE59" s="355">
        <v>1</v>
      </c>
      <c r="AF59" s="376">
        <v>3</v>
      </c>
      <c r="AG59" s="327" t="s">
        <v>2214</v>
      </c>
      <c r="AH59" s="360"/>
      <c r="AI59" s="360"/>
      <c r="AJ59" s="360"/>
      <c r="AK59" s="360"/>
      <c r="AL59" s="360"/>
      <c r="AM59" s="360"/>
      <c r="AN59" s="360"/>
      <c r="AO59" s="360"/>
      <c r="AP59" s="360"/>
      <c r="AQ59" s="360"/>
    </row>
    <row r="60" spans="1:43" s="353" customFormat="1" ht="126">
      <c r="A60" s="375" t="s">
        <v>2217</v>
      </c>
      <c r="B60" s="357" t="s">
        <v>880</v>
      </c>
      <c r="C60" s="355"/>
      <c r="D60" s="355">
        <v>2</v>
      </c>
      <c r="E60" s="355">
        <v>3</v>
      </c>
      <c r="F60" s="355">
        <v>4</v>
      </c>
      <c r="G60" s="355"/>
      <c r="H60" s="355"/>
      <c r="I60" s="366"/>
      <c r="J60" s="371">
        <v>112</v>
      </c>
      <c r="K60" s="362">
        <f t="shared" si="0"/>
        <v>123.20000000000002</v>
      </c>
      <c r="L60" s="357" t="s">
        <v>1063</v>
      </c>
      <c r="M60" s="357" t="s">
        <v>5449</v>
      </c>
      <c r="N60" s="357">
        <v>1</v>
      </c>
      <c r="O60" s="357">
        <v>1</v>
      </c>
      <c r="P60" s="357">
        <v>8</v>
      </c>
      <c r="Q60" s="356" t="s">
        <v>877</v>
      </c>
      <c r="R60" s="356">
        <v>3</v>
      </c>
      <c r="S60" s="357">
        <v>3</v>
      </c>
      <c r="T60" s="356">
        <v>0</v>
      </c>
      <c r="U60" s="356" t="s">
        <v>2153</v>
      </c>
      <c r="V60" s="356">
        <v>1</v>
      </c>
      <c r="W60" s="357" t="s">
        <v>878</v>
      </c>
      <c r="X60" s="357" t="s">
        <v>23</v>
      </c>
      <c r="Y60" s="357" t="s">
        <v>68</v>
      </c>
      <c r="Z60" s="353" t="s">
        <v>68</v>
      </c>
      <c r="AA60" s="156">
        <v>3815.8260445388678</v>
      </c>
      <c r="AB60" s="156"/>
      <c r="AC60" s="353">
        <v>1</v>
      </c>
      <c r="AD60" s="357">
        <v>2020</v>
      </c>
      <c r="AE60" s="355">
        <v>1</v>
      </c>
      <c r="AF60" s="376">
        <v>3</v>
      </c>
      <c r="AG60" s="377" t="s">
        <v>2217</v>
      </c>
      <c r="AH60" s="360"/>
      <c r="AI60" s="360"/>
      <c r="AJ60" s="360"/>
      <c r="AK60" s="360"/>
      <c r="AL60" s="360"/>
      <c r="AM60" s="360"/>
      <c r="AN60" s="360"/>
      <c r="AO60" s="360"/>
      <c r="AP60" s="360"/>
      <c r="AQ60" s="360"/>
    </row>
    <row r="61" spans="1:43" s="353" customFormat="1" ht="98">
      <c r="A61" s="375" t="s">
        <v>806</v>
      </c>
      <c r="B61" s="357" t="s">
        <v>2218</v>
      </c>
      <c r="C61" s="355"/>
      <c r="D61" s="355">
        <v>2</v>
      </c>
      <c r="E61" s="355">
        <v>3</v>
      </c>
      <c r="F61" s="355">
        <v>4</v>
      </c>
      <c r="G61" s="355"/>
      <c r="H61" s="355"/>
      <c r="I61" s="366"/>
      <c r="J61" s="355">
        <v>6</v>
      </c>
      <c r="K61" s="361">
        <f t="shared" si="0"/>
        <v>6.6000000000000005</v>
      </c>
      <c r="L61" s="357" t="s">
        <v>2115</v>
      </c>
      <c r="M61" s="357" t="s">
        <v>807</v>
      </c>
      <c r="N61" s="357">
        <v>7</v>
      </c>
      <c r="O61" s="357">
        <v>24</v>
      </c>
      <c r="P61" s="357" t="s">
        <v>164</v>
      </c>
      <c r="Q61" s="356" t="s">
        <v>808</v>
      </c>
      <c r="R61" s="357">
        <v>3</v>
      </c>
      <c r="S61" s="357">
        <v>1</v>
      </c>
      <c r="T61" s="356">
        <v>0</v>
      </c>
      <c r="U61" s="356" t="s">
        <v>2153</v>
      </c>
      <c r="V61" s="355">
        <v>1</v>
      </c>
      <c r="W61" s="357" t="s">
        <v>809</v>
      </c>
      <c r="X61" s="353" t="s">
        <v>23</v>
      </c>
      <c r="Y61" s="353" t="s">
        <v>23</v>
      </c>
      <c r="Z61" s="353" t="s">
        <v>23</v>
      </c>
      <c r="AA61" s="156" t="s">
        <v>2119</v>
      </c>
      <c r="AB61" s="156" t="s">
        <v>2120</v>
      </c>
      <c r="AC61" s="353">
        <v>1</v>
      </c>
      <c r="AD61" s="357">
        <v>1986</v>
      </c>
      <c r="AE61" s="355">
        <v>1</v>
      </c>
      <c r="AF61" s="376">
        <v>3</v>
      </c>
      <c r="AG61" s="378" t="s">
        <v>806</v>
      </c>
      <c r="AH61" s="360"/>
      <c r="AI61" s="360"/>
      <c r="AJ61" s="360"/>
      <c r="AK61" s="360"/>
      <c r="AL61" s="360"/>
      <c r="AM61" s="360"/>
      <c r="AN61" s="360"/>
      <c r="AO61" s="360"/>
      <c r="AP61" s="360"/>
      <c r="AQ61" s="360"/>
    </row>
    <row r="62" spans="1:43" s="353" customFormat="1" ht="28">
      <c r="A62" s="375" t="s">
        <v>2219</v>
      </c>
      <c r="B62" s="313" t="s">
        <v>2220</v>
      </c>
      <c r="C62" s="355"/>
      <c r="D62" s="355">
        <v>2</v>
      </c>
      <c r="E62" s="355">
        <v>3</v>
      </c>
      <c r="F62" s="355">
        <v>4</v>
      </c>
      <c r="G62" s="355"/>
      <c r="H62" s="355"/>
      <c r="I62" s="366"/>
      <c r="J62" s="355">
        <v>101</v>
      </c>
      <c r="K62" s="362">
        <f t="shared" si="0"/>
        <v>111.10000000000001</v>
      </c>
      <c r="L62" s="357" t="s">
        <v>1063</v>
      </c>
      <c r="M62" s="357" t="s">
        <v>1478</v>
      </c>
      <c r="N62" s="353">
        <v>1</v>
      </c>
      <c r="O62" s="353">
        <v>120</v>
      </c>
      <c r="P62" s="353">
        <v>16</v>
      </c>
      <c r="Q62" s="356" t="s">
        <v>2158</v>
      </c>
      <c r="R62" s="353">
        <v>3</v>
      </c>
      <c r="S62" s="353" t="s">
        <v>2221</v>
      </c>
      <c r="T62" s="355">
        <v>1</v>
      </c>
      <c r="U62" s="356" t="s">
        <v>2153</v>
      </c>
      <c r="V62" s="355" t="s">
        <v>1786</v>
      </c>
      <c r="X62" s="357" t="s">
        <v>2222</v>
      </c>
      <c r="AA62" s="367">
        <v>6564.3146674190903</v>
      </c>
      <c r="AB62" s="367"/>
      <c r="AC62" s="353" t="s">
        <v>1786</v>
      </c>
      <c r="AD62" s="353">
        <v>2013</v>
      </c>
      <c r="AE62" s="355">
        <v>2</v>
      </c>
      <c r="AF62" s="379">
        <v>3</v>
      </c>
      <c r="AG62" s="327" t="s">
        <v>2219</v>
      </c>
      <c r="AH62" s="360"/>
      <c r="AI62" s="360"/>
      <c r="AJ62" s="360"/>
      <c r="AK62" s="360"/>
      <c r="AL62" s="360"/>
      <c r="AM62" s="360"/>
      <c r="AN62" s="360"/>
      <c r="AO62" s="360"/>
      <c r="AP62" s="360"/>
      <c r="AQ62" s="360"/>
    </row>
    <row r="63" spans="1:43" s="353" customFormat="1" ht="28">
      <c r="A63" s="375" t="s">
        <v>2223</v>
      </c>
      <c r="B63" s="371" t="s">
        <v>2224</v>
      </c>
      <c r="C63" s="355"/>
      <c r="D63" s="355">
        <v>2</v>
      </c>
      <c r="E63" s="355">
        <v>3</v>
      </c>
      <c r="F63" s="355">
        <v>4</v>
      </c>
      <c r="G63" s="355"/>
      <c r="H63" s="355"/>
      <c r="I63" s="366"/>
      <c r="J63" s="371">
        <v>76</v>
      </c>
      <c r="K63" s="362">
        <f t="shared" si="0"/>
        <v>83.600000000000009</v>
      </c>
      <c r="L63" s="357" t="s">
        <v>1063</v>
      </c>
      <c r="M63" s="357" t="s">
        <v>2225</v>
      </c>
      <c r="N63" s="353">
        <v>1</v>
      </c>
      <c r="O63" s="353">
        <v>90</v>
      </c>
      <c r="P63" s="353">
        <v>6</v>
      </c>
      <c r="Q63" s="356" t="s">
        <v>2158</v>
      </c>
      <c r="R63" s="353">
        <v>3</v>
      </c>
      <c r="S63" s="353">
        <v>3</v>
      </c>
      <c r="T63" s="355">
        <v>1</v>
      </c>
      <c r="U63" s="356" t="s">
        <v>2153</v>
      </c>
      <c r="V63" s="355">
        <v>1</v>
      </c>
      <c r="AA63" s="380">
        <v>5189.3471298076929</v>
      </c>
      <c r="AB63" s="367"/>
      <c r="AC63" s="353">
        <v>1</v>
      </c>
      <c r="AD63" s="353">
        <v>2021</v>
      </c>
      <c r="AE63" s="355">
        <v>1</v>
      </c>
      <c r="AF63" s="379">
        <v>3</v>
      </c>
      <c r="AG63" s="327" t="s">
        <v>2223</v>
      </c>
      <c r="AH63" s="360"/>
      <c r="AI63" s="360"/>
      <c r="AJ63" s="360"/>
      <c r="AK63" s="360"/>
      <c r="AL63" s="360"/>
      <c r="AM63" s="360"/>
      <c r="AN63" s="360"/>
      <c r="AO63" s="360"/>
      <c r="AP63" s="360"/>
      <c r="AQ63" s="360"/>
    </row>
    <row r="64" spans="1:43" s="353" customFormat="1" ht="28">
      <c r="A64" s="375" t="s">
        <v>963</v>
      </c>
      <c r="B64" s="371" t="s">
        <v>2226</v>
      </c>
      <c r="C64" s="355"/>
      <c r="D64" s="355">
        <v>2</v>
      </c>
      <c r="E64" s="355"/>
      <c r="F64" s="355">
        <v>4</v>
      </c>
      <c r="G64" s="355"/>
      <c r="H64" s="355"/>
      <c r="I64" s="366"/>
      <c r="J64" s="355">
        <v>169</v>
      </c>
      <c r="K64" s="362">
        <f t="shared" si="0"/>
        <v>185.9</v>
      </c>
      <c r="L64" s="357" t="s">
        <v>2115</v>
      </c>
      <c r="M64" s="357" t="s">
        <v>2227</v>
      </c>
      <c r="N64" s="355">
        <v>1</v>
      </c>
      <c r="O64" s="355">
        <v>60</v>
      </c>
      <c r="P64" s="355">
        <v>6</v>
      </c>
      <c r="Q64" s="356" t="s">
        <v>2158</v>
      </c>
      <c r="R64" s="353">
        <v>3</v>
      </c>
      <c r="S64" s="353">
        <v>3</v>
      </c>
      <c r="T64" s="355">
        <v>1</v>
      </c>
      <c r="U64" s="356" t="s">
        <v>2153</v>
      </c>
      <c r="V64" s="355">
        <v>1</v>
      </c>
      <c r="AA64" s="367">
        <v>7629.3379814969185</v>
      </c>
      <c r="AB64" s="367"/>
      <c r="AC64" s="353">
        <v>1</v>
      </c>
      <c r="AD64" s="353">
        <v>2018</v>
      </c>
      <c r="AE64" s="355">
        <v>1</v>
      </c>
      <c r="AF64" s="379">
        <v>3</v>
      </c>
      <c r="AG64" s="327" t="s">
        <v>963</v>
      </c>
      <c r="AH64" s="360"/>
      <c r="AI64" s="360"/>
      <c r="AJ64" s="360"/>
      <c r="AK64" s="360"/>
      <c r="AL64" s="360"/>
      <c r="AM64" s="360"/>
      <c r="AN64" s="360"/>
      <c r="AO64" s="360"/>
      <c r="AP64" s="360"/>
      <c r="AQ64" s="360"/>
    </row>
    <row r="65" spans="1:43" s="353" customFormat="1" ht="28">
      <c r="A65" s="375" t="s">
        <v>2228</v>
      </c>
      <c r="B65" s="313" t="s">
        <v>2229</v>
      </c>
      <c r="C65" s="355"/>
      <c r="D65" s="355">
        <v>2</v>
      </c>
      <c r="E65" s="355"/>
      <c r="F65" s="355">
        <v>4</v>
      </c>
      <c r="G65" s="355"/>
      <c r="H65" s="355"/>
      <c r="I65" s="366"/>
      <c r="J65" s="371">
        <v>93</v>
      </c>
      <c r="K65" s="362">
        <f t="shared" ref="K65:K88" si="1">PRODUCT(J65,1.1)</f>
        <v>102.30000000000001</v>
      </c>
      <c r="L65" s="357" t="s">
        <v>1063</v>
      </c>
      <c r="M65" s="357" t="s">
        <v>1478</v>
      </c>
      <c r="N65" s="355">
        <v>1</v>
      </c>
      <c r="O65" s="355">
        <v>90</v>
      </c>
      <c r="P65" s="355">
        <v>12</v>
      </c>
      <c r="Q65" s="356" t="s">
        <v>2158</v>
      </c>
      <c r="R65" s="353">
        <v>3</v>
      </c>
      <c r="S65" s="353">
        <v>3</v>
      </c>
      <c r="T65" s="355">
        <v>1</v>
      </c>
      <c r="U65" s="356" t="s">
        <v>2153</v>
      </c>
      <c r="V65" s="355" t="s">
        <v>1786</v>
      </c>
      <c r="X65" s="357" t="s">
        <v>2230</v>
      </c>
      <c r="AA65" s="367">
        <v>5188.4809658732665</v>
      </c>
      <c r="AB65" s="367"/>
      <c r="AC65" s="353">
        <v>1</v>
      </c>
      <c r="AD65" s="353">
        <v>2022</v>
      </c>
      <c r="AE65" s="355">
        <v>3</v>
      </c>
      <c r="AF65" s="379">
        <v>3</v>
      </c>
      <c r="AG65" s="327" t="s">
        <v>2228</v>
      </c>
      <c r="AH65" s="360"/>
      <c r="AI65" s="360"/>
      <c r="AJ65" s="360"/>
      <c r="AK65" s="360"/>
      <c r="AL65" s="360"/>
      <c r="AM65" s="360"/>
      <c r="AN65" s="360"/>
      <c r="AO65" s="360"/>
      <c r="AP65" s="360"/>
      <c r="AQ65" s="360"/>
    </row>
    <row r="66" spans="1:43" s="353" customFormat="1" ht="306">
      <c r="A66" s="375" t="s">
        <v>5450</v>
      </c>
      <c r="B66" s="357" t="s">
        <v>5451</v>
      </c>
      <c r="C66" s="355"/>
      <c r="D66" s="355">
        <v>2</v>
      </c>
      <c r="E66" s="355">
        <v>3</v>
      </c>
      <c r="F66" s="355">
        <v>4</v>
      </c>
      <c r="G66" s="355"/>
      <c r="H66" s="355"/>
      <c r="I66" s="366"/>
      <c r="J66" s="356">
        <v>25</v>
      </c>
      <c r="K66" s="362">
        <f t="shared" si="1"/>
        <v>27.500000000000004</v>
      </c>
      <c r="L66" s="357" t="s">
        <v>2115</v>
      </c>
      <c r="M66" s="357" t="s">
        <v>2233</v>
      </c>
      <c r="N66" s="357">
        <v>7</v>
      </c>
      <c r="O66" s="357">
        <v>300</v>
      </c>
      <c r="P66" s="357">
        <v>14</v>
      </c>
      <c r="Q66" s="356" t="s">
        <v>609</v>
      </c>
      <c r="R66" s="357">
        <v>3</v>
      </c>
      <c r="S66" s="357">
        <v>4</v>
      </c>
      <c r="T66" s="356">
        <v>0</v>
      </c>
      <c r="U66" s="356" t="s">
        <v>2234</v>
      </c>
      <c r="V66" s="355">
        <v>1</v>
      </c>
      <c r="W66" s="357" t="s">
        <v>604</v>
      </c>
      <c r="X66" s="357" t="s">
        <v>605</v>
      </c>
      <c r="Y66" s="357" t="s">
        <v>23</v>
      </c>
      <c r="Z66" s="357" t="s">
        <v>23</v>
      </c>
      <c r="AA66" s="156" t="s">
        <v>2119</v>
      </c>
      <c r="AB66" s="156" t="s">
        <v>2120</v>
      </c>
      <c r="AC66" s="357">
        <v>1</v>
      </c>
      <c r="AD66" s="357">
        <v>2005</v>
      </c>
      <c r="AE66" s="356">
        <v>1</v>
      </c>
      <c r="AF66" s="376">
        <v>3</v>
      </c>
      <c r="AG66" s="377" t="s">
        <v>2231</v>
      </c>
      <c r="AH66" s="360"/>
      <c r="AI66" s="360"/>
      <c r="AJ66" s="360"/>
      <c r="AK66" s="360"/>
      <c r="AL66" s="360"/>
      <c r="AM66" s="360"/>
      <c r="AN66" s="360"/>
      <c r="AO66" s="360"/>
      <c r="AP66" s="360"/>
      <c r="AQ66" s="360"/>
    </row>
    <row r="67" spans="1:43" s="353" customFormat="1" ht="306">
      <c r="A67" s="375" t="s">
        <v>2231</v>
      </c>
      <c r="B67" s="357" t="s">
        <v>2232</v>
      </c>
      <c r="C67" s="355"/>
      <c r="D67" s="355">
        <v>2</v>
      </c>
      <c r="E67" s="355">
        <v>3</v>
      </c>
      <c r="F67" s="355">
        <v>4</v>
      </c>
      <c r="G67" s="355"/>
      <c r="H67" s="355"/>
      <c r="I67" s="366"/>
      <c r="J67" s="356">
        <v>134</v>
      </c>
      <c r="K67" s="362">
        <f t="shared" si="1"/>
        <v>147.4</v>
      </c>
      <c r="L67" s="357" t="s">
        <v>2115</v>
      </c>
      <c r="M67" s="357" t="s">
        <v>2233</v>
      </c>
      <c r="N67" s="357">
        <v>7</v>
      </c>
      <c r="O67" s="357">
        <v>300</v>
      </c>
      <c r="P67" s="357">
        <v>14</v>
      </c>
      <c r="Q67" s="356" t="s">
        <v>609</v>
      </c>
      <c r="R67" s="357">
        <v>3</v>
      </c>
      <c r="S67" s="357">
        <v>4</v>
      </c>
      <c r="T67" s="356">
        <v>0</v>
      </c>
      <c r="U67" s="356" t="s">
        <v>2234</v>
      </c>
      <c r="V67" s="355">
        <v>1</v>
      </c>
      <c r="W67" s="357" t="s">
        <v>604</v>
      </c>
      <c r="X67" s="357" t="s">
        <v>605</v>
      </c>
      <c r="Y67" s="357" t="s">
        <v>23</v>
      </c>
      <c r="Z67" s="357" t="s">
        <v>23</v>
      </c>
      <c r="AA67" s="156" t="s">
        <v>2119</v>
      </c>
      <c r="AB67" s="156" t="s">
        <v>2120</v>
      </c>
      <c r="AC67" s="357">
        <v>1</v>
      </c>
      <c r="AD67" s="357">
        <v>2005</v>
      </c>
      <c r="AE67" s="356">
        <v>1</v>
      </c>
      <c r="AF67" s="376">
        <v>3</v>
      </c>
      <c r="AG67" s="377" t="s">
        <v>2231</v>
      </c>
      <c r="AH67" s="360"/>
      <c r="AI67" s="360"/>
      <c r="AJ67" s="360"/>
      <c r="AK67" s="360"/>
      <c r="AL67" s="360"/>
      <c r="AM67" s="360"/>
      <c r="AN67" s="360"/>
      <c r="AO67" s="360"/>
      <c r="AP67" s="360"/>
      <c r="AQ67" s="360"/>
    </row>
    <row r="68" spans="1:43" s="353" customFormat="1" ht="306">
      <c r="A68" s="375" t="s">
        <v>2099</v>
      </c>
      <c r="B68" s="357" t="s">
        <v>5452</v>
      </c>
      <c r="C68" s="355"/>
      <c r="D68" s="355">
        <v>2</v>
      </c>
      <c r="E68" s="355">
        <v>3</v>
      </c>
      <c r="F68" s="355">
        <v>4</v>
      </c>
      <c r="G68" s="355"/>
      <c r="H68" s="355"/>
      <c r="I68" s="366"/>
      <c r="J68" s="356">
        <v>37</v>
      </c>
      <c r="K68" s="362">
        <f t="shared" si="1"/>
        <v>40.700000000000003</v>
      </c>
      <c r="L68" s="357" t="s">
        <v>2115</v>
      </c>
      <c r="M68" s="357" t="s">
        <v>2233</v>
      </c>
      <c r="N68" s="357">
        <v>7</v>
      </c>
      <c r="O68" s="357">
        <v>300</v>
      </c>
      <c r="P68" s="357">
        <v>14</v>
      </c>
      <c r="Q68" s="356" t="s">
        <v>609</v>
      </c>
      <c r="R68" s="357">
        <v>3</v>
      </c>
      <c r="S68" s="357">
        <v>4</v>
      </c>
      <c r="T68" s="356">
        <v>0</v>
      </c>
      <c r="U68" s="356" t="s">
        <v>2234</v>
      </c>
      <c r="V68" s="355">
        <v>1</v>
      </c>
      <c r="W68" s="357" t="s">
        <v>604</v>
      </c>
      <c r="X68" s="357" t="s">
        <v>605</v>
      </c>
      <c r="Y68" s="357" t="s">
        <v>23</v>
      </c>
      <c r="Z68" s="357" t="s">
        <v>23</v>
      </c>
      <c r="AA68" s="156" t="s">
        <v>2119</v>
      </c>
      <c r="AB68" s="156" t="s">
        <v>2120</v>
      </c>
      <c r="AC68" s="357">
        <v>1</v>
      </c>
      <c r="AD68" s="357">
        <v>2005</v>
      </c>
      <c r="AE68" s="356">
        <v>1</v>
      </c>
      <c r="AF68" s="376">
        <v>3</v>
      </c>
      <c r="AG68" s="377" t="s">
        <v>2231</v>
      </c>
      <c r="AH68" s="360"/>
      <c r="AI68" s="360"/>
      <c r="AJ68" s="360"/>
      <c r="AK68" s="360"/>
      <c r="AL68" s="360"/>
      <c r="AM68" s="360"/>
      <c r="AN68" s="360"/>
      <c r="AO68" s="360"/>
      <c r="AP68" s="360"/>
      <c r="AQ68" s="360"/>
    </row>
    <row r="69" spans="1:43" s="353" customFormat="1" ht="409.6">
      <c r="A69" s="375" t="s">
        <v>594</v>
      </c>
      <c r="B69" s="357" t="s">
        <v>595</v>
      </c>
      <c r="C69" s="355">
        <v>1</v>
      </c>
      <c r="D69" s="355">
        <v>2</v>
      </c>
      <c r="E69" s="355">
        <v>3</v>
      </c>
      <c r="F69" s="355">
        <v>4</v>
      </c>
      <c r="G69" s="355"/>
      <c r="H69" s="355"/>
      <c r="I69" s="366"/>
      <c r="J69" s="356">
        <v>1559</v>
      </c>
      <c r="K69" s="361">
        <f t="shared" si="1"/>
        <v>1714.9</v>
      </c>
      <c r="L69" s="357" t="s">
        <v>2115</v>
      </c>
      <c r="M69" s="357" t="s">
        <v>596</v>
      </c>
      <c r="N69" s="357">
        <v>7</v>
      </c>
      <c r="O69" s="357">
        <v>0.5</v>
      </c>
      <c r="P69" s="357" t="s">
        <v>164</v>
      </c>
      <c r="Q69" s="356" t="s">
        <v>2235</v>
      </c>
      <c r="R69" s="357" t="s">
        <v>2236</v>
      </c>
      <c r="S69" s="357" t="s">
        <v>2237</v>
      </c>
      <c r="T69" s="356">
        <v>1</v>
      </c>
      <c r="U69" s="356" t="s">
        <v>2238</v>
      </c>
      <c r="V69" s="355">
        <v>1</v>
      </c>
      <c r="W69" s="357" t="s">
        <v>597</v>
      </c>
      <c r="X69" s="357" t="s">
        <v>598</v>
      </c>
      <c r="Y69" s="357" t="s">
        <v>23</v>
      </c>
      <c r="Z69" s="357" t="s">
        <v>599</v>
      </c>
      <c r="AA69" s="156" t="s">
        <v>2119</v>
      </c>
      <c r="AB69" s="156" t="s">
        <v>2120</v>
      </c>
      <c r="AC69" s="357">
        <v>1</v>
      </c>
      <c r="AD69" s="357">
        <v>2019</v>
      </c>
      <c r="AE69" s="356">
        <v>3</v>
      </c>
      <c r="AF69" s="376">
        <v>3</v>
      </c>
      <c r="AG69" s="377" t="s">
        <v>594</v>
      </c>
      <c r="AH69" s="360"/>
      <c r="AI69" s="360"/>
      <c r="AJ69" s="360"/>
      <c r="AK69" s="360"/>
      <c r="AL69" s="360"/>
      <c r="AM69" s="360"/>
      <c r="AN69" s="360"/>
      <c r="AO69" s="360"/>
      <c r="AP69" s="360"/>
      <c r="AQ69" s="360"/>
    </row>
    <row r="70" spans="1:43" s="353" customFormat="1" ht="306">
      <c r="A70" s="375" t="s">
        <v>606</v>
      </c>
      <c r="B70" s="357" t="s">
        <v>607</v>
      </c>
      <c r="C70" s="355"/>
      <c r="D70" s="355">
        <v>2</v>
      </c>
      <c r="E70" s="355">
        <v>3</v>
      </c>
      <c r="F70" s="355">
        <v>4</v>
      </c>
      <c r="G70" s="355"/>
      <c r="H70" s="355"/>
      <c r="I70" s="366"/>
      <c r="J70" s="356">
        <v>530</v>
      </c>
      <c r="K70" s="361">
        <f t="shared" si="1"/>
        <v>583</v>
      </c>
      <c r="L70" s="357" t="s">
        <v>2115</v>
      </c>
      <c r="M70" s="357" t="s">
        <v>608</v>
      </c>
      <c r="N70" s="357">
        <v>7</v>
      </c>
      <c r="O70" s="357">
        <v>300</v>
      </c>
      <c r="P70" s="357">
        <v>14</v>
      </c>
      <c r="Q70" s="356" t="s">
        <v>609</v>
      </c>
      <c r="R70" s="357" t="s">
        <v>2236</v>
      </c>
      <c r="S70" s="357">
        <v>4</v>
      </c>
      <c r="T70" s="356">
        <v>0</v>
      </c>
      <c r="U70" s="356" t="s">
        <v>2234</v>
      </c>
      <c r="V70" s="355">
        <v>1</v>
      </c>
      <c r="W70" s="357" t="s">
        <v>604</v>
      </c>
      <c r="X70" s="357" t="s">
        <v>605</v>
      </c>
      <c r="Y70" s="357" t="s">
        <v>23</v>
      </c>
      <c r="Z70" s="357" t="s">
        <v>23</v>
      </c>
      <c r="AA70" s="156" t="s">
        <v>2119</v>
      </c>
      <c r="AB70" s="156" t="s">
        <v>2120</v>
      </c>
      <c r="AC70" s="357">
        <v>1</v>
      </c>
      <c r="AD70" s="357">
        <v>2005</v>
      </c>
      <c r="AE70" s="356">
        <v>1</v>
      </c>
      <c r="AF70" s="376">
        <v>3</v>
      </c>
      <c r="AG70" s="377" t="s">
        <v>606</v>
      </c>
      <c r="AH70" s="360"/>
      <c r="AI70" s="360"/>
      <c r="AJ70" s="360"/>
      <c r="AK70" s="360"/>
      <c r="AL70" s="360"/>
      <c r="AM70" s="360"/>
      <c r="AN70" s="360"/>
      <c r="AO70" s="360"/>
      <c r="AP70" s="360"/>
      <c r="AQ70" s="360"/>
    </row>
    <row r="71" spans="1:43" s="353" customFormat="1" ht="306">
      <c r="A71" s="375" t="s">
        <v>5453</v>
      </c>
      <c r="B71" s="357" t="s">
        <v>611</v>
      </c>
      <c r="C71" s="355"/>
      <c r="D71" s="355">
        <v>2</v>
      </c>
      <c r="E71" s="355">
        <v>3</v>
      </c>
      <c r="F71" s="355">
        <v>4</v>
      </c>
      <c r="G71" s="355"/>
      <c r="H71" s="355"/>
      <c r="I71" s="366"/>
      <c r="J71" s="356">
        <v>2715</v>
      </c>
      <c r="K71" s="361">
        <f t="shared" si="1"/>
        <v>2986.5000000000005</v>
      </c>
      <c r="L71" s="357" t="s">
        <v>2115</v>
      </c>
      <c r="M71" s="357" t="s">
        <v>612</v>
      </c>
      <c r="N71" s="357">
        <v>0.5</v>
      </c>
      <c r="O71" s="357">
        <v>45</v>
      </c>
      <c r="P71" s="357" t="s">
        <v>164</v>
      </c>
      <c r="Q71" s="356" t="s">
        <v>613</v>
      </c>
      <c r="R71" s="357" t="s">
        <v>2236</v>
      </c>
      <c r="S71" s="357" t="s">
        <v>2209</v>
      </c>
      <c r="T71" s="356">
        <v>1</v>
      </c>
      <c r="U71" s="356" t="s">
        <v>2239</v>
      </c>
      <c r="V71" s="355">
        <v>1</v>
      </c>
      <c r="W71" s="357" t="s">
        <v>604</v>
      </c>
      <c r="X71" s="357" t="s">
        <v>605</v>
      </c>
      <c r="Y71" s="357" t="s">
        <v>23</v>
      </c>
      <c r="Z71" s="357" t="s">
        <v>23</v>
      </c>
      <c r="AA71" s="156" t="s">
        <v>2119</v>
      </c>
      <c r="AB71" s="156" t="s">
        <v>2120</v>
      </c>
      <c r="AC71" s="357">
        <v>1</v>
      </c>
      <c r="AD71" s="357">
        <v>1992</v>
      </c>
      <c r="AE71" s="356">
        <v>1</v>
      </c>
      <c r="AF71" s="376">
        <v>3</v>
      </c>
      <c r="AG71" s="377" t="s">
        <v>610</v>
      </c>
      <c r="AH71" s="360"/>
      <c r="AI71" s="360"/>
      <c r="AJ71" s="360"/>
      <c r="AK71" s="360"/>
      <c r="AL71" s="360"/>
      <c r="AM71" s="360"/>
      <c r="AN71" s="360"/>
      <c r="AO71" s="360"/>
      <c r="AP71" s="360"/>
      <c r="AQ71" s="360"/>
    </row>
    <row r="72" spans="1:43" s="353" customFormat="1" ht="306">
      <c r="A72" s="375" t="s">
        <v>5454</v>
      </c>
      <c r="B72" s="357" t="s">
        <v>601</v>
      </c>
      <c r="C72" s="355"/>
      <c r="D72" s="355">
        <v>2</v>
      </c>
      <c r="E72" s="355">
        <v>3</v>
      </c>
      <c r="F72" s="355">
        <v>4</v>
      </c>
      <c r="G72" s="355"/>
      <c r="H72" s="355"/>
      <c r="I72" s="366"/>
      <c r="J72" s="356">
        <v>766</v>
      </c>
      <c r="K72" s="361">
        <f t="shared" si="1"/>
        <v>842.6</v>
      </c>
      <c r="L72" s="357" t="s">
        <v>2115</v>
      </c>
      <c r="M72" s="357" t="s">
        <v>602</v>
      </c>
      <c r="N72" s="357">
        <v>7</v>
      </c>
      <c r="O72" s="357">
        <v>120</v>
      </c>
      <c r="P72" s="357" t="s">
        <v>164</v>
      </c>
      <c r="Q72" s="356" t="s">
        <v>603</v>
      </c>
      <c r="R72" s="357" t="s">
        <v>2236</v>
      </c>
      <c r="S72" s="357">
        <v>4</v>
      </c>
      <c r="T72" s="356">
        <v>0</v>
      </c>
      <c r="U72" s="356" t="s">
        <v>2239</v>
      </c>
      <c r="V72" s="355">
        <v>1</v>
      </c>
      <c r="W72" s="357" t="s">
        <v>604</v>
      </c>
      <c r="X72" s="357" t="s">
        <v>605</v>
      </c>
      <c r="Y72" s="357" t="s">
        <v>23</v>
      </c>
      <c r="Z72" s="357" t="s">
        <v>23</v>
      </c>
      <c r="AA72" s="156" t="s">
        <v>2119</v>
      </c>
      <c r="AB72" s="156" t="s">
        <v>2120</v>
      </c>
      <c r="AC72" s="357">
        <v>1</v>
      </c>
      <c r="AD72" s="357">
        <v>2019</v>
      </c>
      <c r="AE72" s="356">
        <v>1</v>
      </c>
      <c r="AF72" s="376">
        <v>3</v>
      </c>
      <c r="AG72" s="377" t="s">
        <v>600</v>
      </c>
      <c r="AH72" s="360"/>
      <c r="AI72" s="360"/>
      <c r="AJ72" s="360"/>
      <c r="AK72" s="360"/>
      <c r="AL72" s="360"/>
      <c r="AM72" s="360"/>
      <c r="AN72" s="360"/>
      <c r="AO72" s="360"/>
      <c r="AP72" s="360"/>
      <c r="AQ72" s="360"/>
    </row>
    <row r="73" spans="1:43" s="353" customFormat="1" ht="28">
      <c r="A73" s="375" t="s">
        <v>2240</v>
      </c>
      <c r="B73" s="357" t="s">
        <v>2241</v>
      </c>
      <c r="C73" s="355">
        <v>1</v>
      </c>
      <c r="D73" s="355">
        <v>2</v>
      </c>
      <c r="E73" s="355">
        <v>3</v>
      </c>
      <c r="F73" s="355">
        <v>4</v>
      </c>
      <c r="G73" s="355"/>
      <c r="H73" s="355"/>
      <c r="I73" s="366"/>
      <c r="J73" s="355">
        <v>919</v>
      </c>
      <c r="K73" s="362">
        <f t="shared" si="1"/>
        <v>1010.9000000000001</v>
      </c>
      <c r="L73" s="357" t="s">
        <v>2115</v>
      </c>
      <c r="M73" s="357" t="s">
        <v>2242</v>
      </c>
      <c r="N73" s="357">
        <v>2</v>
      </c>
      <c r="O73" s="357">
        <v>60</v>
      </c>
      <c r="P73" s="357">
        <v>5</v>
      </c>
      <c r="Q73" s="356" t="s">
        <v>2235</v>
      </c>
      <c r="R73" s="357">
        <v>3</v>
      </c>
      <c r="S73" s="357" t="s">
        <v>2209</v>
      </c>
      <c r="T73" s="356">
        <v>1</v>
      </c>
      <c r="U73" s="356" t="s">
        <v>2153</v>
      </c>
      <c r="V73" s="355" t="s">
        <v>1992</v>
      </c>
      <c r="W73" s="357"/>
      <c r="AA73" s="367">
        <v>15251.766081011861</v>
      </c>
      <c r="AB73" s="367"/>
      <c r="AC73" s="353">
        <v>1</v>
      </c>
      <c r="AD73" s="357">
        <v>2018</v>
      </c>
      <c r="AE73" s="355">
        <v>3</v>
      </c>
      <c r="AF73" s="376">
        <v>3</v>
      </c>
      <c r="AG73" s="381" t="s">
        <v>2240</v>
      </c>
      <c r="AH73" s="360"/>
      <c r="AI73" s="360"/>
      <c r="AJ73" s="360"/>
      <c r="AK73" s="360"/>
      <c r="AL73" s="360"/>
      <c r="AM73" s="360"/>
      <c r="AN73" s="360"/>
      <c r="AO73" s="360"/>
      <c r="AP73" s="360"/>
      <c r="AQ73" s="360"/>
    </row>
    <row r="74" spans="1:43" s="353" customFormat="1" ht="28">
      <c r="A74" s="375" t="s">
        <v>2243</v>
      </c>
      <c r="B74" s="357" t="s">
        <v>2241</v>
      </c>
      <c r="C74" s="355">
        <v>1</v>
      </c>
      <c r="D74" s="355">
        <v>2</v>
      </c>
      <c r="E74" s="355">
        <v>3</v>
      </c>
      <c r="F74" s="355">
        <v>4</v>
      </c>
      <c r="G74" s="355"/>
      <c r="H74" s="355"/>
      <c r="I74" s="366"/>
      <c r="J74" s="355">
        <v>519</v>
      </c>
      <c r="K74" s="362">
        <f t="shared" si="1"/>
        <v>570.90000000000009</v>
      </c>
      <c r="L74" s="357" t="s">
        <v>2115</v>
      </c>
      <c r="M74" s="357" t="s">
        <v>2242</v>
      </c>
      <c r="N74" s="357">
        <v>2</v>
      </c>
      <c r="O74" s="357">
        <v>60</v>
      </c>
      <c r="P74" s="357">
        <v>5</v>
      </c>
      <c r="Q74" s="356" t="s">
        <v>2235</v>
      </c>
      <c r="R74" s="357">
        <v>3</v>
      </c>
      <c r="S74" s="357" t="s">
        <v>2209</v>
      </c>
      <c r="T74" s="356">
        <v>1</v>
      </c>
      <c r="U74" s="356" t="s">
        <v>2153</v>
      </c>
      <c r="V74" s="355" t="s">
        <v>1992</v>
      </c>
      <c r="W74" s="357"/>
      <c r="AA74" s="367">
        <v>7625.309099662496</v>
      </c>
      <c r="AB74" s="367"/>
      <c r="AC74" s="353">
        <v>1</v>
      </c>
      <c r="AD74" s="357">
        <v>2018</v>
      </c>
      <c r="AE74" s="355">
        <v>3</v>
      </c>
      <c r="AF74" s="376">
        <v>3</v>
      </c>
      <c r="AG74" s="381" t="s">
        <v>2243</v>
      </c>
      <c r="AH74" s="360"/>
      <c r="AI74" s="360"/>
      <c r="AJ74" s="360"/>
      <c r="AK74" s="360"/>
      <c r="AL74" s="360"/>
      <c r="AM74" s="360"/>
      <c r="AN74" s="360"/>
      <c r="AO74" s="360"/>
      <c r="AP74" s="360"/>
      <c r="AQ74" s="360"/>
    </row>
    <row r="75" spans="1:43" s="353" customFormat="1" ht="28">
      <c r="A75" s="375" t="s">
        <v>847</v>
      </c>
      <c r="B75" s="357" t="s">
        <v>848</v>
      </c>
      <c r="C75" s="355"/>
      <c r="D75" s="355">
        <v>2</v>
      </c>
      <c r="E75" s="355">
        <v>3</v>
      </c>
      <c r="F75" s="355">
        <v>4</v>
      </c>
      <c r="G75" s="355"/>
      <c r="H75" s="355"/>
      <c r="I75" s="366"/>
      <c r="J75" s="371">
        <v>103</v>
      </c>
      <c r="K75" s="362">
        <f t="shared" si="1"/>
        <v>113.30000000000001</v>
      </c>
      <c r="L75" s="357" t="s">
        <v>1063</v>
      </c>
      <c r="M75" s="356" t="s">
        <v>849</v>
      </c>
      <c r="N75" s="356">
        <v>1</v>
      </c>
      <c r="O75" s="356">
        <v>90</v>
      </c>
      <c r="P75" s="357">
        <v>8</v>
      </c>
      <c r="Q75" s="356" t="s">
        <v>603</v>
      </c>
      <c r="R75" s="357">
        <v>3</v>
      </c>
      <c r="S75" s="357">
        <v>3</v>
      </c>
      <c r="T75" s="356">
        <v>1</v>
      </c>
      <c r="U75" s="356" t="s">
        <v>2153</v>
      </c>
      <c r="V75" s="355">
        <v>1</v>
      </c>
      <c r="W75" s="353" t="s">
        <v>23</v>
      </c>
      <c r="X75" s="357" t="s">
        <v>850</v>
      </c>
      <c r="Y75" s="353" t="s">
        <v>23</v>
      </c>
      <c r="Z75" s="353" t="s">
        <v>23</v>
      </c>
      <c r="AA75" s="156">
        <v>5185.0324774511837</v>
      </c>
      <c r="AB75" s="156"/>
      <c r="AC75" s="357">
        <v>2</v>
      </c>
      <c r="AD75" s="357">
        <v>2017</v>
      </c>
      <c r="AE75" s="355">
        <v>1</v>
      </c>
      <c r="AF75" s="376">
        <v>3</v>
      </c>
      <c r="AG75" s="378" t="s">
        <v>847</v>
      </c>
      <c r="AH75" s="360"/>
      <c r="AI75" s="360"/>
      <c r="AJ75" s="360"/>
      <c r="AK75" s="360"/>
      <c r="AL75" s="360"/>
      <c r="AM75" s="360"/>
      <c r="AN75" s="360"/>
      <c r="AO75" s="360"/>
      <c r="AP75" s="360"/>
      <c r="AQ75" s="360"/>
    </row>
    <row r="76" spans="1:43" s="353" customFormat="1" ht="345">
      <c r="A76" s="375" t="s">
        <v>614</v>
      </c>
      <c r="B76" s="357" t="s">
        <v>615</v>
      </c>
      <c r="C76" s="355">
        <v>1</v>
      </c>
      <c r="D76" s="355">
        <v>2</v>
      </c>
      <c r="E76" s="355">
        <v>3</v>
      </c>
      <c r="F76" s="355">
        <v>4</v>
      </c>
      <c r="G76" s="355"/>
      <c r="H76" s="355"/>
      <c r="I76" s="366"/>
      <c r="J76" s="382">
        <v>6849</v>
      </c>
      <c r="K76" s="362">
        <f t="shared" si="1"/>
        <v>7533.9000000000005</v>
      </c>
      <c r="L76" s="357" t="s">
        <v>2115</v>
      </c>
      <c r="M76" s="357" t="s">
        <v>616</v>
      </c>
      <c r="N76" s="357">
        <v>0.25</v>
      </c>
      <c r="O76" s="357">
        <v>0.33</v>
      </c>
      <c r="P76" s="357" t="s">
        <v>164</v>
      </c>
      <c r="Q76" s="356" t="s">
        <v>617</v>
      </c>
      <c r="R76" s="357" t="s">
        <v>2236</v>
      </c>
      <c r="S76" s="357" t="s">
        <v>2209</v>
      </c>
      <c r="T76" s="356">
        <v>1</v>
      </c>
      <c r="U76" s="356" t="s">
        <v>2143</v>
      </c>
      <c r="V76" s="355">
        <v>1</v>
      </c>
      <c r="W76" s="383" t="s">
        <v>618</v>
      </c>
      <c r="X76" s="357" t="s">
        <v>619</v>
      </c>
      <c r="Y76" s="357" t="s">
        <v>620</v>
      </c>
      <c r="Z76" s="357" t="s">
        <v>621</v>
      </c>
      <c r="AA76" s="156" t="s">
        <v>2119</v>
      </c>
      <c r="AB76" s="156" t="s">
        <v>2120</v>
      </c>
      <c r="AC76" s="357">
        <v>1</v>
      </c>
      <c r="AD76" s="357">
        <v>1992</v>
      </c>
      <c r="AE76" s="356">
        <v>3</v>
      </c>
      <c r="AF76" s="376">
        <v>3</v>
      </c>
      <c r="AG76" s="377" t="s">
        <v>614</v>
      </c>
      <c r="AH76" s="360"/>
      <c r="AI76" s="360"/>
      <c r="AJ76" s="360"/>
      <c r="AK76" s="360"/>
      <c r="AL76" s="360"/>
      <c r="AM76" s="360"/>
      <c r="AN76" s="360"/>
      <c r="AO76" s="360"/>
      <c r="AP76" s="360"/>
      <c r="AQ76" s="360"/>
    </row>
    <row r="77" spans="1:43" s="353" customFormat="1" ht="56">
      <c r="A77" s="375" t="s">
        <v>858</v>
      </c>
      <c r="B77" s="357" t="s">
        <v>859</v>
      </c>
      <c r="C77" s="355"/>
      <c r="D77" s="355">
        <v>2</v>
      </c>
      <c r="E77" s="355">
        <v>3</v>
      </c>
      <c r="F77" s="355">
        <v>4</v>
      </c>
      <c r="G77" s="355"/>
      <c r="H77" s="355"/>
      <c r="I77" s="366"/>
      <c r="J77" s="371">
        <v>288</v>
      </c>
      <c r="K77" s="362">
        <f t="shared" si="1"/>
        <v>316.8</v>
      </c>
      <c r="L77" s="357" t="s">
        <v>2115</v>
      </c>
      <c r="M77" s="357" t="s">
        <v>860</v>
      </c>
      <c r="N77" s="357">
        <v>1.5</v>
      </c>
      <c r="O77" s="357">
        <v>0.75</v>
      </c>
      <c r="P77" s="357">
        <v>4</v>
      </c>
      <c r="Q77" s="356" t="s">
        <v>2244</v>
      </c>
      <c r="R77" s="357">
        <v>3</v>
      </c>
      <c r="S77" s="357">
        <v>3</v>
      </c>
      <c r="T77" s="356">
        <v>0</v>
      </c>
      <c r="U77" s="356" t="s">
        <v>2153</v>
      </c>
      <c r="V77" s="355">
        <v>1</v>
      </c>
      <c r="W77" s="353" t="s">
        <v>68</v>
      </c>
      <c r="X77" s="357" t="s">
        <v>861</v>
      </c>
      <c r="Y77" s="353" t="s">
        <v>68</v>
      </c>
      <c r="Z77" s="353" t="s">
        <v>68</v>
      </c>
      <c r="AA77" s="384">
        <v>4687.7652427611456</v>
      </c>
      <c r="AB77" s="156" t="s">
        <v>2120</v>
      </c>
      <c r="AC77" s="353">
        <v>1</v>
      </c>
      <c r="AD77" s="357">
        <v>2006</v>
      </c>
      <c r="AE77" s="355">
        <v>1</v>
      </c>
      <c r="AF77" s="376">
        <v>3</v>
      </c>
      <c r="AG77" s="378" t="s">
        <v>858</v>
      </c>
      <c r="AH77" s="360"/>
      <c r="AI77" s="360"/>
      <c r="AJ77" s="360"/>
      <c r="AK77" s="360"/>
      <c r="AL77" s="360"/>
      <c r="AM77" s="360"/>
      <c r="AN77" s="360"/>
      <c r="AO77" s="360"/>
      <c r="AP77" s="360"/>
      <c r="AQ77" s="360"/>
    </row>
    <row r="78" spans="1:43" s="353" customFormat="1" ht="28">
      <c r="A78" s="375" t="s">
        <v>2245</v>
      </c>
      <c r="B78" s="357" t="s">
        <v>2246</v>
      </c>
      <c r="C78" s="355"/>
      <c r="D78" s="355">
        <v>2</v>
      </c>
      <c r="E78" s="355">
        <v>3</v>
      </c>
      <c r="F78" s="355">
        <v>4</v>
      </c>
      <c r="G78" s="355"/>
      <c r="H78" s="355"/>
      <c r="I78" s="366"/>
      <c r="J78" s="355">
        <v>159</v>
      </c>
      <c r="K78" s="362">
        <f t="shared" si="1"/>
        <v>174.9</v>
      </c>
      <c r="L78" s="357" t="s">
        <v>1063</v>
      </c>
      <c r="M78" s="357" t="s">
        <v>5455</v>
      </c>
      <c r="N78" s="356">
        <v>1</v>
      </c>
      <c r="O78" s="356">
        <v>45</v>
      </c>
      <c r="P78" s="356">
        <v>8</v>
      </c>
      <c r="Q78" s="356" t="s">
        <v>2158</v>
      </c>
      <c r="R78" s="357">
        <v>3</v>
      </c>
      <c r="S78" s="357">
        <v>3</v>
      </c>
      <c r="T78" s="356">
        <v>1</v>
      </c>
      <c r="U78" s="356" t="s">
        <v>2153</v>
      </c>
      <c r="V78" s="355">
        <v>1</v>
      </c>
      <c r="X78" s="357"/>
      <c r="AA78" s="367">
        <v>12499.850410726127</v>
      </c>
      <c r="AB78" s="367"/>
      <c r="AC78" s="357">
        <v>1</v>
      </c>
      <c r="AD78" s="357">
        <v>2021</v>
      </c>
      <c r="AE78" s="355">
        <v>1</v>
      </c>
      <c r="AF78" s="376">
        <v>3</v>
      </c>
      <c r="AG78" s="385" t="s">
        <v>2245</v>
      </c>
      <c r="AH78" s="360"/>
      <c r="AI78" s="360"/>
      <c r="AJ78" s="360"/>
      <c r="AK78" s="360"/>
      <c r="AL78" s="360"/>
      <c r="AM78" s="360"/>
      <c r="AN78" s="360"/>
      <c r="AO78" s="360"/>
      <c r="AP78" s="360"/>
      <c r="AQ78" s="360"/>
    </row>
    <row r="79" spans="1:43" s="353" customFormat="1" ht="28">
      <c r="A79" s="375" t="s">
        <v>2247</v>
      </c>
      <c r="B79" s="371" t="s">
        <v>2248</v>
      </c>
      <c r="C79" s="355"/>
      <c r="D79" s="355">
        <v>2</v>
      </c>
      <c r="E79" s="355">
        <v>3</v>
      </c>
      <c r="F79" s="355">
        <v>4</v>
      </c>
      <c r="G79" s="355"/>
      <c r="H79" s="355"/>
      <c r="I79" s="366"/>
      <c r="J79" s="371">
        <v>22</v>
      </c>
      <c r="K79" s="361">
        <f t="shared" si="1"/>
        <v>24.200000000000003</v>
      </c>
      <c r="L79" s="357" t="s">
        <v>1063</v>
      </c>
      <c r="M79" s="357" t="s">
        <v>5456</v>
      </c>
      <c r="N79" s="355">
        <v>2</v>
      </c>
      <c r="O79" s="355">
        <v>90</v>
      </c>
      <c r="P79" s="355">
        <v>4</v>
      </c>
      <c r="Q79" s="356" t="s">
        <v>2158</v>
      </c>
      <c r="R79" s="353">
        <v>3</v>
      </c>
      <c r="S79" s="353">
        <v>3</v>
      </c>
      <c r="T79" s="355">
        <v>0</v>
      </c>
      <c r="U79" s="356" t="s">
        <v>2153</v>
      </c>
      <c r="V79" s="355">
        <v>1</v>
      </c>
      <c r="AA79" s="367">
        <v>10366.635740751855</v>
      </c>
      <c r="AB79" s="367"/>
      <c r="AC79" s="353">
        <v>1</v>
      </c>
      <c r="AD79" s="353">
        <v>2021</v>
      </c>
      <c r="AE79" s="355">
        <v>1</v>
      </c>
      <c r="AF79" s="379">
        <v>3</v>
      </c>
      <c r="AG79" s="327" t="s">
        <v>2247</v>
      </c>
      <c r="AH79" s="360"/>
      <c r="AI79" s="360"/>
      <c r="AJ79" s="360"/>
      <c r="AK79" s="360"/>
      <c r="AL79" s="360"/>
      <c r="AM79" s="360"/>
      <c r="AN79" s="360"/>
      <c r="AO79" s="360"/>
      <c r="AP79" s="360"/>
      <c r="AQ79" s="360"/>
    </row>
    <row r="80" spans="1:43" s="353" customFormat="1" ht="28">
      <c r="A80" s="375" t="s">
        <v>5457</v>
      </c>
      <c r="B80" s="313" t="s">
        <v>2250</v>
      </c>
      <c r="C80" s="355"/>
      <c r="D80" s="355">
        <v>2</v>
      </c>
      <c r="E80" s="355">
        <v>3</v>
      </c>
      <c r="F80" s="355">
        <v>4</v>
      </c>
      <c r="G80" s="355">
        <v>5</v>
      </c>
      <c r="I80" s="366"/>
      <c r="J80" s="371">
        <v>84</v>
      </c>
      <c r="K80" s="362">
        <f t="shared" si="1"/>
        <v>92.4</v>
      </c>
      <c r="L80" s="357" t="s">
        <v>1063</v>
      </c>
      <c r="M80" s="357" t="s">
        <v>5458</v>
      </c>
      <c r="N80" s="353">
        <v>2</v>
      </c>
      <c r="O80" s="353">
        <v>120</v>
      </c>
      <c r="P80" s="353">
        <v>13</v>
      </c>
      <c r="Q80" s="356" t="s">
        <v>2158</v>
      </c>
      <c r="R80" s="353">
        <v>5</v>
      </c>
      <c r="S80" s="353">
        <v>3</v>
      </c>
      <c r="T80" s="355">
        <v>1</v>
      </c>
      <c r="U80" s="356" t="s">
        <v>2153</v>
      </c>
      <c r="V80" s="355">
        <v>1</v>
      </c>
      <c r="AA80" s="367">
        <v>13110.254388765041</v>
      </c>
      <c r="AB80" s="367"/>
      <c r="AC80" s="353">
        <v>1</v>
      </c>
      <c r="AD80" s="353">
        <v>2022</v>
      </c>
      <c r="AE80" s="355">
        <v>1</v>
      </c>
      <c r="AF80" s="379">
        <v>3</v>
      </c>
      <c r="AG80" s="327" t="s">
        <v>2249</v>
      </c>
      <c r="AH80" s="360"/>
      <c r="AI80" s="360"/>
      <c r="AJ80" s="360"/>
      <c r="AK80" s="360"/>
      <c r="AL80" s="360"/>
      <c r="AM80" s="360"/>
      <c r="AN80" s="360"/>
      <c r="AO80" s="360"/>
      <c r="AP80" s="360"/>
      <c r="AQ80" s="360"/>
    </row>
    <row r="81" spans="1:43" s="353" customFormat="1" ht="28">
      <c r="A81" s="375" t="s">
        <v>2251</v>
      </c>
      <c r="B81" s="371" t="s">
        <v>5459</v>
      </c>
      <c r="C81" s="355"/>
      <c r="D81" s="355">
        <v>2</v>
      </c>
      <c r="E81" s="355">
        <v>3</v>
      </c>
      <c r="F81" s="355">
        <v>4</v>
      </c>
      <c r="G81" s="355"/>
      <c r="H81" s="355"/>
      <c r="I81" s="366"/>
      <c r="J81" s="371">
        <v>75</v>
      </c>
      <c r="K81" s="362">
        <f t="shared" si="1"/>
        <v>82.5</v>
      </c>
      <c r="L81" s="357" t="s">
        <v>1063</v>
      </c>
      <c r="M81" s="353" t="s">
        <v>5460</v>
      </c>
      <c r="N81" s="355">
        <v>1</v>
      </c>
      <c r="O81" s="355">
        <v>60</v>
      </c>
      <c r="P81" s="355">
        <v>6</v>
      </c>
      <c r="Q81" s="356" t="s">
        <v>2158</v>
      </c>
      <c r="R81" s="353">
        <v>3</v>
      </c>
      <c r="S81" s="353">
        <v>3</v>
      </c>
      <c r="T81" s="355">
        <v>1</v>
      </c>
      <c r="U81" s="356" t="s">
        <v>2153</v>
      </c>
      <c r="V81" s="355">
        <v>1</v>
      </c>
      <c r="AA81" s="367">
        <v>3810.3684011016976</v>
      </c>
      <c r="AB81" s="367"/>
      <c r="AC81" s="353">
        <v>1</v>
      </c>
      <c r="AD81" s="353">
        <v>2018</v>
      </c>
      <c r="AE81" s="355">
        <v>1</v>
      </c>
      <c r="AF81" s="379">
        <v>3</v>
      </c>
      <c r="AG81" s="327" t="s">
        <v>2251</v>
      </c>
      <c r="AH81" s="360"/>
      <c r="AI81" s="360"/>
      <c r="AJ81" s="360"/>
      <c r="AK81" s="360"/>
      <c r="AL81" s="360"/>
      <c r="AM81" s="360"/>
      <c r="AN81" s="360"/>
      <c r="AO81" s="360"/>
      <c r="AP81" s="360"/>
      <c r="AQ81" s="360"/>
    </row>
    <row r="82" spans="1:43" s="353" customFormat="1" ht="70">
      <c r="A82" s="375" t="s">
        <v>881</v>
      </c>
      <c r="B82" s="357" t="s">
        <v>882</v>
      </c>
      <c r="C82" s="355"/>
      <c r="D82" s="355">
        <v>2</v>
      </c>
      <c r="E82" s="355">
        <v>3</v>
      </c>
      <c r="F82" s="355">
        <v>4</v>
      </c>
      <c r="G82" s="355"/>
      <c r="H82" s="355"/>
      <c r="I82" s="366"/>
      <c r="J82" s="355">
        <v>293</v>
      </c>
      <c r="K82" s="361">
        <f t="shared" si="1"/>
        <v>322.3</v>
      </c>
      <c r="L82" s="357" t="s">
        <v>1063</v>
      </c>
      <c r="M82" s="357" t="s">
        <v>883</v>
      </c>
      <c r="N82" s="357">
        <v>2</v>
      </c>
      <c r="O82" s="357">
        <v>60</v>
      </c>
      <c r="P82" s="357">
        <v>6</v>
      </c>
      <c r="Q82" s="356" t="s">
        <v>2158</v>
      </c>
      <c r="R82" s="356">
        <v>3</v>
      </c>
      <c r="S82" s="357" t="s">
        <v>1903</v>
      </c>
      <c r="T82" s="356">
        <v>0</v>
      </c>
      <c r="U82" s="356" t="s">
        <v>2153</v>
      </c>
      <c r="V82" s="355">
        <v>1</v>
      </c>
      <c r="W82" s="357" t="s">
        <v>884</v>
      </c>
      <c r="X82" s="355" t="s">
        <v>23</v>
      </c>
      <c r="Y82" s="353" t="s">
        <v>68</v>
      </c>
      <c r="Z82" s="353" t="s">
        <v>68</v>
      </c>
      <c r="AA82" s="156">
        <v>18288.402378005369</v>
      </c>
      <c r="AB82" s="156"/>
      <c r="AC82" s="353">
        <v>1</v>
      </c>
      <c r="AD82" s="357">
        <v>2004</v>
      </c>
      <c r="AE82" s="355">
        <v>1</v>
      </c>
      <c r="AF82" s="376">
        <v>3</v>
      </c>
      <c r="AG82" s="378" t="s">
        <v>881</v>
      </c>
      <c r="AH82" s="360"/>
      <c r="AI82" s="360"/>
      <c r="AJ82" s="360"/>
      <c r="AK82" s="360"/>
      <c r="AL82" s="360"/>
      <c r="AM82" s="360"/>
      <c r="AN82" s="360"/>
      <c r="AO82" s="360"/>
      <c r="AP82" s="360"/>
      <c r="AQ82" s="360"/>
    </row>
    <row r="83" spans="1:43" s="353" customFormat="1" ht="70">
      <c r="A83" s="375" t="s">
        <v>5461</v>
      </c>
      <c r="B83" s="357" t="s">
        <v>5462</v>
      </c>
      <c r="C83" s="355"/>
      <c r="D83" s="355">
        <v>2</v>
      </c>
      <c r="E83" s="355">
        <v>3</v>
      </c>
      <c r="F83" s="355">
        <v>4</v>
      </c>
      <c r="G83" s="355"/>
      <c r="H83" s="355"/>
      <c r="I83" s="366"/>
      <c r="J83" s="355">
        <v>17</v>
      </c>
      <c r="K83" s="361">
        <f t="shared" si="1"/>
        <v>18.700000000000003</v>
      </c>
      <c r="L83" s="357" t="s">
        <v>1063</v>
      </c>
      <c r="M83" s="357" t="s">
        <v>883</v>
      </c>
      <c r="N83" s="357">
        <v>2</v>
      </c>
      <c r="O83" s="357">
        <v>60</v>
      </c>
      <c r="P83" s="357">
        <v>6</v>
      </c>
      <c r="Q83" s="356" t="s">
        <v>2158</v>
      </c>
      <c r="R83" s="356">
        <v>3</v>
      </c>
      <c r="S83" s="357" t="s">
        <v>1903</v>
      </c>
      <c r="T83" s="356">
        <v>0</v>
      </c>
      <c r="U83" s="356" t="s">
        <v>2153</v>
      </c>
      <c r="V83" s="355">
        <v>1</v>
      </c>
      <c r="W83" s="357" t="s">
        <v>884</v>
      </c>
      <c r="X83" s="355" t="s">
        <v>23</v>
      </c>
      <c r="Y83" s="353" t="s">
        <v>68</v>
      </c>
      <c r="Z83" s="353" t="s">
        <v>68</v>
      </c>
      <c r="AA83" s="156">
        <v>18288.402378005369</v>
      </c>
      <c r="AB83" s="156"/>
      <c r="AC83" s="353">
        <v>1</v>
      </c>
      <c r="AD83" s="357">
        <v>2004</v>
      </c>
      <c r="AE83" s="355">
        <v>1</v>
      </c>
      <c r="AF83" s="376">
        <v>3</v>
      </c>
      <c r="AG83" s="378" t="s">
        <v>881</v>
      </c>
      <c r="AH83" s="360"/>
      <c r="AI83" s="360"/>
      <c r="AJ83" s="360"/>
      <c r="AK83" s="360"/>
      <c r="AL83" s="360"/>
      <c r="AM83" s="360"/>
      <c r="AN83" s="360"/>
      <c r="AO83" s="360"/>
      <c r="AP83" s="360"/>
      <c r="AQ83" s="360"/>
    </row>
    <row r="84" spans="1:43" s="353" customFormat="1" ht="98">
      <c r="A84" s="375" t="s">
        <v>896</v>
      </c>
      <c r="B84" s="357" t="s">
        <v>897</v>
      </c>
      <c r="C84" s="355"/>
      <c r="D84" s="355">
        <v>2</v>
      </c>
      <c r="E84" s="355">
        <v>3</v>
      </c>
      <c r="F84" s="355">
        <v>4</v>
      </c>
      <c r="G84" s="355">
        <v>5</v>
      </c>
      <c r="I84" s="366"/>
      <c r="J84" s="371">
        <v>109</v>
      </c>
      <c r="K84" s="361">
        <f t="shared" si="1"/>
        <v>119.9</v>
      </c>
      <c r="L84" s="357" t="s">
        <v>1063</v>
      </c>
      <c r="M84" s="357" t="s">
        <v>898</v>
      </c>
      <c r="N84" s="357">
        <v>1</v>
      </c>
      <c r="O84" s="357">
        <v>60</v>
      </c>
      <c r="P84" s="357">
        <v>5</v>
      </c>
      <c r="Q84" s="356" t="s">
        <v>2158</v>
      </c>
      <c r="R84" s="356">
        <v>3</v>
      </c>
      <c r="S84" s="357">
        <v>3</v>
      </c>
      <c r="T84" s="356">
        <v>1</v>
      </c>
      <c r="U84" s="356" t="s">
        <v>2153</v>
      </c>
      <c r="V84" s="355">
        <v>1</v>
      </c>
      <c r="W84" s="357" t="s">
        <v>809</v>
      </c>
      <c r="X84" s="357" t="s">
        <v>899</v>
      </c>
      <c r="Y84" s="353" t="s">
        <v>68</v>
      </c>
      <c r="Z84" s="353" t="s">
        <v>68</v>
      </c>
      <c r="AA84" s="156">
        <v>3809.7995209959367</v>
      </c>
      <c r="AB84" s="156"/>
      <c r="AC84" s="353" t="s">
        <v>1991</v>
      </c>
      <c r="AD84" s="357">
        <v>2007</v>
      </c>
      <c r="AE84" s="355">
        <v>1</v>
      </c>
      <c r="AF84" s="376">
        <v>3</v>
      </c>
      <c r="AG84" s="378" t="s">
        <v>896</v>
      </c>
      <c r="AH84" s="360"/>
      <c r="AI84" s="360"/>
      <c r="AJ84" s="360"/>
      <c r="AK84" s="360"/>
      <c r="AL84" s="360"/>
      <c r="AM84" s="360"/>
      <c r="AN84" s="360"/>
      <c r="AO84" s="360"/>
      <c r="AP84" s="360"/>
      <c r="AQ84" s="360"/>
    </row>
    <row r="85" spans="1:43" s="353" customFormat="1" ht="154">
      <c r="A85" s="375" t="s">
        <v>2252</v>
      </c>
      <c r="B85" s="313" t="s">
        <v>2253</v>
      </c>
      <c r="C85" s="355"/>
      <c r="D85" s="355">
        <v>2</v>
      </c>
      <c r="E85" s="355">
        <v>3</v>
      </c>
      <c r="F85" s="355">
        <v>4</v>
      </c>
      <c r="G85" s="355">
        <v>5</v>
      </c>
      <c r="H85" s="355"/>
      <c r="I85" s="366"/>
      <c r="J85" s="371">
        <v>92</v>
      </c>
      <c r="K85" s="361">
        <f t="shared" si="1"/>
        <v>101.2</v>
      </c>
      <c r="L85" s="357" t="s">
        <v>1063</v>
      </c>
      <c r="M85" s="357" t="s">
        <v>2254</v>
      </c>
      <c r="N85" s="355">
        <v>2</v>
      </c>
      <c r="O85" s="355">
        <v>60</v>
      </c>
      <c r="P85" s="355">
        <v>4</v>
      </c>
      <c r="Q85" s="356" t="s">
        <v>2179</v>
      </c>
      <c r="R85" s="353">
        <v>4</v>
      </c>
      <c r="S85" s="353">
        <v>3</v>
      </c>
      <c r="T85" s="355">
        <v>1</v>
      </c>
      <c r="U85" s="356" t="s">
        <v>2153</v>
      </c>
      <c r="V85" s="355">
        <v>1</v>
      </c>
      <c r="AA85" s="367">
        <v>7618.463395594028</v>
      </c>
      <c r="AB85" s="367"/>
      <c r="AC85" s="353">
        <v>1</v>
      </c>
      <c r="AD85" s="353">
        <v>2007</v>
      </c>
      <c r="AE85" s="355">
        <v>1</v>
      </c>
      <c r="AF85" s="376">
        <v>3</v>
      </c>
      <c r="AG85" s="327" t="s">
        <v>2252</v>
      </c>
      <c r="AH85" s="360"/>
      <c r="AI85" s="360"/>
      <c r="AJ85" s="360"/>
      <c r="AK85" s="360"/>
      <c r="AL85" s="360"/>
      <c r="AM85" s="360"/>
      <c r="AN85" s="360"/>
      <c r="AO85" s="360"/>
      <c r="AP85" s="360"/>
      <c r="AQ85" s="360"/>
    </row>
    <row r="86" spans="1:43" s="353" customFormat="1" ht="28">
      <c r="A86" s="375" t="s">
        <v>913</v>
      </c>
      <c r="B86" s="357" t="s">
        <v>914</v>
      </c>
      <c r="C86" s="355"/>
      <c r="D86" s="355">
        <v>2</v>
      </c>
      <c r="E86" s="355">
        <v>3</v>
      </c>
      <c r="F86" s="355">
        <v>4</v>
      </c>
      <c r="G86" s="355"/>
      <c r="H86" s="355"/>
      <c r="I86" s="366"/>
      <c r="J86" s="371">
        <v>61</v>
      </c>
      <c r="K86" s="361">
        <f t="shared" si="1"/>
        <v>67.100000000000009</v>
      </c>
      <c r="L86" s="357" t="s">
        <v>1063</v>
      </c>
      <c r="M86" s="357" t="s">
        <v>915</v>
      </c>
      <c r="N86" s="357">
        <v>1</v>
      </c>
      <c r="O86" s="357">
        <v>60</v>
      </c>
      <c r="P86" s="357">
        <v>6</v>
      </c>
      <c r="Q86" s="356" t="s">
        <v>2179</v>
      </c>
      <c r="R86" s="356">
        <v>3</v>
      </c>
      <c r="S86" s="357">
        <v>3</v>
      </c>
      <c r="T86" s="356">
        <v>1</v>
      </c>
      <c r="U86" s="356" t="s">
        <v>2153</v>
      </c>
      <c r="V86" s="355">
        <v>1</v>
      </c>
      <c r="W86" s="357" t="s">
        <v>916</v>
      </c>
      <c r="X86" s="355" t="s">
        <v>23</v>
      </c>
      <c r="Y86" s="353" t="s">
        <v>68</v>
      </c>
      <c r="Z86" s="353" t="s">
        <v>68</v>
      </c>
      <c r="AA86" s="156">
        <v>3808.9481816176076</v>
      </c>
      <c r="AB86" s="156"/>
      <c r="AC86" s="353">
        <v>1</v>
      </c>
      <c r="AD86" s="357">
        <v>2007</v>
      </c>
      <c r="AE86" s="355">
        <v>1</v>
      </c>
      <c r="AF86" s="376">
        <v>3</v>
      </c>
      <c r="AG86" s="378" t="s">
        <v>913</v>
      </c>
      <c r="AH86" s="360"/>
      <c r="AI86" s="360"/>
      <c r="AJ86" s="360"/>
      <c r="AK86" s="360"/>
      <c r="AL86" s="360"/>
      <c r="AM86" s="360"/>
      <c r="AN86" s="360"/>
      <c r="AO86" s="360"/>
      <c r="AP86" s="360"/>
      <c r="AQ86" s="360"/>
    </row>
    <row r="87" spans="1:43" s="353" customFormat="1" ht="84">
      <c r="A87" s="375" t="s">
        <v>2255</v>
      </c>
      <c r="B87" s="357" t="s">
        <v>2256</v>
      </c>
      <c r="C87" s="355"/>
      <c r="D87" s="355">
        <v>2</v>
      </c>
      <c r="E87" s="355">
        <v>3</v>
      </c>
      <c r="F87" s="355">
        <v>4</v>
      </c>
      <c r="G87" s="355">
        <v>5</v>
      </c>
      <c r="H87" s="355"/>
      <c r="I87" s="366"/>
      <c r="J87" s="355">
        <v>58</v>
      </c>
      <c r="K87" s="361">
        <f t="shared" si="1"/>
        <v>63.800000000000004</v>
      </c>
      <c r="L87" s="357" t="s">
        <v>1063</v>
      </c>
      <c r="M87" s="357" t="s">
        <v>943</v>
      </c>
      <c r="N87" s="357">
        <v>1</v>
      </c>
      <c r="O87" s="357">
        <v>60</v>
      </c>
      <c r="P87" s="357">
        <v>6</v>
      </c>
      <c r="Q87" s="356" t="s">
        <v>2179</v>
      </c>
      <c r="R87" s="356">
        <v>3</v>
      </c>
      <c r="S87" s="357">
        <v>3</v>
      </c>
      <c r="T87" s="356">
        <v>1</v>
      </c>
      <c r="U87" s="356" t="s">
        <v>2153</v>
      </c>
      <c r="V87" s="355">
        <v>1</v>
      </c>
      <c r="W87" s="357" t="s">
        <v>944</v>
      </c>
      <c r="X87" s="353" t="s">
        <v>945</v>
      </c>
      <c r="Y87" s="357" t="s">
        <v>68</v>
      </c>
      <c r="Z87" s="357" t="s">
        <v>68</v>
      </c>
      <c r="AA87" s="367">
        <v>3808.6649285622661</v>
      </c>
      <c r="AB87" s="367"/>
      <c r="AC87" s="357">
        <v>1</v>
      </c>
      <c r="AD87" s="357">
        <v>1996</v>
      </c>
      <c r="AE87" s="355">
        <v>1</v>
      </c>
      <c r="AF87" s="379">
        <v>3</v>
      </c>
      <c r="AG87" s="327" t="s">
        <v>2255</v>
      </c>
      <c r="AH87" s="360"/>
      <c r="AI87" s="360"/>
      <c r="AJ87" s="360"/>
      <c r="AK87" s="360"/>
      <c r="AL87" s="360"/>
      <c r="AM87" s="360"/>
      <c r="AN87" s="360"/>
      <c r="AO87" s="360"/>
      <c r="AP87" s="360"/>
      <c r="AQ87" s="360"/>
    </row>
    <row r="88" spans="1:43" s="353" customFormat="1" ht="28">
      <c r="A88" s="375" t="s">
        <v>2257</v>
      </c>
      <c r="B88" s="313" t="s">
        <v>2258</v>
      </c>
      <c r="C88" s="355"/>
      <c r="D88" s="355">
        <v>2</v>
      </c>
      <c r="E88" s="355">
        <v>3</v>
      </c>
      <c r="F88" s="355">
        <v>4</v>
      </c>
      <c r="G88" s="355"/>
      <c r="H88" s="355"/>
      <c r="I88" s="366"/>
      <c r="J88" s="371">
        <v>21</v>
      </c>
      <c r="K88" s="361">
        <f t="shared" si="1"/>
        <v>23.1</v>
      </c>
      <c r="L88" s="357" t="s">
        <v>2115</v>
      </c>
      <c r="M88" s="353" t="s">
        <v>2259</v>
      </c>
      <c r="N88" s="357">
        <v>1</v>
      </c>
      <c r="O88" s="357">
        <v>60</v>
      </c>
      <c r="P88" s="357" t="s">
        <v>164</v>
      </c>
      <c r="Q88" s="356" t="s">
        <v>2179</v>
      </c>
      <c r="R88" s="353">
        <v>3</v>
      </c>
      <c r="S88" s="353">
        <v>3</v>
      </c>
      <c r="T88" s="355">
        <v>0</v>
      </c>
      <c r="U88" s="356" t="s">
        <v>2153</v>
      </c>
      <c r="V88" s="355">
        <v>1</v>
      </c>
      <c r="AA88" s="367">
        <v>3808.3819382648603</v>
      </c>
      <c r="AB88" s="367"/>
      <c r="AC88" s="353">
        <v>1</v>
      </c>
      <c r="AD88" s="357">
        <v>2007</v>
      </c>
      <c r="AE88" s="355">
        <v>1</v>
      </c>
      <c r="AF88" s="379">
        <v>3</v>
      </c>
      <c r="AG88" s="327" t="s">
        <v>2257</v>
      </c>
      <c r="AH88" s="360"/>
      <c r="AI88" s="360"/>
      <c r="AJ88" s="360"/>
      <c r="AK88" s="360"/>
      <c r="AL88" s="360"/>
      <c r="AM88" s="360"/>
      <c r="AN88" s="360"/>
      <c r="AO88" s="360"/>
      <c r="AP88" s="360"/>
      <c r="AQ88" s="360"/>
    </row>
    <row r="89" spans="1:43" s="353" customFormat="1" ht="56">
      <c r="A89" s="375" t="s">
        <v>5463</v>
      </c>
      <c r="B89" s="357" t="s">
        <v>5464</v>
      </c>
      <c r="C89" s="355"/>
      <c r="D89" s="355">
        <v>2</v>
      </c>
      <c r="E89" s="355">
        <v>3</v>
      </c>
      <c r="F89" s="355">
        <v>4</v>
      </c>
      <c r="G89" s="355">
        <v>5</v>
      </c>
      <c r="H89" s="355"/>
      <c r="I89" s="366"/>
      <c r="J89" s="371">
        <v>54</v>
      </c>
      <c r="K89" s="361">
        <v>129</v>
      </c>
      <c r="L89" s="357" t="s">
        <v>2115</v>
      </c>
      <c r="M89" s="357" t="s">
        <v>923</v>
      </c>
      <c r="N89" s="357">
        <v>1</v>
      </c>
      <c r="O89" s="357">
        <v>60</v>
      </c>
      <c r="P89" s="357">
        <v>6</v>
      </c>
      <c r="Q89" s="356" t="s">
        <v>2179</v>
      </c>
      <c r="R89" s="356">
        <v>3</v>
      </c>
      <c r="S89" s="357">
        <v>3</v>
      </c>
      <c r="T89" s="356">
        <v>0</v>
      </c>
      <c r="U89" s="356" t="s">
        <v>2153</v>
      </c>
      <c r="V89" s="355">
        <v>1</v>
      </c>
      <c r="W89" s="357" t="s">
        <v>924</v>
      </c>
      <c r="X89" s="357" t="s">
        <v>925</v>
      </c>
      <c r="Y89" s="353" t="s">
        <v>68</v>
      </c>
      <c r="Z89" s="353" t="s">
        <v>68</v>
      </c>
      <c r="AA89" s="156">
        <v>3808.0992103599419</v>
      </c>
      <c r="AB89" s="156"/>
      <c r="AC89" s="353">
        <v>1</v>
      </c>
      <c r="AD89" s="357">
        <v>2015</v>
      </c>
      <c r="AE89" s="355">
        <v>2</v>
      </c>
      <c r="AF89" s="376">
        <v>3</v>
      </c>
      <c r="AG89" s="378" t="s">
        <v>922</v>
      </c>
      <c r="AH89" s="360"/>
      <c r="AI89" s="360"/>
      <c r="AJ89" s="360"/>
      <c r="AK89" s="360"/>
      <c r="AL89" s="360"/>
      <c r="AM89" s="360"/>
      <c r="AN89" s="360"/>
      <c r="AO89" s="360"/>
      <c r="AP89" s="360"/>
      <c r="AQ89" s="360"/>
    </row>
    <row r="90" spans="1:43" s="353" customFormat="1" ht="56">
      <c r="A90" s="375" t="s">
        <v>939</v>
      </c>
      <c r="B90" s="357" t="s">
        <v>940</v>
      </c>
      <c r="C90" s="355"/>
      <c r="D90" s="355">
        <v>2</v>
      </c>
      <c r="E90" s="355">
        <v>3</v>
      </c>
      <c r="F90" s="355">
        <v>4</v>
      </c>
      <c r="G90" s="355"/>
      <c r="H90" s="355"/>
      <c r="I90" s="366"/>
      <c r="J90" s="371">
        <v>523</v>
      </c>
      <c r="K90" s="361">
        <f t="shared" ref="K90:K152" si="2">PRODUCT(J90,1.1)</f>
        <v>575.30000000000007</v>
      </c>
      <c r="L90" s="357" t="s">
        <v>2115</v>
      </c>
      <c r="M90" s="357" t="s">
        <v>941</v>
      </c>
      <c r="N90" s="357">
        <v>5</v>
      </c>
      <c r="O90" s="357">
        <v>60</v>
      </c>
      <c r="P90" s="357">
        <v>2</v>
      </c>
      <c r="Q90" s="356" t="s">
        <v>2179</v>
      </c>
      <c r="R90" s="356">
        <v>3</v>
      </c>
      <c r="S90" s="357">
        <v>3</v>
      </c>
      <c r="T90" s="356">
        <v>0</v>
      </c>
      <c r="U90" s="356" t="s">
        <v>2153</v>
      </c>
      <c r="V90" s="355">
        <v>1</v>
      </c>
      <c r="W90" s="357" t="s">
        <v>924</v>
      </c>
      <c r="X90" s="357" t="s">
        <v>942</v>
      </c>
      <c r="Y90" s="353" t="s">
        <v>68</v>
      </c>
      <c r="Z90" s="353" t="s">
        <v>68</v>
      </c>
      <c r="AA90" s="156">
        <v>19036.262986778849</v>
      </c>
      <c r="AB90" s="156"/>
      <c r="AC90" s="353">
        <v>1</v>
      </c>
      <c r="AD90" s="357">
        <v>2007</v>
      </c>
      <c r="AE90" s="355">
        <v>1</v>
      </c>
      <c r="AF90" s="376">
        <v>3</v>
      </c>
      <c r="AG90" s="378" t="s">
        <v>939</v>
      </c>
      <c r="AH90" s="360"/>
      <c r="AI90" s="360"/>
      <c r="AJ90" s="360"/>
      <c r="AK90" s="360"/>
      <c r="AL90" s="360"/>
      <c r="AM90" s="360"/>
      <c r="AN90" s="360"/>
      <c r="AO90" s="360"/>
      <c r="AP90" s="360"/>
      <c r="AQ90" s="360"/>
    </row>
    <row r="91" spans="1:43" s="353" customFormat="1" ht="28">
      <c r="A91" s="375" t="s">
        <v>2261</v>
      </c>
      <c r="B91" s="313" t="s">
        <v>2262</v>
      </c>
      <c r="C91" s="355"/>
      <c r="D91" s="355">
        <v>2</v>
      </c>
      <c r="E91" s="355">
        <v>3</v>
      </c>
      <c r="F91" s="355">
        <v>4</v>
      </c>
      <c r="G91" s="355">
        <v>5</v>
      </c>
      <c r="H91" s="355"/>
      <c r="I91" s="366"/>
      <c r="J91" s="371">
        <v>163</v>
      </c>
      <c r="K91" s="361">
        <f t="shared" si="2"/>
        <v>179.3</v>
      </c>
      <c r="L91" s="357" t="s">
        <v>1063</v>
      </c>
      <c r="M91" s="353" t="s">
        <v>2260</v>
      </c>
      <c r="N91" s="355">
        <v>1</v>
      </c>
      <c r="O91" s="355">
        <v>90</v>
      </c>
      <c r="P91" s="355">
        <v>8</v>
      </c>
      <c r="Q91" s="356" t="s">
        <v>2179</v>
      </c>
      <c r="R91" s="353">
        <v>3</v>
      </c>
      <c r="S91" s="353">
        <v>3</v>
      </c>
      <c r="T91" s="355">
        <v>1</v>
      </c>
      <c r="U91" s="356" t="s">
        <v>2153</v>
      </c>
      <c r="V91" s="355">
        <v>1</v>
      </c>
      <c r="AA91" s="367">
        <v>5177.3667318437874</v>
      </c>
      <c r="AB91" s="367"/>
      <c r="AC91" s="353">
        <v>1</v>
      </c>
      <c r="AD91" s="357">
        <v>2009</v>
      </c>
      <c r="AE91" s="355">
        <v>1</v>
      </c>
      <c r="AF91" s="379">
        <v>3</v>
      </c>
      <c r="AG91" s="327" t="s">
        <v>2261</v>
      </c>
      <c r="AH91" s="360"/>
      <c r="AI91" s="360"/>
      <c r="AJ91" s="360"/>
      <c r="AK91" s="360"/>
      <c r="AL91" s="360"/>
      <c r="AM91" s="360"/>
      <c r="AN91" s="360"/>
      <c r="AO91" s="360"/>
      <c r="AP91" s="360"/>
      <c r="AQ91" s="360"/>
    </row>
    <row r="92" spans="1:43" s="353" customFormat="1" ht="28">
      <c r="A92" s="375" t="s">
        <v>2263</v>
      </c>
      <c r="B92" s="313" t="s">
        <v>2264</v>
      </c>
      <c r="C92" s="355"/>
      <c r="D92" s="355">
        <v>2</v>
      </c>
      <c r="E92" s="355">
        <v>3</v>
      </c>
      <c r="F92" s="355">
        <v>4</v>
      </c>
      <c r="G92" s="355"/>
      <c r="H92" s="355"/>
      <c r="I92" s="366"/>
      <c r="J92" s="371">
        <v>115</v>
      </c>
      <c r="K92" s="361">
        <f t="shared" si="2"/>
        <v>126.50000000000001</v>
      </c>
      <c r="L92" s="357" t="s">
        <v>2115</v>
      </c>
      <c r="M92" s="353" t="s">
        <v>2260</v>
      </c>
      <c r="N92" s="355">
        <v>8</v>
      </c>
      <c r="O92" s="355">
        <v>45</v>
      </c>
      <c r="P92" s="355">
        <v>4</v>
      </c>
      <c r="Q92" s="356" t="s">
        <v>2179</v>
      </c>
      <c r="R92" s="353">
        <v>3</v>
      </c>
      <c r="S92" s="353">
        <v>3</v>
      </c>
      <c r="T92" s="355">
        <v>0</v>
      </c>
      <c r="U92" s="356" t="s">
        <v>2153</v>
      </c>
      <c r="V92" s="355">
        <v>1</v>
      </c>
      <c r="AA92" s="367">
        <v>24972.495528779444</v>
      </c>
      <c r="AB92" s="367"/>
      <c r="AC92" s="353">
        <v>1</v>
      </c>
      <c r="AD92" s="357">
        <v>2007</v>
      </c>
      <c r="AE92" s="355">
        <v>1</v>
      </c>
      <c r="AF92" s="379">
        <v>3</v>
      </c>
      <c r="AG92" s="327" t="s">
        <v>2263</v>
      </c>
      <c r="AH92" s="360"/>
      <c r="AI92" s="360"/>
      <c r="AJ92" s="360"/>
      <c r="AK92" s="360"/>
      <c r="AL92" s="360"/>
      <c r="AM92" s="360"/>
      <c r="AN92" s="360"/>
      <c r="AO92" s="360"/>
      <c r="AP92" s="360"/>
      <c r="AQ92" s="360"/>
    </row>
    <row r="93" spans="1:43" s="353" customFormat="1" ht="42">
      <c r="A93" s="375" t="s">
        <v>2295</v>
      </c>
      <c r="B93" s="371" t="s">
        <v>2296</v>
      </c>
      <c r="C93" s="355"/>
      <c r="D93" s="355">
        <v>2</v>
      </c>
      <c r="E93" s="355">
        <v>3</v>
      </c>
      <c r="F93" s="355">
        <v>4</v>
      </c>
      <c r="G93" s="355"/>
      <c r="H93" s="355"/>
      <c r="I93" s="366"/>
      <c r="J93" s="371">
        <v>62</v>
      </c>
      <c r="K93" s="361">
        <f t="shared" si="2"/>
        <v>68.2</v>
      </c>
      <c r="L93" s="357" t="s">
        <v>1063</v>
      </c>
      <c r="M93" s="353" t="s">
        <v>2260</v>
      </c>
      <c r="N93" s="353">
        <v>2</v>
      </c>
      <c r="O93" s="353">
        <v>60</v>
      </c>
      <c r="P93" s="353">
        <v>4</v>
      </c>
      <c r="Q93" s="356" t="s">
        <v>2195</v>
      </c>
      <c r="R93" s="353">
        <v>1</v>
      </c>
      <c r="S93" s="353">
        <v>2</v>
      </c>
      <c r="T93" s="355">
        <v>1</v>
      </c>
      <c r="U93" s="356" t="s">
        <v>2153</v>
      </c>
      <c r="V93" s="355">
        <v>1</v>
      </c>
      <c r="AA93" s="367">
        <v>7601.6784065759457</v>
      </c>
      <c r="AB93" s="367"/>
      <c r="AC93" s="353">
        <v>1</v>
      </c>
      <c r="AD93" s="357">
        <v>2017</v>
      </c>
      <c r="AE93" s="355">
        <v>1</v>
      </c>
      <c r="AF93" s="379">
        <v>3</v>
      </c>
      <c r="AG93" s="327" t="s">
        <v>2295</v>
      </c>
      <c r="AH93" s="360"/>
      <c r="AI93" s="360"/>
      <c r="AJ93" s="360"/>
      <c r="AK93" s="360"/>
      <c r="AL93" s="360"/>
      <c r="AM93" s="360"/>
      <c r="AN93" s="360"/>
      <c r="AO93" s="360"/>
      <c r="AP93" s="360"/>
      <c r="AQ93" s="360"/>
    </row>
    <row r="94" spans="1:43" s="353" customFormat="1" ht="42">
      <c r="A94" s="375" t="s">
        <v>2265</v>
      </c>
      <c r="B94" s="313" t="s">
        <v>2266</v>
      </c>
      <c r="C94" s="355"/>
      <c r="D94" s="355">
        <v>2</v>
      </c>
      <c r="E94" s="355">
        <v>3</v>
      </c>
      <c r="F94" s="355">
        <v>4</v>
      </c>
      <c r="G94" s="355"/>
      <c r="H94" s="355"/>
      <c r="I94" s="366"/>
      <c r="J94" s="371">
        <v>65</v>
      </c>
      <c r="K94" s="361">
        <f t="shared" si="2"/>
        <v>71.5</v>
      </c>
      <c r="L94" s="357" t="s">
        <v>1063</v>
      </c>
      <c r="M94" s="353" t="s">
        <v>2260</v>
      </c>
      <c r="N94" s="355">
        <v>2</v>
      </c>
      <c r="O94" s="355">
        <v>45</v>
      </c>
      <c r="P94" s="355">
        <v>4</v>
      </c>
      <c r="Q94" s="356" t="s">
        <v>2195</v>
      </c>
      <c r="R94" s="353">
        <v>3</v>
      </c>
      <c r="S94" s="353">
        <v>2</v>
      </c>
      <c r="T94" s="355">
        <v>1</v>
      </c>
      <c r="U94" s="356" t="s">
        <v>2153</v>
      </c>
      <c r="V94" s="355">
        <v>1</v>
      </c>
      <c r="AA94" s="367">
        <v>6242.7021404149555</v>
      </c>
      <c r="AB94" s="367"/>
      <c r="AC94" s="353">
        <v>1</v>
      </c>
      <c r="AD94" s="357">
        <v>2017</v>
      </c>
      <c r="AE94" s="355">
        <v>1</v>
      </c>
      <c r="AF94" s="379">
        <v>3</v>
      </c>
      <c r="AG94" s="327" t="s">
        <v>2265</v>
      </c>
      <c r="AH94" s="360"/>
      <c r="AI94" s="360"/>
      <c r="AJ94" s="360"/>
      <c r="AK94" s="360"/>
      <c r="AL94" s="360"/>
      <c r="AM94" s="360"/>
      <c r="AN94" s="360"/>
      <c r="AO94" s="360"/>
      <c r="AP94" s="360"/>
      <c r="AQ94" s="360"/>
    </row>
    <row r="95" spans="1:43" s="353" customFormat="1" ht="42">
      <c r="A95" s="375" t="s">
        <v>2267</v>
      </c>
      <c r="B95" s="313" t="s">
        <v>2268</v>
      </c>
      <c r="C95" s="355"/>
      <c r="D95" s="355">
        <v>2</v>
      </c>
      <c r="E95" s="355">
        <v>3</v>
      </c>
      <c r="F95" s="355">
        <v>4</v>
      </c>
      <c r="G95" s="355"/>
      <c r="H95" s="355"/>
      <c r="I95" s="366"/>
      <c r="J95" s="371">
        <v>21</v>
      </c>
      <c r="K95" s="361">
        <f t="shared" si="2"/>
        <v>23.1</v>
      </c>
      <c r="L95" s="357" t="s">
        <v>1063</v>
      </c>
      <c r="M95" s="353" t="s">
        <v>2260</v>
      </c>
      <c r="N95" s="355">
        <v>2</v>
      </c>
      <c r="O95" s="355">
        <v>45</v>
      </c>
      <c r="P95" s="355">
        <v>4</v>
      </c>
      <c r="Q95" s="356" t="s">
        <v>2195</v>
      </c>
      <c r="R95" s="353">
        <v>3</v>
      </c>
      <c r="S95" s="353">
        <v>2</v>
      </c>
      <c r="T95" s="355">
        <v>1</v>
      </c>
      <c r="U95" s="356" t="s">
        <v>2153</v>
      </c>
      <c r="V95" s="355">
        <v>1</v>
      </c>
      <c r="AA95" s="367">
        <v>6242.2807884148833</v>
      </c>
      <c r="AB95" s="367"/>
      <c r="AC95" s="353">
        <v>1</v>
      </c>
      <c r="AD95" s="357">
        <v>2017</v>
      </c>
      <c r="AE95" s="355">
        <v>1</v>
      </c>
      <c r="AF95" s="379">
        <v>3</v>
      </c>
      <c r="AG95" s="327" t="s">
        <v>2267</v>
      </c>
      <c r="AH95" s="360"/>
      <c r="AI95" s="360"/>
      <c r="AJ95" s="360"/>
      <c r="AK95" s="360"/>
      <c r="AL95" s="360"/>
      <c r="AM95" s="360"/>
      <c r="AN95" s="360"/>
      <c r="AO95" s="360"/>
      <c r="AP95" s="360"/>
      <c r="AQ95" s="360"/>
    </row>
    <row r="96" spans="1:43" s="353" customFormat="1" ht="42">
      <c r="A96" s="375" t="s">
        <v>2269</v>
      </c>
      <c r="B96" s="313" t="s">
        <v>2270</v>
      </c>
      <c r="C96" s="355"/>
      <c r="D96" s="355">
        <v>2</v>
      </c>
      <c r="E96" s="355">
        <v>3</v>
      </c>
      <c r="F96" s="355">
        <v>4</v>
      </c>
      <c r="G96" s="355"/>
      <c r="H96" s="355"/>
      <c r="I96" s="366"/>
      <c r="J96" s="371">
        <v>81</v>
      </c>
      <c r="K96" s="361">
        <f t="shared" si="2"/>
        <v>89.100000000000009</v>
      </c>
      <c r="L96" s="357" t="s">
        <v>2115</v>
      </c>
      <c r="M96" s="353" t="s">
        <v>2260</v>
      </c>
      <c r="N96" s="355">
        <v>2</v>
      </c>
      <c r="O96" s="355">
        <v>45</v>
      </c>
      <c r="P96" s="355">
        <v>4</v>
      </c>
      <c r="Q96" s="356" t="s">
        <v>2195</v>
      </c>
      <c r="R96" s="353">
        <v>3</v>
      </c>
      <c r="S96" s="353">
        <v>2</v>
      </c>
      <c r="T96" s="355">
        <v>1</v>
      </c>
      <c r="U96" s="356" t="s">
        <v>2153</v>
      </c>
      <c r="V96" s="355">
        <v>1</v>
      </c>
      <c r="AA96" s="367">
        <v>6241.8598256545347</v>
      </c>
      <c r="AB96" s="367"/>
      <c r="AC96" s="353">
        <v>1</v>
      </c>
      <c r="AD96" s="357">
        <v>2017</v>
      </c>
      <c r="AE96" s="355">
        <v>1</v>
      </c>
      <c r="AF96" s="379">
        <v>3</v>
      </c>
      <c r="AG96" s="327" t="s">
        <v>2269</v>
      </c>
      <c r="AH96" s="360"/>
      <c r="AI96" s="360"/>
      <c r="AJ96" s="360"/>
      <c r="AK96" s="360"/>
      <c r="AL96" s="360"/>
      <c r="AM96" s="360"/>
      <c r="AN96" s="360"/>
      <c r="AO96" s="360"/>
      <c r="AP96" s="360"/>
      <c r="AQ96" s="360"/>
    </row>
    <row r="97" spans="1:43" s="353" customFormat="1" ht="42">
      <c r="A97" s="375" t="s">
        <v>2271</v>
      </c>
      <c r="B97" s="313" t="s">
        <v>2272</v>
      </c>
      <c r="C97" s="355"/>
      <c r="D97" s="355">
        <v>2</v>
      </c>
      <c r="E97" s="355">
        <v>3</v>
      </c>
      <c r="F97" s="355">
        <v>4</v>
      </c>
      <c r="G97" s="355"/>
      <c r="H97" s="355"/>
      <c r="I97" s="366"/>
      <c r="J97" s="371">
        <v>74</v>
      </c>
      <c r="K97" s="361">
        <f t="shared" si="2"/>
        <v>81.400000000000006</v>
      </c>
      <c r="L97" s="357" t="s">
        <v>1063</v>
      </c>
      <c r="M97" s="353" t="s">
        <v>2260</v>
      </c>
      <c r="N97" s="355">
        <v>2</v>
      </c>
      <c r="O97" s="355">
        <v>45</v>
      </c>
      <c r="P97" s="355">
        <v>4</v>
      </c>
      <c r="Q97" s="356" t="s">
        <v>2195</v>
      </c>
      <c r="R97" s="353">
        <v>3</v>
      </c>
      <c r="S97" s="353">
        <v>2</v>
      </c>
      <c r="T97" s="355">
        <v>1</v>
      </c>
      <c r="U97" s="356" t="s">
        <v>2153</v>
      </c>
      <c r="V97" s="355">
        <v>1</v>
      </c>
      <c r="AA97" s="367">
        <v>12482.878503189591</v>
      </c>
      <c r="AB97" s="367"/>
      <c r="AC97" s="353">
        <v>1</v>
      </c>
      <c r="AD97" s="357">
        <v>2017</v>
      </c>
      <c r="AE97" s="355">
        <v>1</v>
      </c>
      <c r="AF97" s="379">
        <v>3</v>
      </c>
      <c r="AG97" s="327" t="s">
        <v>2271</v>
      </c>
      <c r="AH97" s="360"/>
      <c r="AI97" s="360"/>
      <c r="AJ97" s="360"/>
      <c r="AK97" s="360"/>
      <c r="AL97" s="360"/>
      <c r="AM97" s="360"/>
      <c r="AN97" s="360"/>
      <c r="AO97" s="360"/>
      <c r="AP97" s="360"/>
      <c r="AQ97" s="360"/>
    </row>
    <row r="98" spans="1:43" s="353" customFormat="1" ht="42">
      <c r="A98" s="375" t="s">
        <v>2273</v>
      </c>
      <c r="B98" s="313" t="s">
        <v>2274</v>
      </c>
      <c r="C98" s="355"/>
      <c r="D98" s="355">
        <v>2</v>
      </c>
      <c r="E98" s="355">
        <v>3</v>
      </c>
      <c r="F98" s="355">
        <v>4</v>
      </c>
      <c r="G98" s="355"/>
      <c r="H98" s="355"/>
      <c r="I98" s="366"/>
      <c r="J98" s="371">
        <v>240</v>
      </c>
      <c r="K98" s="361">
        <f t="shared" si="2"/>
        <v>264</v>
      </c>
      <c r="L98" s="357" t="s">
        <v>2115</v>
      </c>
      <c r="M98" s="353" t="s">
        <v>2260</v>
      </c>
      <c r="N98" s="355">
        <v>2</v>
      </c>
      <c r="O98" s="355">
        <v>45</v>
      </c>
      <c r="P98" s="355">
        <v>4</v>
      </c>
      <c r="Q98" s="356" t="s">
        <v>2195</v>
      </c>
      <c r="R98" s="353">
        <v>3</v>
      </c>
      <c r="S98" s="353">
        <v>2</v>
      </c>
      <c r="T98" s="355">
        <v>1</v>
      </c>
      <c r="U98" s="356" t="s">
        <v>2153</v>
      </c>
      <c r="V98" s="355">
        <v>1</v>
      </c>
      <c r="AA98" s="367">
        <v>12482.038131395097</v>
      </c>
      <c r="AB98" s="367"/>
      <c r="AC98" s="353">
        <v>1</v>
      </c>
      <c r="AD98" s="357">
        <v>2017</v>
      </c>
      <c r="AE98" s="355">
        <v>1</v>
      </c>
      <c r="AF98" s="379">
        <v>3</v>
      </c>
      <c r="AG98" s="327" t="s">
        <v>2273</v>
      </c>
      <c r="AH98" s="360"/>
      <c r="AI98" s="360"/>
      <c r="AJ98" s="360"/>
      <c r="AK98" s="360"/>
      <c r="AL98" s="360"/>
      <c r="AM98" s="360"/>
      <c r="AN98" s="360"/>
      <c r="AO98" s="360"/>
      <c r="AP98" s="360"/>
      <c r="AQ98" s="360"/>
    </row>
    <row r="99" spans="1:43" s="353" customFormat="1" ht="42">
      <c r="A99" s="375" t="s">
        <v>2275</v>
      </c>
      <c r="B99" s="313" t="s">
        <v>2276</v>
      </c>
      <c r="C99" s="355"/>
      <c r="D99" s="355">
        <v>2</v>
      </c>
      <c r="E99" s="355">
        <v>3</v>
      </c>
      <c r="F99" s="355">
        <v>4</v>
      </c>
      <c r="G99" s="355"/>
      <c r="H99" s="355"/>
      <c r="I99" s="366"/>
      <c r="J99" s="355">
        <v>113</v>
      </c>
      <c r="K99" s="361">
        <f t="shared" si="2"/>
        <v>124.30000000000001</v>
      </c>
      <c r="L99" s="357" t="s">
        <v>2115</v>
      </c>
      <c r="M99" s="353" t="s">
        <v>2260</v>
      </c>
      <c r="N99" s="355">
        <v>2</v>
      </c>
      <c r="O99" s="355">
        <v>45</v>
      </c>
      <c r="P99" s="355">
        <v>4</v>
      </c>
      <c r="Q99" s="356" t="s">
        <v>2195</v>
      </c>
      <c r="R99" s="353">
        <v>3</v>
      </c>
      <c r="S99" s="353">
        <v>2</v>
      </c>
      <c r="T99" s="355">
        <v>1</v>
      </c>
      <c r="U99" s="356" t="s">
        <v>2153</v>
      </c>
      <c r="V99" s="355">
        <v>1</v>
      </c>
      <c r="AA99" s="367">
        <v>18721.797802277004</v>
      </c>
      <c r="AB99" s="367"/>
      <c r="AC99" s="353">
        <v>1</v>
      </c>
      <c r="AD99" s="357">
        <v>2017</v>
      </c>
      <c r="AE99" s="355">
        <v>1</v>
      </c>
      <c r="AF99" s="379">
        <v>3</v>
      </c>
      <c r="AG99" s="327" t="s">
        <v>2275</v>
      </c>
      <c r="AH99" s="360"/>
      <c r="AI99" s="360"/>
      <c r="AJ99" s="360"/>
      <c r="AK99" s="360"/>
      <c r="AL99" s="360"/>
      <c r="AM99" s="360"/>
      <c r="AN99" s="360"/>
      <c r="AO99" s="360"/>
      <c r="AP99" s="360"/>
      <c r="AQ99" s="360"/>
    </row>
    <row r="100" spans="1:43" s="353" customFormat="1" ht="98">
      <c r="A100" s="375" t="s">
        <v>2277</v>
      </c>
      <c r="B100" s="357" t="s">
        <v>2278</v>
      </c>
      <c r="C100" s="355"/>
      <c r="D100" s="355">
        <v>2</v>
      </c>
      <c r="E100" s="355">
        <v>3</v>
      </c>
      <c r="F100" s="355">
        <v>4</v>
      </c>
      <c r="G100" s="355"/>
      <c r="H100" s="355"/>
      <c r="I100" s="366"/>
      <c r="J100" s="355">
        <v>215</v>
      </c>
      <c r="K100" s="361">
        <f t="shared" si="2"/>
        <v>236.50000000000003</v>
      </c>
      <c r="L100" s="357" t="s">
        <v>2115</v>
      </c>
      <c r="M100" s="357" t="s">
        <v>954</v>
      </c>
      <c r="N100" s="355">
        <v>2</v>
      </c>
      <c r="O100" s="355">
        <v>45</v>
      </c>
      <c r="P100" s="355">
        <v>7</v>
      </c>
      <c r="Q100" s="356" t="s">
        <v>2195</v>
      </c>
      <c r="R100" s="356">
        <v>3</v>
      </c>
      <c r="S100" s="357">
        <v>2</v>
      </c>
      <c r="T100" s="356">
        <v>0</v>
      </c>
      <c r="U100" s="356" t="s">
        <v>2153</v>
      </c>
      <c r="V100" s="355">
        <v>1</v>
      </c>
      <c r="Y100" s="357" t="s">
        <v>68</v>
      </c>
      <c r="Z100" s="357" t="s">
        <v>68</v>
      </c>
      <c r="AA100" s="367">
        <v>6240.1798562430176</v>
      </c>
      <c r="AB100" s="367"/>
      <c r="AC100" s="353">
        <v>1</v>
      </c>
      <c r="AD100" s="357">
        <v>2017</v>
      </c>
      <c r="AE100" s="355">
        <v>1</v>
      </c>
      <c r="AF100" s="376">
        <v>3</v>
      </c>
      <c r="AG100" s="378" t="s">
        <v>2277</v>
      </c>
      <c r="AH100" s="360"/>
      <c r="AI100" s="360"/>
      <c r="AJ100" s="360"/>
      <c r="AK100" s="360"/>
      <c r="AL100" s="360"/>
      <c r="AM100" s="360"/>
      <c r="AN100" s="360"/>
      <c r="AO100" s="360"/>
      <c r="AP100" s="360"/>
      <c r="AQ100" s="360"/>
    </row>
    <row r="101" spans="1:43" s="353" customFormat="1" ht="112">
      <c r="A101" s="375" t="s">
        <v>956</v>
      </c>
      <c r="B101" s="357" t="s">
        <v>957</v>
      </c>
      <c r="C101" s="355"/>
      <c r="D101" s="355">
        <v>2</v>
      </c>
      <c r="E101" s="355">
        <v>3</v>
      </c>
      <c r="F101" s="355">
        <v>4</v>
      </c>
      <c r="G101" s="355"/>
      <c r="H101" s="355"/>
      <c r="I101" s="366"/>
      <c r="J101" s="371">
        <v>81</v>
      </c>
      <c r="K101" s="361">
        <f t="shared" si="2"/>
        <v>89.100000000000009</v>
      </c>
      <c r="L101" s="357" t="s">
        <v>1063</v>
      </c>
      <c r="M101" s="357" t="s">
        <v>955</v>
      </c>
      <c r="N101" s="355">
        <v>2</v>
      </c>
      <c r="O101" s="355">
        <v>45</v>
      </c>
      <c r="P101" s="355">
        <v>4</v>
      </c>
      <c r="Q101" s="356" t="s">
        <v>2195</v>
      </c>
      <c r="R101" s="356">
        <v>3</v>
      </c>
      <c r="S101" s="357">
        <v>2</v>
      </c>
      <c r="T101" s="356">
        <v>1</v>
      </c>
      <c r="U101" s="356" t="s">
        <v>2153</v>
      </c>
      <c r="V101" s="355">
        <v>1</v>
      </c>
      <c r="W101" s="357" t="s">
        <v>958</v>
      </c>
      <c r="X101" s="357" t="s">
        <v>959</v>
      </c>
      <c r="Y101" s="353" t="s">
        <v>68</v>
      </c>
      <c r="Z101" s="353" t="s">
        <v>68</v>
      </c>
      <c r="AA101" s="156">
        <v>6239.7608316144542</v>
      </c>
      <c r="AB101" s="156"/>
      <c r="AC101" s="353">
        <v>1</v>
      </c>
      <c r="AD101" s="357">
        <v>2017</v>
      </c>
      <c r="AE101" s="355">
        <v>1</v>
      </c>
      <c r="AF101" s="376">
        <v>3</v>
      </c>
      <c r="AG101" s="378" t="s">
        <v>956</v>
      </c>
      <c r="AH101" s="360"/>
      <c r="AI101" s="360"/>
      <c r="AJ101" s="360"/>
      <c r="AK101" s="360"/>
      <c r="AL101" s="360"/>
      <c r="AM101" s="360"/>
      <c r="AN101" s="360"/>
      <c r="AO101" s="360"/>
      <c r="AP101" s="360"/>
      <c r="AQ101" s="360"/>
    </row>
    <row r="102" spans="1:43" s="353" customFormat="1" ht="98">
      <c r="A102" s="375" t="s">
        <v>962</v>
      </c>
      <c r="B102" s="357" t="s">
        <v>2279</v>
      </c>
      <c r="C102" s="355"/>
      <c r="D102" s="355">
        <v>2</v>
      </c>
      <c r="E102" s="355">
        <v>3</v>
      </c>
      <c r="F102" s="355">
        <v>4</v>
      </c>
      <c r="G102" s="355"/>
      <c r="H102" s="355"/>
      <c r="I102" s="366"/>
      <c r="J102" s="371">
        <v>90</v>
      </c>
      <c r="K102" s="361">
        <f t="shared" si="2"/>
        <v>99.000000000000014</v>
      </c>
      <c r="L102" s="357" t="s">
        <v>2115</v>
      </c>
      <c r="M102" s="357" t="s">
        <v>964</v>
      </c>
      <c r="N102" s="355">
        <v>2</v>
      </c>
      <c r="O102" s="355">
        <v>45</v>
      </c>
      <c r="P102" s="355">
        <v>4</v>
      </c>
      <c r="Q102" s="356" t="s">
        <v>2195</v>
      </c>
      <c r="R102" s="356">
        <v>3</v>
      </c>
      <c r="S102" s="357">
        <v>2</v>
      </c>
      <c r="T102" s="356">
        <v>1</v>
      </c>
      <c r="U102" s="356" t="s">
        <v>2153</v>
      </c>
      <c r="V102" s="355">
        <v>1</v>
      </c>
      <c r="W102" s="357" t="s">
        <v>809</v>
      </c>
      <c r="X102" s="355" t="s">
        <v>23</v>
      </c>
      <c r="Y102" s="353" t="s">
        <v>68</v>
      </c>
      <c r="Z102" s="353" t="s">
        <v>68</v>
      </c>
      <c r="AA102" s="156">
        <v>24957.368772023263</v>
      </c>
      <c r="AB102" s="156"/>
      <c r="AC102" s="353">
        <v>1</v>
      </c>
      <c r="AD102" s="357">
        <v>2017</v>
      </c>
      <c r="AE102" s="355">
        <v>1</v>
      </c>
      <c r="AF102" s="376">
        <v>3</v>
      </c>
      <c r="AG102" s="378" t="s">
        <v>962</v>
      </c>
      <c r="AH102" s="360"/>
      <c r="AI102" s="360"/>
      <c r="AJ102" s="360"/>
      <c r="AK102" s="360"/>
      <c r="AL102" s="360"/>
      <c r="AM102" s="360"/>
      <c r="AN102" s="360"/>
      <c r="AO102" s="360"/>
      <c r="AP102" s="360"/>
      <c r="AQ102" s="360"/>
    </row>
    <row r="103" spans="1:43" s="353" customFormat="1" ht="98">
      <c r="A103" s="375" t="s">
        <v>5465</v>
      </c>
      <c r="B103" s="356" t="s">
        <v>2280</v>
      </c>
      <c r="C103" s="355"/>
      <c r="D103" s="355">
        <v>2</v>
      </c>
      <c r="E103" s="355">
        <v>3</v>
      </c>
      <c r="F103" s="355">
        <v>4</v>
      </c>
      <c r="G103" s="355"/>
      <c r="H103" s="355"/>
      <c r="I103" s="366"/>
      <c r="J103" s="355">
        <v>106</v>
      </c>
      <c r="K103" s="361">
        <f t="shared" si="2"/>
        <v>116.60000000000001</v>
      </c>
      <c r="L103" s="357" t="s">
        <v>2115</v>
      </c>
      <c r="M103" s="356" t="s">
        <v>966</v>
      </c>
      <c r="N103" s="355">
        <v>2</v>
      </c>
      <c r="O103" s="355">
        <v>45</v>
      </c>
      <c r="P103" s="355">
        <v>4</v>
      </c>
      <c r="Q103" s="356" t="s">
        <v>2195</v>
      </c>
      <c r="R103" s="356">
        <v>3</v>
      </c>
      <c r="S103" s="357">
        <v>2</v>
      </c>
      <c r="T103" s="356">
        <v>0</v>
      </c>
      <c r="U103" s="356" t="s">
        <v>2153</v>
      </c>
      <c r="V103" s="355">
        <v>1</v>
      </c>
      <c r="W103" s="356" t="s">
        <v>809</v>
      </c>
      <c r="X103" s="355" t="s">
        <v>23</v>
      </c>
      <c r="Y103" s="353" t="s">
        <v>68</v>
      </c>
      <c r="Z103" s="353" t="s">
        <v>68</v>
      </c>
      <c r="AA103" s="367">
        <v>18716.771819651774</v>
      </c>
      <c r="AB103" s="367"/>
      <c r="AC103" s="353">
        <v>1</v>
      </c>
      <c r="AD103" s="357">
        <v>2017</v>
      </c>
      <c r="AE103" s="355">
        <v>1</v>
      </c>
      <c r="AF103" s="376">
        <v>3</v>
      </c>
      <c r="AG103" s="378" t="s">
        <v>965</v>
      </c>
      <c r="AH103" s="360"/>
      <c r="AI103" s="360"/>
      <c r="AJ103" s="360"/>
      <c r="AK103" s="360"/>
      <c r="AL103" s="360"/>
      <c r="AM103" s="360"/>
      <c r="AN103" s="360"/>
      <c r="AO103" s="360"/>
      <c r="AP103" s="360"/>
      <c r="AQ103" s="360"/>
    </row>
    <row r="104" spans="1:43" s="353" customFormat="1" ht="42">
      <c r="A104" s="375" t="s">
        <v>2281</v>
      </c>
      <c r="B104" s="313" t="s">
        <v>2282</v>
      </c>
      <c r="C104" s="355"/>
      <c r="D104" s="355">
        <v>2</v>
      </c>
      <c r="E104" s="355">
        <v>3</v>
      </c>
      <c r="F104" s="355">
        <v>4</v>
      </c>
      <c r="G104" s="355"/>
      <c r="H104" s="355"/>
      <c r="I104" s="366"/>
      <c r="J104" s="371">
        <v>112</v>
      </c>
      <c r="K104" s="361">
        <f t="shared" si="2"/>
        <v>123.20000000000002</v>
      </c>
      <c r="L104" s="357" t="s">
        <v>2115</v>
      </c>
      <c r="M104" s="353" t="s">
        <v>2260</v>
      </c>
      <c r="N104" s="355">
        <v>2</v>
      </c>
      <c r="O104" s="355">
        <v>45</v>
      </c>
      <c r="P104" s="355">
        <v>4</v>
      </c>
      <c r="Q104" s="356" t="s">
        <v>2195</v>
      </c>
      <c r="R104" s="353">
        <v>3</v>
      </c>
      <c r="S104" s="353">
        <v>2</v>
      </c>
      <c r="T104" s="355">
        <v>1</v>
      </c>
      <c r="U104" s="356" t="s">
        <v>2153</v>
      </c>
      <c r="V104" s="355">
        <v>1</v>
      </c>
      <c r="AA104" s="367">
        <v>6238.506071716587</v>
      </c>
      <c r="AB104" s="367"/>
      <c r="AC104" s="353">
        <v>1</v>
      </c>
      <c r="AD104" s="357">
        <v>2017</v>
      </c>
      <c r="AE104" s="355">
        <v>1</v>
      </c>
      <c r="AF104" s="379">
        <v>3</v>
      </c>
      <c r="AG104" s="327" t="s">
        <v>2281</v>
      </c>
      <c r="AH104" s="360"/>
      <c r="AI104" s="360"/>
      <c r="AJ104" s="360"/>
      <c r="AK104" s="360"/>
      <c r="AL104" s="360"/>
      <c r="AM104" s="360"/>
      <c r="AN104" s="360"/>
      <c r="AO104" s="360"/>
      <c r="AP104" s="360"/>
      <c r="AQ104" s="360"/>
    </row>
    <row r="105" spans="1:43" s="353" customFormat="1" ht="42">
      <c r="A105" s="375" t="s">
        <v>2283</v>
      </c>
      <c r="B105" s="313" t="s">
        <v>2284</v>
      </c>
      <c r="C105" s="355"/>
      <c r="D105" s="355">
        <v>2</v>
      </c>
      <c r="E105" s="355">
        <v>3</v>
      </c>
      <c r="F105" s="355">
        <v>4</v>
      </c>
      <c r="G105" s="355"/>
      <c r="H105" s="355"/>
      <c r="I105" s="366"/>
      <c r="J105" s="371">
        <v>43</v>
      </c>
      <c r="K105" s="361">
        <f t="shared" si="2"/>
        <v>47.300000000000004</v>
      </c>
      <c r="L105" s="357" t="s">
        <v>2115</v>
      </c>
      <c r="M105" s="353" t="s">
        <v>2260</v>
      </c>
      <c r="N105" s="355">
        <v>2</v>
      </c>
      <c r="O105" s="355">
        <v>45</v>
      </c>
      <c r="P105" s="355">
        <v>4</v>
      </c>
      <c r="Q105" s="356" t="s">
        <v>2195</v>
      </c>
      <c r="R105" s="353">
        <v>3</v>
      </c>
      <c r="S105" s="353">
        <v>2</v>
      </c>
      <c r="T105" s="355">
        <v>1</v>
      </c>
      <c r="U105" s="356" t="s">
        <v>2153</v>
      </c>
      <c r="V105" s="355">
        <v>1</v>
      </c>
      <c r="AA105" s="367">
        <v>6238.0885879725865</v>
      </c>
      <c r="AB105" s="367"/>
      <c r="AC105" s="353">
        <v>1</v>
      </c>
      <c r="AD105" s="357">
        <v>2017</v>
      </c>
      <c r="AE105" s="355">
        <v>1</v>
      </c>
      <c r="AF105" s="379">
        <v>3</v>
      </c>
      <c r="AG105" s="327" t="s">
        <v>2283</v>
      </c>
      <c r="AH105" s="360"/>
      <c r="AI105" s="360"/>
      <c r="AJ105" s="360"/>
      <c r="AK105" s="360"/>
      <c r="AL105" s="360"/>
      <c r="AM105" s="360"/>
      <c r="AN105" s="360"/>
      <c r="AO105" s="360"/>
      <c r="AP105" s="360"/>
      <c r="AQ105" s="360"/>
    </row>
    <row r="106" spans="1:43" s="353" customFormat="1" ht="98">
      <c r="A106" s="375" t="s">
        <v>5466</v>
      </c>
      <c r="B106" s="357" t="s">
        <v>968</v>
      </c>
      <c r="C106" s="355"/>
      <c r="D106" s="355">
        <v>2</v>
      </c>
      <c r="E106" s="355">
        <v>3</v>
      </c>
      <c r="F106" s="355">
        <v>4</v>
      </c>
      <c r="G106" s="355"/>
      <c r="H106" s="355"/>
      <c r="I106" s="366"/>
      <c r="J106" s="371">
        <v>81</v>
      </c>
      <c r="K106" s="361">
        <f t="shared" si="2"/>
        <v>89.100000000000009</v>
      </c>
      <c r="L106" s="357" t="s">
        <v>1063</v>
      </c>
      <c r="M106" s="357" t="s">
        <v>969</v>
      </c>
      <c r="N106" s="355">
        <v>2</v>
      </c>
      <c r="O106" s="355">
        <v>45</v>
      </c>
      <c r="P106" s="355">
        <v>4</v>
      </c>
      <c r="Q106" s="356" t="s">
        <v>2195</v>
      </c>
      <c r="R106" s="357">
        <v>3</v>
      </c>
      <c r="S106" s="357">
        <v>2</v>
      </c>
      <c r="T106" s="356">
        <v>1</v>
      </c>
      <c r="U106" s="356" t="s">
        <v>2153</v>
      </c>
      <c r="V106" s="355">
        <v>1</v>
      </c>
      <c r="W106" s="357" t="s">
        <v>809</v>
      </c>
      <c r="X106" s="353" t="s">
        <v>23</v>
      </c>
      <c r="Y106" s="353" t="s">
        <v>68</v>
      </c>
      <c r="Z106" s="353" t="s">
        <v>68</v>
      </c>
      <c r="AA106" s="156">
        <v>6237.671488121684</v>
      </c>
      <c r="AB106" s="156"/>
      <c r="AC106" s="353">
        <v>1</v>
      </c>
      <c r="AD106" s="357">
        <v>2014</v>
      </c>
      <c r="AE106" s="355">
        <v>1</v>
      </c>
      <c r="AF106" s="376">
        <v>3</v>
      </c>
      <c r="AG106" s="378" t="s">
        <v>967</v>
      </c>
      <c r="AH106" s="360"/>
      <c r="AI106" s="360"/>
      <c r="AJ106" s="360"/>
      <c r="AK106" s="360"/>
      <c r="AL106" s="360"/>
      <c r="AM106" s="360"/>
      <c r="AN106" s="360"/>
      <c r="AO106" s="360"/>
      <c r="AP106" s="360"/>
      <c r="AQ106" s="360"/>
    </row>
    <row r="107" spans="1:43" s="353" customFormat="1" ht="409.6">
      <c r="A107" s="375" t="s">
        <v>970</v>
      </c>
      <c r="B107" s="357" t="s">
        <v>971</v>
      </c>
      <c r="C107" s="355"/>
      <c r="D107" s="355">
        <v>2</v>
      </c>
      <c r="E107" s="355">
        <v>3</v>
      </c>
      <c r="F107" s="355">
        <v>4</v>
      </c>
      <c r="G107" s="355"/>
      <c r="H107" s="355"/>
      <c r="I107" s="366"/>
      <c r="J107" s="355">
        <v>330</v>
      </c>
      <c r="K107" s="361">
        <f t="shared" si="2"/>
        <v>363.00000000000006</v>
      </c>
      <c r="L107" s="357" t="s">
        <v>2115</v>
      </c>
      <c r="M107" s="357" t="s">
        <v>972</v>
      </c>
      <c r="N107" s="357">
        <v>6</v>
      </c>
      <c r="O107" s="357">
        <v>180</v>
      </c>
      <c r="P107" s="357">
        <v>7</v>
      </c>
      <c r="Q107" s="356" t="s">
        <v>2195</v>
      </c>
      <c r="R107" s="357">
        <v>3</v>
      </c>
      <c r="S107" s="357">
        <v>2</v>
      </c>
      <c r="T107" s="356">
        <v>0</v>
      </c>
      <c r="U107" s="356" t="s">
        <v>2153</v>
      </c>
      <c r="V107" s="355">
        <v>1</v>
      </c>
      <c r="W107" s="357" t="s">
        <v>809</v>
      </c>
      <c r="X107" s="357" t="s">
        <v>973</v>
      </c>
      <c r="Y107" s="357" t="s">
        <v>974</v>
      </c>
      <c r="Z107" s="357" t="s">
        <v>975</v>
      </c>
      <c r="AA107" s="156">
        <v>55655.830175480776</v>
      </c>
      <c r="AB107" s="156"/>
      <c r="AC107" s="353">
        <v>1</v>
      </c>
      <c r="AD107" s="357">
        <v>1986</v>
      </c>
      <c r="AE107" s="355">
        <v>1</v>
      </c>
      <c r="AF107" s="376">
        <v>3</v>
      </c>
      <c r="AG107" s="378" t="s">
        <v>970</v>
      </c>
      <c r="AH107" s="360"/>
      <c r="AI107" s="360"/>
      <c r="AJ107" s="360"/>
      <c r="AK107" s="360"/>
      <c r="AL107" s="360"/>
      <c r="AM107" s="360"/>
      <c r="AN107" s="360"/>
      <c r="AO107" s="360"/>
      <c r="AP107" s="360"/>
      <c r="AQ107" s="360"/>
    </row>
    <row r="108" spans="1:43" s="353" customFormat="1" ht="98">
      <c r="A108" s="375" t="s">
        <v>2285</v>
      </c>
      <c r="B108" s="357" t="s">
        <v>2286</v>
      </c>
      <c r="C108" s="355"/>
      <c r="D108" s="355">
        <v>2</v>
      </c>
      <c r="E108" s="355">
        <v>3</v>
      </c>
      <c r="F108" s="355">
        <v>4</v>
      </c>
      <c r="G108" s="355"/>
      <c r="H108" s="355"/>
      <c r="I108" s="366"/>
      <c r="J108" s="355">
        <v>157</v>
      </c>
      <c r="K108" s="361">
        <f t="shared" si="2"/>
        <v>172.70000000000002</v>
      </c>
      <c r="L108" s="357" t="s">
        <v>2115</v>
      </c>
      <c r="M108" s="357" t="s">
        <v>976</v>
      </c>
      <c r="N108" s="357">
        <v>1</v>
      </c>
      <c r="O108" s="357">
        <v>60</v>
      </c>
      <c r="P108" s="357">
        <v>7</v>
      </c>
      <c r="Q108" s="356" t="s">
        <v>2195</v>
      </c>
      <c r="R108" s="357">
        <v>3</v>
      </c>
      <c r="S108" s="357">
        <v>2</v>
      </c>
      <c r="T108" s="356">
        <v>1</v>
      </c>
      <c r="U108" s="356" t="s">
        <v>2153</v>
      </c>
      <c r="V108" s="355">
        <v>1</v>
      </c>
      <c r="W108" s="357" t="s">
        <v>809</v>
      </c>
      <c r="X108" s="353" t="s">
        <v>23</v>
      </c>
      <c r="Y108" s="353" t="s">
        <v>68</v>
      </c>
      <c r="Z108" s="353" t="s">
        <v>68</v>
      </c>
      <c r="AA108" s="156">
        <v>7604.9983956761689</v>
      </c>
      <c r="AB108" s="156"/>
      <c r="AC108" s="353">
        <v>1</v>
      </c>
      <c r="AD108" s="357">
        <v>2017</v>
      </c>
      <c r="AE108" s="355">
        <v>1</v>
      </c>
      <c r="AF108" s="376">
        <v>3</v>
      </c>
      <c r="AG108" s="378" t="s">
        <v>2285</v>
      </c>
      <c r="AH108" s="360"/>
      <c r="AI108" s="360"/>
      <c r="AJ108" s="360"/>
      <c r="AK108" s="360"/>
      <c r="AL108" s="360"/>
      <c r="AM108" s="360"/>
      <c r="AN108" s="360"/>
      <c r="AO108" s="360"/>
      <c r="AP108" s="360"/>
      <c r="AQ108" s="360"/>
    </row>
    <row r="109" spans="1:43" s="353" customFormat="1" ht="42">
      <c r="A109" s="375" t="s">
        <v>2287</v>
      </c>
      <c r="B109" s="371" t="s">
        <v>2288</v>
      </c>
      <c r="C109" s="355"/>
      <c r="D109" s="355">
        <v>2</v>
      </c>
      <c r="E109" s="355">
        <v>3</v>
      </c>
      <c r="F109" s="355">
        <v>4</v>
      </c>
      <c r="G109" s="355"/>
      <c r="H109" s="355"/>
      <c r="I109" s="366"/>
      <c r="J109" s="371">
        <v>22</v>
      </c>
      <c r="K109" s="361">
        <f t="shared" si="2"/>
        <v>24.200000000000003</v>
      </c>
      <c r="L109" s="357" t="s">
        <v>2115</v>
      </c>
      <c r="M109" s="357" t="s">
        <v>5458</v>
      </c>
      <c r="N109" s="353">
        <v>1</v>
      </c>
      <c r="O109" s="353">
        <v>120</v>
      </c>
      <c r="P109" s="353">
        <v>13</v>
      </c>
      <c r="Q109" s="356" t="s">
        <v>2195</v>
      </c>
      <c r="R109" s="353">
        <v>3</v>
      </c>
      <c r="S109" s="353">
        <v>2</v>
      </c>
      <c r="T109" s="355">
        <v>1</v>
      </c>
      <c r="U109" s="356" t="s">
        <v>2153</v>
      </c>
      <c r="V109" s="355">
        <v>1</v>
      </c>
      <c r="AA109" s="367">
        <v>6538.264511433169</v>
      </c>
      <c r="AB109" s="367"/>
      <c r="AC109" s="353">
        <v>1</v>
      </c>
      <c r="AD109" s="357">
        <v>2017</v>
      </c>
      <c r="AE109" s="355">
        <v>1</v>
      </c>
      <c r="AF109" s="379">
        <v>3</v>
      </c>
      <c r="AG109" s="327" t="s">
        <v>2287</v>
      </c>
      <c r="AH109" s="360"/>
      <c r="AI109" s="360"/>
      <c r="AJ109" s="360"/>
      <c r="AK109" s="360"/>
      <c r="AL109" s="360"/>
      <c r="AM109" s="360"/>
      <c r="AN109" s="360"/>
      <c r="AO109" s="360"/>
      <c r="AP109" s="360"/>
      <c r="AQ109" s="360"/>
    </row>
    <row r="110" spans="1:43" s="353" customFormat="1" ht="42">
      <c r="A110" s="375" t="s">
        <v>2289</v>
      </c>
      <c r="B110" s="371" t="s">
        <v>2290</v>
      </c>
      <c r="C110" s="355"/>
      <c r="D110" s="355">
        <v>2</v>
      </c>
      <c r="E110" s="355">
        <v>3</v>
      </c>
      <c r="F110" s="355">
        <v>4</v>
      </c>
      <c r="G110" s="355"/>
      <c r="H110" s="355"/>
      <c r="I110" s="366"/>
      <c r="J110" s="371">
        <v>125</v>
      </c>
      <c r="K110" s="361">
        <f t="shared" si="2"/>
        <v>137.5</v>
      </c>
      <c r="L110" s="357" t="s">
        <v>2115</v>
      </c>
      <c r="M110" s="357" t="s">
        <v>5467</v>
      </c>
      <c r="N110" s="355">
        <v>2</v>
      </c>
      <c r="O110" s="355">
        <v>45</v>
      </c>
      <c r="P110" s="355">
        <v>4</v>
      </c>
      <c r="Q110" s="356" t="s">
        <v>2195</v>
      </c>
      <c r="R110" s="353">
        <v>3</v>
      </c>
      <c r="S110" s="353">
        <v>2</v>
      </c>
      <c r="T110" s="355">
        <v>1</v>
      </c>
      <c r="U110" s="356" t="s">
        <v>2153</v>
      </c>
      <c r="V110" s="355">
        <v>1</v>
      </c>
      <c r="AA110" s="367">
        <v>6236.0069170783399</v>
      </c>
      <c r="AB110" s="367"/>
      <c r="AC110" s="353">
        <v>1</v>
      </c>
      <c r="AD110" s="357">
        <v>2017</v>
      </c>
      <c r="AE110" s="355">
        <v>1</v>
      </c>
      <c r="AF110" s="379">
        <v>3</v>
      </c>
      <c r="AG110" s="327" t="s">
        <v>2289</v>
      </c>
      <c r="AH110" s="360"/>
      <c r="AI110" s="360"/>
      <c r="AJ110" s="360"/>
      <c r="AK110" s="360"/>
      <c r="AL110" s="360"/>
      <c r="AM110" s="360"/>
      <c r="AN110" s="360"/>
      <c r="AO110" s="360"/>
      <c r="AP110" s="360"/>
      <c r="AQ110" s="360"/>
    </row>
    <row r="111" spans="1:43" s="353" customFormat="1" ht="42">
      <c r="A111" s="375" t="s">
        <v>2291</v>
      </c>
      <c r="B111" s="371" t="s">
        <v>2292</v>
      </c>
      <c r="C111" s="355"/>
      <c r="D111" s="355">
        <v>2</v>
      </c>
      <c r="E111" s="355">
        <v>3</v>
      </c>
      <c r="F111" s="355">
        <v>4</v>
      </c>
      <c r="G111" s="355"/>
      <c r="H111" s="355"/>
      <c r="I111" s="366"/>
      <c r="J111" s="371">
        <v>62</v>
      </c>
      <c r="K111" s="361">
        <f t="shared" si="2"/>
        <v>68.2</v>
      </c>
      <c r="L111" s="357" t="s">
        <v>2115</v>
      </c>
      <c r="M111" s="353" t="s">
        <v>2260</v>
      </c>
      <c r="N111" s="355">
        <v>2</v>
      </c>
      <c r="O111" s="355">
        <v>45</v>
      </c>
      <c r="P111" s="355">
        <v>4</v>
      </c>
      <c r="Q111" s="356" t="s">
        <v>2195</v>
      </c>
      <c r="R111" s="353">
        <v>3</v>
      </c>
      <c r="S111" s="353">
        <v>2</v>
      </c>
      <c r="T111" s="355">
        <v>1</v>
      </c>
      <c r="U111" s="356" t="s">
        <v>2153</v>
      </c>
      <c r="V111" s="355">
        <v>1</v>
      </c>
      <c r="AA111" s="367">
        <v>6235.5917287733773</v>
      </c>
      <c r="AB111" s="367"/>
      <c r="AC111" s="353">
        <v>1</v>
      </c>
      <c r="AD111" s="357">
        <v>2017</v>
      </c>
      <c r="AE111" s="355">
        <v>1</v>
      </c>
      <c r="AF111" s="379">
        <v>3</v>
      </c>
      <c r="AG111" s="327" t="s">
        <v>2291</v>
      </c>
      <c r="AH111" s="360"/>
      <c r="AI111" s="360"/>
      <c r="AJ111" s="360"/>
      <c r="AK111" s="360"/>
      <c r="AL111" s="360"/>
      <c r="AM111" s="360"/>
      <c r="AN111" s="360"/>
      <c r="AO111" s="360"/>
      <c r="AP111" s="360"/>
      <c r="AQ111" s="360"/>
    </row>
    <row r="112" spans="1:43" s="353" customFormat="1" ht="42">
      <c r="A112" s="375" t="s">
        <v>2293</v>
      </c>
      <c r="B112" s="371" t="s">
        <v>2294</v>
      </c>
      <c r="C112" s="355"/>
      <c r="D112" s="355">
        <v>2</v>
      </c>
      <c r="E112" s="355">
        <v>3</v>
      </c>
      <c r="F112" s="355">
        <v>4</v>
      </c>
      <c r="G112" s="355">
        <v>5</v>
      </c>
      <c r="H112" s="355"/>
      <c r="I112" s="366"/>
      <c r="J112" s="371">
        <v>246</v>
      </c>
      <c r="K112" s="361">
        <f t="shared" si="2"/>
        <v>270.60000000000002</v>
      </c>
      <c r="L112" s="357" t="s">
        <v>2115</v>
      </c>
      <c r="M112" s="353" t="s">
        <v>2260</v>
      </c>
      <c r="N112" s="355">
        <v>2</v>
      </c>
      <c r="O112" s="355">
        <v>45</v>
      </c>
      <c r="P112" s="355">
        <v>4</v>
      </c>
      <c r="Q112" s="356" t="s">
        <v>2195</v>
      </c>
      <c r="R112" s="353">
        <v>3</v>
      </c>
      <c r="S112" s="353">
        <v>2</v>
      </c>
      <c r="T112" s="355">
        <v>1</v>
      </c>
      <c r="U112" s="356" t="s">
        <v>2153</v>
      </c>
      <c r="V112" s="355">
        <v>1</v>
      </c>
      <c r="AA112" s="367">
        <v>6235.1769212004683</v>
      </c>
      <c r="AB112" s="367"/>
      <c r="AC112" s="353">
        <v>1</v>
      </c>
      <c r="AD112" s="357">
        <v>2017</v>
      </c>
      <c r="AE112" s="355">
        <v>1</v>
      </c>
      <c r="AF112" s="379">
        <v>3</v>
      </c>
      <c r="AG112" s="327" t="s">
        <v>2293</v>
      </c>
      <c r="AH112" s="360"/>
      <c r="AI112" s="360"/>
      <c r="AJ112" s="360"/>
      <c r="AK112" s="360"/>
      <c r="AL112" s="360"/>
      <c r="AM112" s="360"/>
      <c r="AN112" s="360"/>
      <c r="AO112" s="360"/>
      <c r="AP112" s="360"/>
      <c r="AQ112" s="360"/>
    </row>
    <row r="113" spans="1:43" s="353" customFormat="1" ht="28">
      <c r="A113" s="346" t="s">
        <v>717</v>
      </c>
      <c r="B113" s="357" t="s">
        <v>718</v>
      </c>
      <c r="C113" s="355"/>
      <c r="D113" s="355">
        <v>2</v>
      </c>
      <c r="E113" s="355"/>
      <c r="F113" s="355">
        <v>4</v>
      </c>
      <c r="G113" s="355"/>
      <c r="H113" s="355"/>
      <c r="I113" s="366"/>
      <c r="J113" s="371">
        <v>66</v>
      </c>
      <c r="K113" s="362">
        <f t="shared" si="2"/>
        <v>72.600000000000009</v>
      </c>
      <c r="L113" s="357" t="s">
        <v>2115</v>
      </c>
      <c r="M113" s="357" t="s">
        <v>719</v>
      </c>
      <c r="N113" s="357">
        <v>1</v>
      </c>
      <c r="O113" s="357">
        <v>60</v>
      </c>
      <c r="P113" s="357" t="s">
        <v>164</v>
      </c>
      <c r="Q113" s="356" t="s">
        <v>2158</v>
      </c>
      <c r="R113" s="357">
        <v>1</v>
      </c>
      <c r="S113" s="357">
        <v>3</v>
      </c>
      <c r="T113" s="356">
        <v>0</v>
      </c>
      <c r="U113" s="356" t="s">
        <v>2153</v>
      </c>
      <c r="V113" s="355">
        <v>1</v>
      </c>
      <c r="W113" s="353" t="s">
        <v>68</v>
      </c>
      <c r="X113" s="357" t="s">
        <v>720</v>
      </c>
      <c r="Y113" s="353" t="s">
        <v>23</v>
      </c>
      <c r="Z113" s="353" t="s">
        <v>23</v>
      </c>
      <c r="AA113" s="367">
        <v>3800.5634242788465</v>
      </c>
      <c r="AB113" s="367"/>
      <c r="AC113" s="357" t="s">
        <v>1786</v>
      </c>
      <c r="AD113" s="357">
        <v>1992</v>
      </c>
      <c r="AE113" s="356">
        <v>2</v>
      </c>
      <c r="AF113" s="386">
        <v>4</v>
      </c>
      <c r="AG113" s="387" t="s">
        <v>717</v>
      </c>
      <c r="AH113" s="360"/>
      <c r="AI113" s="360"/>
      <c r="AJ113" s="360"/>
      <c r="AK113" s="360"/>
      <c r="AL113" s="360"/>
      <c r="AM113" s="360"/>
      <c r="AN113" s="360"/>
      <c r="AO113" s="360"/>
      <c r="AP113" s="360"/>
      <c r="AQ113" s="360"/>
    </row>
    <row r="114" spans="1:43" s="353" customFormat="1" ht="28">
      <c r="A114" s="346" t="s">
        <v>721</v>
      </c>
      <c r="B114" s="357" t="s">
        <v>722</v>
      </c>
      <c r="C114" s="355"/>
      <c r="D114" s="355">
        <v>2</v>
      </c>
      <c r="E114" s="355"/>
      <c r="F114" s="355">
        <v>4</v>
      </c>
      <c r="G114" s="355"/>
      <c r="H114" s="355"/>
      <c r="I114" s="366"/>
      <c r="J114" s="371">
        <v>8</v>
      </c>
      <c r="K114" s="362">
        <f t="shared" si="2"/>
        <v>8.8000000000000007</v>
      </c>
      <c r="L114" s="357" t="s">
        <v>2115</v>
      </c>
      <c r="M114" s="357" t="s">
        <v>719</v>
      </c>
      <c r="N114" s="357">
        <v>1</v>
      </c>
      <c r="O114" s="357">
        <v>60</v>
      </c>
      <c r="P114" s="357" t="s">
        <v>164</v>
      </c>
      <c r="Q114" s="356" t="s">
        <v>2158</v>
      </c>
      <c r="R114" s="357">
        <v>1</v>
      </c>
      <c r="S114" s="357">
        <v>3</v>
      </c>
      <c r="T114" s="356">
        <v>0</v>
      </c>
      <c r="U114" s="356" t="s">
        <v>2153</v>
      </c>
      <c r="V114" s="355">
        <v>1</v>
      </c>
      <c r="W114" s="353" t="s">
        <v>68</v>
      </c>
      <c r="X114" s="357" t="s">
        <v>720</v>
      </c>
      <c r="Y114" s="353" t="s">
        <v>23</v>
      </c>
      <c r="Z114" s="353" t="s">
        <v>23</v>
      </c>
      <c r="AA114" s="367">
        <v>3800.2878976990187</v>
      </c>
      <c r="AB114" s="367"/>
      <c r="AC114" s="357" t="s">
        <v>1786</v>
      </c>
      <c r="AD114" s="357">
        <v>1992</v>
      </c>
      <c r="AE114" s="356">
        <v>2</v>
      </c>
      <c r="AF114" s="386">
        <v>4</v>
      </c>
      <c r="AG114" s="387" t="s">
        <v>721</v>
      </c>
      <c r="AH114" s="360"/>
      <c r="AI114" s="360"/>
      <c r="AJ114" s="360"/>
      <c r="AK114" s="360"/>
      <c r="AL114" s="360"/>
      <c r="AM114" s="360"/>
      <c r="AN114" s="360"/>
      <c r="AO114" s="360"/>
      <c r="AP114" s="360"/>
      <c r="AQ114" s="360"/>
    </row>
    <row r="115" spans="1:43" s="353" customFormat="1" ht="42">
      <c r="A115" s="346" t="s">
        <v>723</v>
      </c>
      <c r="B115" s="357" t="s">
        <v>724</v>
      </c>
      <c r="C115" s="355">
        <v>1</v>
      </c>
      <c r="D115" s="355">
        <v>2</v>
      </c>
      <c r="E115" s="355"/>
      <c r="F115" s="355">
        <v>4</v>
      </c>
      <c r="G115" s="355"/>
      <c r="H115" s="355"/>
      <c r="I115" s="366"/>
      <c r="J115" s="371">
        <v>154</v>
      </c>
      <c r="K115" s="362">
        <f t="shared" si="2"/>
        <v>169.4</v>
      </c>
      <c r="L115" s="357" t="s">
        <v>2115</v>
      </c>
      <c r="M115" s="357" t="s">
        <v>719</v>
      </c>
      <c r="N115" s="357">
        <v>1</v>
      </c>
      <c r="O115" s="357">
        <v>60</v>
      </c>
      <c r="P115" s="357" t="s">
        <v>164</v>
      </c>
      <c r="Q115" s="356" t="s">
        <v>2158</v>
      </c>
      <c r="R115" s="357">
        <v>1</v>
      </c>
      <c r="S115" s="357">
        <v>3</v>
      </c>
      <c r="T115" s="356">
        <v>0</v>
      </c>
      <c r="U115" s="356" t="s">
        <v>2153</v>
      </c>
      <c r="V115" s="355">
        <v>1</v>
      </c>
      <c r="W115" s="357" t="s">
        <v>725</v>
      </c>
      <c r="X115" s="357" t="s">
        <v>720</v>
      </c>
      <c r="Y115" s="353" t="s">
        <v>23</v>
      </c>
      <c r="Z115" s="353" t="s">
        <v>23</v>
      </c>
      <c r="AA115" s="367">
        <v>3800.0126232020639</v>
      </c>
      <c r="AB115" s="367"/>
      <c r="AC115" s="357" t="s">
        <v>1786</v>
      </c>
      <c r="AD115" s="357">
        <v>1992</v>
      </c>
      <c r="AE115" s="356">
        <v>2</v>
      </c>
      <c r="AF115" s="386">
        <v>4</v>
      </c>
      <c r="AG115" s="387" t="s">
        <v>723</v>
      </c>
      <c r="AH115" s="360"/>
      <c r="AI115" s="360"/>
      <c r="AJ115" s="360"/>
      <c r="AK115" s="360"/>
      <c r="AL115" s="360"/>
      <c r="AM115" s="360"/>
      <c r="AN115" s="360"/>
      <c r="AO115" s="360"/>
      <c r="AP115" s="360"/>
      <c r="AQ115" s="360"/>
    </row>
    <row r="116" spans="1:43" s="353" customFormat="1" ht="28">
      <c r="A116" s="346" t="s">
        <v>726</v>
      </c>
      <c r="B116" s="357" t="s">
        <v>727</v>
      </c>
      <c r="C116" s="355"/>
      <c r="D116" s="355">
        <v>2</v>
      </c>
      <c r="E116" s="355"/>
      <c r="F116" s="355">
        <v>4</v>
      </c>
      <c r="G116" s="355"/>
      <c r="H116" s="355"/>
      <c r="I116" s="366"/>
      <c r="J116" s="371">
        <v>49</v>
      </c>
      <c r="K116" s="362">
        <f t="shared" si="2"/>
        <v>53.900000000000006</v>
      </c>
      <c r="L116" s="357" t="s">
        <v>2115</v>
      </c>
      <c r="M116" s="357" t="s">
        <v>719</v>
      </c>
      <c r="N116" s="357">
        <v>1</v>
      </c>
      <c r="O116" s="357">
        <v>60</v>
      </c>
      <c r="P116" s="357" t="s">
        <v>164</v>
      </c>
      <c r="Q116" s="356" t="s">
        <v>2158</v>
      </c>
      <c r="R116" s="357">
        <v>1</v>
      </c>
      <c r="S116" s="357">
        <v>3</v>
      </c>
      <c r="T116" s="356">
        <v>0</v>
      </c>
      <c r="U116" s="356" t="s">
        <v>2153</v>
      </c>
      <c r="V116" s="355">
        <v>1</v>
      </c>
      <c r="W116" s="353" t="s">
        <v>68</v>
      </c>
      <c r="X116" s="357" t="s">
        <v>720</v>
      </c>
      <c r="Y116" s="353" t="s">
        <v>23</v>
      </c>
      <c r="Z116" s="353" t="s">
        <v>23</v>
      </c>
      <c r="AA116" s="367">
        <v>3799.7376004421894</v>
      </c>
      <c r="AB116" s="367"/>
      <c r="AC116" s="357" t="s">
        <v>1786</v>
      </c>
      <c r="AD116" s="357">
        <v>2000</v>
      </c>
      <c r="AE116" s="356">
        <v>2</v>
      </c>
      <c r="AF116" s="386">
        <v>4</v>
      </c>
      <c r="AG116" s="387" t="s">
        <v>726</v>
      </c>
      <c r="AH116" s="360"/>
      <c r="AI116" s="360"/>
      <c r="AJ116" s="360"/>
      <c r="AK116" s="360"/>
      <c r="AL116" s="360"/>
      <c r="AM116" s="360"/>
      <c r="AN116" s="360"/>
      <c r="AO116" s="360"/>
      <c r="AP116" s="360"/>
      <c r="AQ116" s="360"/>
    </row>
    <row r="117" spans="1:43" s="353" customFormat="1" ht="28">
      <c r="A117" s="346" t="s">
        <v>2297</v>
      </c>
      <c r="B117" s="357" t="s">
        <v>811</v>
      </c>
      <c r="C117" s="355"/>
      <c r="D117" s="355">
        <v>2</v>
      </c>
      <c r="E117" s="355"/>
      <c r="F117" s="355">
        <v>4</v>
      </c>
      <c r="G117" s="355"/>
      <c r="H117" s="355"/>
      <c r="I117" s="366"/>
      <c r="J117" s="371">
        <v>39</v>
      </c>
      <c r="K117" s="362">
        <f t="shared" si="2"/>
        <v>42.900000000000006</v>
      </c>
      <c r="L117" s="357" t="s">
        <v>2115</v>
      </c>
      <c r="M117" s="357" t="s">
        <v>719</v>
      </c>
      <c r="N117" s="357">
        <v>1</v>
      </c>
      <c r="O117" s="357">
        <v>60</v>
      </c>
      <c r="P117" s="357" t="s">
        <v>164</v>
      </c>
      <c r="Q117" s="356" t="s">
        <v>2158</v>
      </c>
      <c r="R117" s="357">
        <v>1</v>
      </c>
      <c r="S117" s="357">
        <v>3</v>
      </c>
      <c r="T117" s="356">
        <v>0</v>
      </c>
      <c r="U117" s="356" t="s">
        <v>2153</v>
      </c>
      <c r="V117" s="355">
        <v>1</v>
      </c>
      <c r="W117" s="353" t="s">
        <v>68</v>
      </c>
      <c r="X117" s="357" t="s">
        <v>720</v>
      </c>
      <c r="Y117" s="353" t="s">
        <v>23</v>
      </c>
      <c r="Z117" s="353" t="s">
        <v>23</v>
      </c>
      <c r="AA117" s="367">
        <v>18997.314145371169</v>
      </c>
      <c r="AB117" s="367"/>
      <c r="AC117" s="357" t="s">
        <v>1786</v>
      </c>
      <c r="AD117" s="357">
        <v>1992</v>
      </c>
      <c r="AE117" s="356">
        <v>2</v>
      </c>
      <c r="AF117" s="386">
        <v>4</v>
      </c>
      <c r="AG117" s="387" t="s">
        <v>2297</v>
      </c>
      <c r="AH117" s="360"/>
      <c r="AI117" s="360"/>
      <c r="AJ117" s="360"/>
      <c r="AK117" s="360"/>
      <c r="AL117" s="360"/>
      <c r="AM117" s="360"/>
      <c r="AN117" s="360"/>
      <c r="AO117" s="360"/>
      <c r="AP117" s="360"/>
      <c r="AQ117" s="360"/>
    </row>
    <row r="118" spans="1:43" s="353" customFormat="1" ht="28">
      <c r="A118" s="346" t="s">
        <v>828</v>
      </c>
      <c r="B118" s="357" t="s">
        <v>829</v>
      </c>
      <c r="C118" s="355">
        <v>1</v>
      </c>
      <c r="D118" s="355">
        <v>2</v>
      </c>
      <c r="E118" s="355"/>
      <c r="F118" s="355">
        <v>4</v>
      </c>
      <c r="G118" s="355"/>
      <c r="H118" s="355"/>
      <c r="I118" s="366"/>
      <c r="J118" s="371">
        <v>202</v>
      </c>
      <c r="K118" s="362">
        <f t="shared" si="2"/>
        <v>222.20000000000002</v>
      </c>
      <c r="L118" s="357" t="s">
        <v>2115</v>
      </c>
      <c r="M118" s="357" t="s">
        <v>719</v>
      </c>
      <c r="N118" s="357">
        <v>1</v>
      </c>
      <c r="O118" s="357">
        <v>60</v>
      </c>
      <c r="P118" s="357" t="s">
        <v>164</v>
      </c>
      <c r="Q118" s="356" t="s">
        <v>2158</v>
      </c>
      <c r="R118" s="357">
        <v>1</v>
      </c>
      <c r="S118" s="357">
        <v>3</v>
      </c>
      <c r="T118" s="356">
        <v>0</v>
      </c>
      <c r="U118" s="356" t="s">
        <v>2153</v>
      </c>
      <c r="V118" s="355">
        <v>1</v>
      </c>
      <c r="W118" s="353" t="s">
        <v>68</v>
      </c>
      <c r="X118" s="357" t="s">
        <v>720</v>
      </c>
      <c r="Y118" s="353" t="s">
        <v>23</v>
      </c>
      <c r="Z118" s="353" t="s">
        <v>23</v>
      </c>
      <c r="AA118" s="367">
        <v>3799.188308753668</v>
      </c>
      <c r="AB118" s="367"/>
      <c r="AC118" s="357" t="s">
        <v>1786</v>
      </c>
      <c r="AD118" s="357">
        <v>1992</v>
      </c>
      <c r="AE118" s="356">
        <v>2</v>
      </c>
      <c r="AF118" s="386">
        <v>4</v>
      </c>
      <c r="AG118" s="387" t="s">
        <v>828</v>
      </c>
      <c r="AH118" s="360"/>
      <c r="AI118" s="360"/>
      <c r="AJ118" s="360"/>
      <c r="AK118" s="360"/>
      <c r="AL118" s="360"/>
      <c r="AM118" s="360"/>
      <c r="AN118" s="360"/>
      <c r="AO118" s="360"/>
      <c r="AP118" s="360"/>
      <c r="AQ118" s="360"/>
    </row>
    <row r="119" spans="1:43" s="353" customFormat="1" ht="28">
      <c r="A119" s="346" t="s">
        <v>830</v>
      </c>
      <c r="B119" s="356" t="s">
        <v>831</v>
      </c>
      <c r="C119" s="355">
        <v>1</v>
      </c>
      <c r="D119" s="355">
        <v>2</v>
      </c>
      <c r="E119" s="355"/>
      <c r="F119" s="355">
        <v>4</v>
      </c>
      <c r="G119" s="355"/>
      <c r="H119" s="355"/>
      <c r="I119" s="366"/>
      <c r="J119" s="371">
        <v>96</v>
      </c>
      <c r="K119" s="362">
        <f t="shared" si="2"/>
        <v>105.60000000000001</v>
      </c>
      <c r="L119" s="357" t="s">
        <v>2115</v>
      </c>
      <c r="M119" s="357" t="s">
        <v>719</v>
      </c>
      <c r="N119" s="357">
        <v>1</v>
      </c>
      <c r="O119" s="357">
        <v>60</v>
      </c>
      <c r="P119" s="357" t="s">
        <v>164</v>
      </c>
      <c r="Q119" s="356" t="s">
        <v>2158</v>
      </c>
      <c r="R119" s="357">
        <v>1</v>
      </c>
      <c r="S119" s="357">
        <v>3</v>
      </c>
      <c r="T119" s="356">
        <v>0</v>
      </c>
      <c r="U119" s="356" t="s">
        <v>2153</v>
      </c>
      <c r="V119" s="355">
        <v>1</v>
      </c>
      <c r="W119" s="355" t="s">
        <v>68</v>
      </c>
      <c r="X119" s="357" t="s">
        <v>720</v>
      </c>
      <c r="Y119" s="353" t="s">
        <v>23</v>
      </c>
      <c r="Z119" s="353" t="s">
        <v>23</v>
      </c>
      <c r="AA119" s="367">
        <v>3798.9140391365913</v>
      </c>
      <c r="AB119" s="367"/>
      <c r="AC119" s="357" t="s">
        <v>1786</v>
      </c>
      <c r="AD119" s="357">
        <v>1992</v>
      </c>
      <c r="AE119" s="356">
        <v>2</v>
      </c>
      <c r="AF119" s="386">
        <v>4</v>
      </c>
      <c r="AG119" s="387" t="s">
        <v>830</v>
      </c>
      <c r="AH119" s="360"/>
      <c r="AI119" s="360"/>
      <c r="AJ119" s="360"/>
      <c r="AK119" s="360"/>
      <c r="AL119" s="360"/>
      <c r="AM119" s="360"/>
      <c r="AN119" s="360"/>
      <c r="AO119" s="360"/>
      <c r="AP119" s="360"/>
      <c r="AQ119" s="360"/>
    </row>
    <row r="120" spans="1:43" s="353" customFormat="1" ht="28">
      <c r="A120" s="346" t="s">
        <v>5468</v>
      </c>
      <c r="B120" s="356" t="s">
        <v>5469</v>
      </c>
      <c r="C120" s="355">
        <v>1</v>
      </c>
      <c r="D120" s="355">
        <v>2</v>
      </c>
      <c r="E120" s="355"/>
      <c r="F120" s="355">
        <v>4</v>
      </c>
      <c r="G120" s="355"/>
      <c r="H120" s="355"/>
      <c r="I120" s="366"/>
      <c r="J120" s="371">
        <v>10</v>
      </c>
      <c r="K120" s="362">
        <f t="shared" si="2"/>
        <v>11</v>
      </c>
      <c r="L120" s="357" t="s">
        <v>2115</v>
      </c>
      <c r="M120" s="357" t="s">
        <v>719</v>
      </c>
      <c r="N120" s="357">
        <v>1</v>
      </c>
      <c r="O120" s="357">
        <v>60</v>
      </c>
      <c r="P120" s="357" t="s">
        <v>164</v>
      </c>
      <c r="Q120" s="356" t="s">
        <v>2158</v>
      </c>
      <c r="R120" s="357">
        <v>1</v>
      </c>
      <c r="S120" s="357">
        <v>3</v>
      </c>
      <c r="T120" s="356">
        <v>0</v>
      </c>
      <c r="U120" s="356" t="s">
        <v>2153</v>
      </c>
      <c r="V120" s="355">
        <v>1</v>
      </c>
      <c r="W120" s="355" t="s">
        <v>68</v>
      </c>
      <c r="X120" s="357" t="s">
        <v>720</v>
      </c>
      <c r="Y120" s="353" t="s">
        <v>23</v>
      </c>
      <c r="Z120" s="353" t="s">
        <v>23</v>
      </c>
      <c r="AA120" s="367">
        <v>3798.9140391365913</v>
      </c>
      <c r="AB120" s="367"/>
      <c r="AC120" s="357" t="s">
        <v>1786</v>
      </c>
      <c r="AD120" s="357">
        <v>1992</v>
      </c>
      <c r="AE120" s="356">
        <v>2</v>
      </c>
      <c r="AF120" s="386">
        <v>4</v>
      </c>
      <c r="AG120" s="387" t="s">
        <v>830</v>
      </c>
      <c r="AH120" s="360"/>
      <c r="AI120" s="360"/>
      <c r="AJ120" s="360"/>
      <c r="AK120" s="360"/>
      <c r="AL120" s="360"/>
      <c r="AM120" s="360"/>
      <c r="AN120" s="360"/>
      <c r="AO120" s="360"/>
      <c r="AP120" s="360"/>
      <c r="AQ120" s="360"/>
    </row>
    <row r="121" spans="1:43" s="353" customFormat="1" ht="42">
      <c r="A121" s="346" t="s">
        <v>854</v>
      </c>
      <c r="B121" s="357" t="s">
        <v>855</v>
      </c>
      <c r="C121" s="355">
        <v>1</v>
      </c>
      <c r="D121" s="355">
        <v>2</v>
      </c>
      <c r="E121" s="355"/>
      <c r="F121" s="355">
        <v>4</v>
      </c>
      <c r="G121" s="355"/>
      <c r="H121" s="355"/>
      <c r="I121" s="366"/>
      <c r="J121" s="371">
        <v>185</v>
      </c>
      <c r="K121" s="362">
        <f t="shared" si="2"/>
        <v>203.50000000000003</v>
      </c>
      <c r="L121" s="357" t="s">
        <v>2115</v>
      </c>
      <c r="M121" s="357" t="s">
        <v>719</v>
      </c>
      <c r="N121" s="357">
        <v>1</v>
      </c>
      <c r="O121" s="357">
        <v>60</v>
      </c>
      <c r="P121" s="357" t="s">
        <v>164</v>
      </c>
      <c r="Q121" s="356" t="s">
        <v>2158</v>
      </c>
      <c r="R121" s="357">
        <v>1</v>
      </c>
      <c r="S121" s="357">
        <v>3</v>
      </c>
      <c r="T121" s="356">
        <v>0</v>
      </c>
      <c r="U121" s="356" t="s">
        <v>2153</v>
      </c>
      <c r="V121" s="355">
        <v>1</v>
      </c>
      <c r="W121" s="357" t="s">
        <v>856</v>
      </c>
      <c r="X121" s="357" t="s">
        <v>720</v>
      </c>
      <c r="Y121" s="353" t="s">
        <v>23</v>
      </c>
      <c r="Z121" s="353" t="s">
        <v>23</v>
      </c>
      <c r="AA121" s="367">
        <v>3798.640019879731</v>
      </c>
      <c r="AB121" s="367"/>
      <c r="AC121" s="357" t="s">
        <v>1786</v>
      </c>
      <c r="AD121" s="357">
        <v>1992</v>
      </c>
      <c r="AE121" s="355">
        <v>2</v>
      </c>
      <c r="AF121" s="386">
        <v>4</v>
      </c>
      <c r="AG121" s="387" t="s">
        <v>854</v>
      </c>
      <c r="AH121" s="360"/>
      <c r="AI121" s="360"/>
      <c r="AJ121" s="360"/>
      <c r="AK121" s="360"/>
      <c r="AL121" s="360"/>
      <c r="AM121" s="360"/>
      <c r="AN121" s="360"/>
      <c r="AO121" s="360"/>
      <c r="AP121" s="360"/>
      <c r="AQ121" s="360"/>
    </row>
    <row r="122" spans="1:43" s="353" customFormat="1" ht="28">
      <c r="A122" s="346" t="s">
        <v>857</v>
      </c>
      <c r="B122" s="357" t="s">
        <v>5470</v>
      </c>
      <c r="C122" s="355"/>
      <c r="D122" s="355">
        <v>2</v>
      </c>
      <c r="E122" s="355"/>
      <c r="F122" s="355">
        <v>4</v>
      </c>
      <c r="G122" s="355"/>
      <c r="H122" s="355"/>
      <c r="I122" s="366"/>
      <c r="J122" s="371">
        <v>80</v>
      </c>
      <c r="K122" s="362">
        <f t="shared" si="2"/>
        <v>88</v>
      </c>
      <c r="L122" s="357" t="s">
        <v>2115</v>
      </c>
      <c r="M122" s="357" t="s">
        <v>719</v>
      </c>
      <c r="N122" s="357">
        <v>1</v>
      </c>
      <c r="O122" s="357">
        <v>60</v>
      </c>
      <c r="P122" s="357" t="s">
        <v>164</v>
      </c>
      <c r="Q122" s="356" t="s">
        <v>2158</v>
      </c>
      <c r="R122" s="357">
        <v>1</v>
      </c>
      <c r="S122" s="357">
        <v>3</v>
      </c>
      <c r="T122" s="356">
        <v>0</v>
      </c>
      <c r="U122" s="356" t="s">
        <v>2153</v>
      </c>
      <c r="V122" s="355">
        <v>1</v>
      </c>
      <c r="W122" s="353" t="s">
        <v>68</v>
      </c>
      <c r="X122" s="357" t="s">
        <v>720</v>
      </c>
      <c r="Y122" s="353" t="s">
        <v>23</v>
      </c>
      <c r="Z122" s="353" t="s">
        <v>23</v>
      </c>
      <c r="AA122" s="367">
        <v>3798.3662506404407</v>
      </c>
      <c r="AB122" s="367"/>
      <c r="AC122" s="357" t="s">
        <v>1786</v>
      </c>
      <c r="AD122" s="357">
        <v>1992</v>
      </c>
      <c r="AE122" s="355">
        <v>2</v>
      </c>
      <c r="AF122" s="386">
        <v>4</v>
      </c>
      <c r="AG122" s="387" t="s">
        <v>857</v>
      </c>
      <c r="AH122" s="360"/>
      <c r="AI122" s="360"/>
      <c r="AJ122" s="360"/>
      <c r="AK122" s="360"/>
      <c r="AL122" s="360"/>
      <c r="AM122" s="360"/>
      <c r="AN122" s="360"/>
      <c r="AO122" s="360"/>
      <c r="AP122" s="360"/>
      <c r="AQ122" s="360"/>
    </row>
    <row r="123" spans="1:43" s="353" customFormat="1" ht="28">
      <c r="A123" s="346" t="s">
        <v>871</v>
      </c>
      <c r="B123" s="357" t="s">
        <v>872</v>
      </c>
      <c r="C123" s="355"/>
      <c r="D123" s="355">
        <v>2</v>
      </c>
      <c r="E123" s="355"/>
      <c r="F123" s="355">
        <v>4</v>
      </c>
      <c r="G123" s="355"/>
      <c r="H123" s="355"/>
      <c r="I123" s="366"/>
      <c r="J123" s="371">
        <v>140</v>
      </c>
      <c r="K123" s="361">
        <f t="shared" si="2"/>
        <v>154</v>
      </c>
      <c r="L123" s="357" t="s">
        <v>2115</v>
      </c>
      <c r="M123" s="357" t="s">
        <v>719</v>
      </c>
      <c r="N123" s="357">
        <v>1</v>
      </c>
      <c r="O123" s="357">
        <v>60</v>
      </c>
      <c r="P123" s="357" t="s">
        <v>164</v>
      </c>
      <c r="Q123" s="356" t="s">
        <v>2158</v>
      </c>
      <c r="R123" s="357">
        <v>1</v>
      </c>
      <c r="S123" s="357">
        <v>3</v>
      </c>
      <c r="T123" s="356">
        <v>0</v>
      </c>
      <c r="U123" s="356" t="s">
        <v>2153</v>
      </c>
      <c r="V123" s="355">
        <v>1</v>
      </c>
      <c r="W123" s="353" t="s">
        <v>68</v>
      </c>
      <c r="X123" s="357" t="s">
        <v>720</v>
      </c>
      <c r="Y123" s="353" t="s">
        <v>23</v>
      </c>
      <c r="Z123" s="353" t="s">
        <v>23</v>
      </c>
      <c r="AA123" s="367">
        <v>3798.0927310766997</v>
      </c>
      <c r="AB123" s="367"/>
      <c r="AC123" s="357" t="s">
        <v>1786</v>
      </c>
      <c r="AD123" s="357">
        <v>1992</v>
      </c>
      <c r="AE123" s="355">
        <v>2</v>
      </c>
      <c r="AF123" s="386">
        <v>4</v>
      </c>
      <c r="AG123" s="387" t="s">
        <v>871</v>
      </c>
      <c r="AH123" s="360"/>
      <c r="AI123" s="360"/>
      <c r="AJ123" s="360"/>
      <c r="AK123" s="360"/>
      <c r="AL123" s="360"/>
      <c r="AM123" s="360"/>
      <c r="AN123" s="360"/>
      <c r="AO123" s="360"/>
      <c r="AP123" s="360"/>
      <c r="AQ123" s="360"/>
    </row>
    <row r="124" spans="1:43" s="353" customFormat="1" ht="28">
      <c r="A124" s="346" t="s">
        <v>873</v>
      </c>
      <c r="B124" s="357" t="s">
        <v>874</v>
      </c>
      <c r="C124" s="355">
        <v>1</v>
      </c>
      <c r="D124" s="355">
        <v>2</v>
      </c>
      <c r="E124" s="355"/>
      <c r="F124" s="355">
        <v>4</v>
      </c>
      <c r="G124" s="355"/>
      <c r="H124" s="355"/>
      <c r="I124" s="366"/>
      <c r="J124" s="371">
        <v>167</v>
      </c>
      <c r="K124" s="361">
        <f t="shared" si="2"/>
        <v>183.70000000000002</v>
      </c>
      <c r="L124" s="357" t="s">
        <v>2115</v>
      </c>
      <c r="M124" s="357" t="s">
        <v>719</v>
      </c>
      <c r="N124" s="357">
        <v>1</v>
      </c>
      <c r="O124" s="357">
        <v>60</v>
      </c>
      <c r="P124" s="357" t="s">
        <v>164</v>
      </c>
      <c r="Q124" s="356" t="s">
        <v>2158</v>
      </c>
      <c r="R124" s="357">
        <v>1</v>
      </c>
      <c r="S124" s="357">
        <v>3</v>
      </c>
      <c r="T124" s="356">
        <v>0</v>
      </c>
      <c r="U124" s="356" t="s">
        <v>2153</v>
      </c>
      <c r="V124" s="355">
        <v>1</v>
      </c>
      <c r="W124" s="353" t="s">
        <v>68</v>
      </c>
      <c r="X124" s="357" t="s">
        <v>720</v>
      </c>
      <c r="Y124" s="353" t="s">
        <v>23</v>
      </c>
      <c r="Z124" s="353" t="s">
        <v>23</v>
      </c>
      <c r="AA124" s="367">
        <v>11393.45838254133</v>
      </c>
      <c r="AB124" s="367"/>
      <c r="AC124" s="357" t="s">
        <v>1786</v>
      </c>
      <c r="AD124" s="357">
        <v>1992</v>
      </c>
      <c r="AE124" s="355">
        <v>2</v>
      </c>
      <c r="AF124" s="386">
        <v>4</v>
      </c>
      <c r="AG124" s="387" t="s">
        <v>873</v>
      </c>
      <c r="AH124" s="360"/>
      <c r="AI124" s="360"/>
      <c r="AJ124" s="360"/>
      <c r="AK124" s="360"/>
      <c r="AL124" s="360"/>
      <c r="AM124" s="360"/>
      <c r="AN124" s="360"/>
      <c r="AO124" s="360"/>
      <c r="AP124" s="360"/>
      <c r="AQ124" s="360"/>
    </row>
    <row r="125" spans="1:43" s="353" customFormat="1" ht="28">
      <c r="A125" s="346" t="s">
        <v>2298</v>
      </c>
      <c r="B125" s="357" t="s">
        <v>908</v>
      </c>
      <c r="C125" s="355"/>
      <c r="D125" s="355">
        <v>2</v>
      </c>
      <c r="E125" s="355"/>
      <c r="F125" s="355">
        <v>4</v>
      </c>
      <c r="G125" s="355"/>
      <c r="H125" s="355"/>
      <c r="I125" s="366"/>
      <c r="J125" s="355">
        <v>305</v>
      </c>
      <c r="K125" s="361">
        <f t="shared" si="2"/>
        <v>335.5</v>
      </c>
      <c r="L125" s="357" t="s">
        <v>2115</v>
      </c>
      <c r="M125" s="357" t="s">
        <v>719</v>
      </c>
      <c r="N125" s="357">
        <v>1</v>
      </c>
      <c r="O125" s="357">
        <v>60</v>
      </c>
      <c r="P125" s="357" t="s">
        <v>164</v>
      </c>
      <c r="Q125" s="356" t="s">
        <v>2179</v>
      </c>
      <c r="R125" s="357">
        <v>1</v>
      </c>
      <c r="S125" s="357">
        <v>3</v>
      </c>
      <c r="T125" s="356">
        <v>0</v>
      </c>
      <c r="U125" s="356" t="s">
        <v>2153</v>
      </c>
      <c r="V125" s="355">
        <v>1</v>
      </c>
      <c r="W125" s="353" t="s">
        <v>68</v>
      </c>
      <c r="X125" s="357" t="s">
        <v>720</v>
      </c>
      <c r="Y125" s="353" t="s">
        <v>23</v>
      </c>
      <c r="Z125" s="353" t="s">
        <v>23</v>
      </c>
      <c r="AA125" s="367">
        <v>11392.639318832686</v>
      </c>
      <c r="AB125" s="367"/>
      <c r="AC125" s="357" t="s">
        <v>1786</v>
      </c>
      <c r="AD125" s="357">
        <v>2007</v>
      </c>
      <c r="AE125" s="355">
        <v>2</v>
      </c>
      <c r="AF125" s="386">
        <v>4</v>
      </c>
      <c r="AG125" s="387" t="s">
        <v>2298</v>
      </c>
      <c r="AH125" s="360"/>
      <c r="AI125" s="360"/>
      <c r="AJ125" s="360"/>
      <c r="AK125" s="360"/>
      <c r="AL125" s="360"/>
      <c r="AM125" s="360"/>
      <c r="AN125" s="360"/>
      <c r="AO125" s="360"/>
      <c r="AP125" s="360"/>
      <c r="AQ125" s="360"/>
    </row>
    <row r="126" spans="1:43" s="372" customFormat="1" ht="28">
      <c r="A126" s="346" t="s">
        <v>2299</v>
      </c>
      <c r="B126" s="357" t="s">
        <v>2300</v>
      </c>
      <c r="C126" s="355">
        <v>1</v>
      </c>
      <c r="D126" s="355">
        <v>2</v>
      </c>
      <c r="E126" s="355"/>
      <c r="F126" s="355">
        <v>4</v>
      </c>
      <c r="G126" s="355"/>
      <c r="H126" s="355"/>
      <c r="I126" s="366"/>
      <c r="J126" s="355">
        <v>47</v>
      </c>
      <c r="K126" s="361">
        <f t="shared" si="2"/>
        <v>51.7</v>
      </c>
      <c r="L126" s="357" t="s">
        <v>2115</v>
      </c>
      <c r="M126" s="357" t="s">
        <v>719</v>
      </c>
      <c r="N126" s="357">
        <v>1</v>
      </c>
      <c r="O126" s="357">
        <v>60</v>
      </c>
      <c r="P126" s="357" t="s">
        <v>164</v>
      </c>
      <c r="Q126" s="356" t="s">
        <v>2179</v>
      </c>
      <c r="R126" s="357">
        <v>1</v>
      </c>
      <c r="S126" s="357">
        <v>3</v>
      </c>
      <c r="T126" s="356">
        <v>0</v>
      </c>
      <c r="U126" s="356" t="s">
        <v>2153</v>
      </c>
      <c r="V126" s="355">
        <v>1</v>
      </c>
      <c r="W126" s="353" t="s">
        <v>68</v>
      </c>
      <c r="X126" s="357" t="s">
        <v>909</v>
      </c>
      <c r="Y126" s="353" t="s">
        <v>23</v>
      </c>
      <c r="Z126" s="353" t="s">
        <v>23</v>
      </c>
      <c r="AA126" s="367">
        <v>7594.0022855171828</v>
      </c>
      <c r="AB126" s="367"/>
      <c r="AC126" s="357" t="s">
        <v>1786</v>
      </c>
      <c r="AD126" s="357">
        <v>2007</v>
      </c>
      <c r="AE126" s="355">
        <v>2</v>
      </c>
      <c r="AF126" s="386">
        <v>4</v>
      </c>
      <c r="AG126" s="387" t="s">
        <v>2299</v>
      </c>
      <c r="AH126" s="360"/>
      <c r="AI126" s="360"/>
      <c r="AJ126" s="360"/>
      <c r="AK126" s="360"/>
      <c r="AL126" s="360"/>
      <c r="AM126" s="360"/>
      <c r="AN126" s="360"/>
      <c r="AO126" s="360"/>
      <c r="AP126" s="360"/>
      <c r="AQ126" s="360"/>
    </row>
    <row r="127" spans="1:43" s="353" customFormat="1" ht="28">
      <c r="A127" s="346" t="s">
        <v>2301</v>
      </c>
      <c r="B127" s="313" t="s">
        <v>2302</v>
      </c>
      <c r="C127" s="355"/>
      <c r="D127" s="355">
        <v>2</v>
      </c>
      <c r="E127" s="355"/>
      <c r="F127" s="355">
        <v>4</v>
      </c>
      <c r="G127" s="355"/>
      <c r="H127" s="355"/>
      <c r="I127" s="366"/>
      <c r="J127" s="355">
        <v>44</v>
      </c>
      <c r="K127" s="361">
        <f t="shared" si="2"/>
        <v>48.400000000000006</v>
      </c>
      <c r="L127" s="357" t="s">
        <v>2115</v>
      </c>
      <c r="M127" s="353" t="s">
        <v>2303</v>
      </c>
      <c r="N127" s="357">
        <v>1</v>
      </c>
      <c r="O127" s="357">
        <v>60</v>
      </c>
      <c r="P127" s="357" t="s">
        <v>164</v>
      </c>
      <c r="Q127" s="356" t="s">
        <v>2179</v>
      </c>
      <c r="R127" s="353">
        <v>1</v>
      </c>
      <c r="S127" s="353">
        <v>3</v>
      </c>
      <c r="T127" s="355">
        <v>0</v>
      </c>
      <c r="U127" s="356" t="s">
        <v>2153</v>
      </c>
      <c r="V127" s="355">
        <v>1</v>
      </c>
      <c r="AA127" s="367">
        <v>3796.7288664640496</v>
      </c>
      <c r="AB127" s="367"/>
      <c r="AC127" s="357" t="s">
        <v>1786</v>
      </c>
      <c r="AD127" s="357">
        <v>2007</v>
      </c>
      <c r="AE127" s="355">
        <v>2</v>
      </c>
      <c r="AF127" s="388">
        <v>4</v>
      </c>
      <c r="AG127" s="389" t="s">
        <v>2301</v>
      </c>
      <c r="AH127" s="360"/>
      <c r="AI127" s="360"/>
      <c r="AJ127" s="360"/>
      <c r="AK127" s="360"/>
      <c r="AL127" s="360"/>
      <c r="AM127" s="360"/>
      <c r="AN127" s="360"/>
      <c r="AO127" s="360"/>
      <c r="AP127" s="360"/>
      <c r="AQ127" s="360"/>
    </row>
    <row r="128" spans="1:43" s="353" customFormat="1" ht="28">
      <c r="A128" s="346" t="s">
        <v>2304</v>
      </c>
      <c r="B128" s="357" t="s">
        <v>2305</v>
      </c>
      <c r="C128" s="355"/>
      <c r="D128" s="355">
        <v>2</v>
      </c>
      <c r="E128" s="355"/>
      <c r="F128" s="355">
        <v>4</v>
      </c>
      <c r="G128" s="355"/>
      <c r="H128" s="355"/>
      <c r="I128" s="366"/>
      <c r="J128" s="371">
        <v>77</v>
      </c>
      <c r="K128" s="361">
        <f t="shared" si="2"/>
        <v>84.7</v>
      </c>
      <c r="L128" s="357" t="s">
        <v>2115</v>
      </c>
      <c r="M128" s="357" t="s">
        <v>719</v>
      </c>
      <c r="N128" s="357">
        <v>1</v>
      </c>
      <c r="O128" s="357">
        <v>60</v>
      </c>
      <c r="P128" s="357" t="s">
        <v>164</v>
      </c>
      <c r="Q128" s="356" t="s">
        <v>2179</v>
      </c>
      <c r="R128" s="356">
        <v>1</v>
      </c>
      <c r="S128" s="357">
        <v>3</v>
      </c>
      <c r="T128" s="356">
        <v>0</v>
      </c>
      <c r="U128" s="356" t="s">
        <v>2153</v>
      </c>
      <c r="V128" s="355">
        <v>1</v>
      </c>
      <c r="W128" s="353" t="s">
        <v>68</v>
      </c>
      <c r="X128" s="353" t="s">
        <v>23</v>
      </c>
      <c r="Y128" s="357" t="s">
        <v>68</v>
      </c>
      <c r="Z128" s="357" t="s">
        <v>68</v>
      </c>
      <c r="AA128" s="367">
        <v>3796.4568378059739</v>
      </c>
      <c r="AB128" s="367"/>
      <c r="AC128" s="357" t="s">
        <v>1786</v>
      </c>
      <c r="AD128" s="357">
        <v>2007</v>
      </c>
      <c r="AE128" s="355">
        <v>2</v>
      </c>
      <c r="AF128" s="386">
        <v>4</v>
      </c>
      <c r="AG128" s="387" t="s">
        <v>2304</v>
      </c>
      <c r="AH128" s="360"/>
      <c r="AI128" s="360"/>
      <c r="AJ128" s="360"/>
      <c r="AK128" s="360"/>
      <c r="AL128" s="360"/>
      <c r="AM128" s="360"/>
      <c r="AN128" s="360"/>
      <c r="AO128" s="360"/>
      <c r="AP128" s="360"/>
      <c r="AQ128" s="360"/>
    </row>
    <row r="129" spans="1:43" s="353" customFormat="1" ht="28">
      <c r="A129" s="346" t="s">
        <v>917</v>
      </c>
      <c r="B129" s="357" t="s">
        <v>918</v>
      </c>
      <c r="C129" s="355"/>
      <c r="D129" s="355">
        <v>2</v>
      </c>
      <c r="E129" s="355"/>
      <c r="F129" s="355">
        <v>4</v>
      </c>
      <c r="G129" s="355"/>
      <c r="H129" s="355"/>
      <c r="I129" s="366"/>
      <c r="J129" s="371">
        <v>38</v>
      </c>
      <c r="K129" s="361">
        <f t="shared" si="2"/>
        <v>41.800000000000004</v>
      </c>
      <c r="L129" s="357" t="s">
        <v>2115</v>
      </c>
      <c r="M129" s="357" t="s">
        <v>719</v>
      </c>
      <c r="N129" s="357">
        <v>1</v>
      </c>
      <c r="O129" s="357">
        <v>120</v>
      </c>
      <c r="P129" s="357" t="s">
        <v>164</v>
      </c>
      <c r="Q129" s="356" t="s">
        <v>2179</v>
      </c>
      <c r="R129" s="356">
        <v>1</v>
      </c>
      <c r="S129" s="357">
        <v>3</v>
      </c>
      <c r="T129" s="356">
        <v>0</v>
      </c>
      <c r="U129" s="356" t="s">
        <v>2153</v>
      </c>
      <c r="V129" s="355">
        <v>1</v>
      </c>
      <c r="W129" s="353" t="s">
        <v>68</v>
      </c>
      <c r="X129" s="353" t="s">
        <v>23</v>
      </c>
      <c r="Y129" s="357" t="s">
        <v>68</v>
      </c>
      <c r="Z129" s="357" t="s">
        <v>68</v>
      </c>
      <c r="AA129" s="367">
        <v>13051.295523292516</v>
      </c>
      <c r="AB129" s="367"/>
      <c r="AC129" s="357" t="s">
        <v>1786</v>
      </c>
      <c r="AD129" s="357">
        <v>2007</v>
      </c>
      <c r="AE129" s="355">
        <v>1</v>
      </c>
      <c r="AF129" s="386">
        <v>4</v>
      </c>
      <c r="AG129" s="387" t="s">
        <v>917</v>
      </c>
      <c r="AH129" s="360"/>
      <c r="AI129" s="360"/>
      <c r="AJ129" s="360"/>
      <c r="AK129" s="360"/>
      <c r="AL129" s="360"/>
      <c r="AM129" s="360"/>
      <c r="AN129" s="360"/>
      <c r="AO129" s="360"/>
      <c r="AP129" s="360"/>
      <c r="AQ129" s="360"/>
    </row>
    <row r="130" spans="1:43" s="353" customFormat="1" ht="28">
      <c r="A130" s="346" t="s">
        <v>5471</v>
      </c>
      <c r="B130" s="371" t="s">
        <v>2307</v>
      </c>
      <c r="C130" s="355">
        <v>1</v>
      </c>
      <c r="D130" s="355">
        <v>2</v>
      </c>
      <c r="E130" s="355"/>
      <c r="F130" s="355">
        <v>4</v>
      </c>
      <c r="G130" s="355"/>
      <c r="H130" s="355"/>
      <c r="I130" s="366"/>
      <c r="J130" s="371">
        <v>43</v>
      </c>
      <c r="K130" s="361">
        <f t="shared" si="2"/>
        <v>47.300000000000004</v>
      </c>
      <c r="L130" s="357" t="s">
        <v>2115</v>
      </c>
      <c r="M130" s="357" t="s">
        <v>719</v>
      </c>
      <c r="N130" s="357">
        <v>1</v>
      </c>
      <c r="O130" s="357">
        <v>90</v>
      </c>
      <c r="P130" s="357" t="s">
        <v>164</v>
      </c>
      <c r="Q130" s="356" t="s">
        <v>2179</v>
      </c>
      <c r="R130" s="353">
        <v>1</v>
      </c>
      <c r="S130" s="353">
        <v>3</v>
      </c>
      <c r="T130" s="355">
        <v>0</v>
      </c>
      <c r="U130" s="356" t="s">
        <v>2153</v>
      </c>
      <c r="V130" s="355">
        <v>1</v>
      </c>
      <c r="AA130" s="367">
        <v>5160.3737101891638</v>
      </c>
      <c r="AB130" s="367"/>
      <c r="AC130" s="357" t="s">
        <v>1786</v>
      </c>
      <c r="AD130" s="357">
        <v>2007</v>
      </c>
      <c r="AE130" s="355">
        <v>2</v>
      </c>
      <c r="AF130" s="388">
        <v>4</v>
      </c>
      <c r="AG130" s="389" t="s">
        <v>2306</v>
      </c>
      <c r="AH130" s="360"/>
      <c r="AI130" s="360"/>
      <c r="AJ130" s="360"/>
      <c r="AK130" s="360"/>
      <c r="AL130" s="360"/>
      <c r="AM130" s="360"/>
      <c r="AN130" s="360"/>
      <c r="AO130" s="360"/>
      <c r="AP130" s="360"/>
      <c r="AQ130" s="360"/>
    </row>
    <row r="131" spans="1:43" s="353" customFormat="1" ht="28">
      <c r="A131" s="346" t="s">
        <v>2308</v>
      </c>
      <c r="B131" s="371" t="s">
        <v>832</v>
      </c>
      <c r="C131" s="355">
        <v>1</v>
      </c>
      <c r="D131" s="355">
        <v>2</v>
      </c>
      <c r="E131" s="355"/>
      <c r="F131" s="355">
        <v>4</v>
      </c>
      <c r="G131" s="355"/>
      <c r="H131" s="355"/>
      <c r="I131" s="366"/>
      <c r="J131" s="371">
        <v>11</v>
      </c>
      <c r="K131" s="361">
        <f t="shared" si="2"/>
        <v>12.100000000000001</v>
      </c>
      <c r="L131" s="357" t="s">
        <v>2115</v>
      </c>
      <c r="M131" s="357" t="s">
        <v>719</v>
      </c>
      <c r="N131" s="357">
        <v>1</v>
      </c>
      <c r="O131" s="357">
        <v>90</v>
      </c>
      <c r="P131" s="357" t="s">
        <v>164</v>
      </c>
      <c r="Q131" s="356" t="s">
        <v>2179</v>
      </c>
      <c r="R131" s="353">
        <v>1</v>
      </c>
      <c r="S131" s="353">
        <v>3</v>
      </c>
      <c r="T131" s="355">
        <v>0</v>
      </c>
      <c r="U131" s="356" t="s">
        <v>2153</v>
      </c>
      <c r="V131" s="355">
        <v>1</v>
      </c>
      <c r="AA131" s="367">
        <v>5159.9671479647513</v>
      </c>
      <c r="AB131" s="367"/>
      <c r="AC131" s="357" t="s">
        <v>1786</v>
      </c>
      <c r="AD131" s="357">
        <v>2007</v>
      </c>
      <c r="AE131" s="355">
        <v>2</v>
      </c>
      <c r="AF131" s="388">
        <v>4</v>
      </c>
      <c r="AG131" s="389" t="s">
        <v>2308</v>
      </c>
      <c r="AH131" s="360"/>
      <c r="AI131" s="360"/>
      <c r="AJ131" s="360"/>
      <c r="AK131" s="360"/>
      <c r="AL131" s="360"/>
      <c r="AM131" s="360"/>
      <c r="AN131" s="360"/>
      <c r="AO131" s="360"/>
      <c r="AP131" s="360"/>
      <c r="AQ131" s="360"/>
    </row>
    <row r="132" spans="1:43" s="353" customFormat="1" ht="28">
      <c r="A132" s="346" t="s">
        <v>931</v>
      </c>
      <c r="B132" s="357" t="s">
        <v>932</v>
      </c>
      <c r="C132" s="355">
        <v>1</v>
      </c>
      <c r="D132" s="355">
        <v>2</v>
      </c>
      <c r="E132" s="355"/>
      <c r="F132" s="355">
        <v>4</v>
      </c>
      <c r="G132" s="355"/>
      <c r="H132" s="355"/>
      <c r="I132" s="366"/>
      <c r="J132" s="371">
        <v>49</v>
      </c>
      <c r="K132" s="361">
        <f t="shared" si="2"/>
        <v>53.900000000000006</v>
      </c>
      <c r="L132" s="357" t="s">
        <v>2115</v>
      </c>
      <c r="M132" s="357" t="s">
        <v>719</v>
      </c>
      <c r="N132" s="357">
        <v>1</v>
      </c>
      <c r="O132" s="357">
        <v>90</v>
      </c>
      <c r="P132" s="357" t="s">
        <v>164</v>
      </c>
      <c r="Q132" s="356" t="s">
        <v>2179</v>
      </c>
      <c r="R132" s="357">
        <v>1</v>
      </c>
      <c r="S132" s="357">
        <v>3</v>
      </c>
      <c r="T132" s="356">
        <v>0</v>
      </c>
      <c r="U132" s="356" t="s">
        <v>2153</v>
      </c>
      <c r="V132" s="355">
        <v>1</v>
      </c>
      <c r="W132" s="353" t="s">
        <v>68</v>
      </c>
      <c r="X132" s="357" t="s">
        <v>720</v>
      </c>
      <c r="Y132" s="353" t="s">
        <v>23</v>
      </c>
      <c r="Z132" s="353" t="s">
        <v>23</v>
      </c>
      <c r="AA132" s="367">
        <v>5159.5609546715768</v>
      </c>
      <c r="AB132" s="367"/>
      <c r="AC132" s="357" t="s">
        <v>1786</v>
      </c>
      <c r="AD132" s="357">
        <v>2007</v>
      </c>
      <c r="AE132" s="355">
        <v>2</v>
      </c>
      <c r="AF132" s="386">
        <v>4</v>
      </c>
      <c r="AG132" s="387" t="s">
        <v>931</v>
      </c>
      <c r="AH132" s="360"/>
      <c r="AI132" s="360"/>
      <c r="AJ132" s="360"/>
      <c r="AK132" s="360"/>
      <c r="AL132" s="360"/>
      <c r="AM132" s="360"/>
      <c r="AN132" s="360"/>
      <c r="AO132" s="360"/>
      <c r="AP132" s="360"/>
      <c r="AQ132" s="360"/>
    </row>
    <row r="133" spans="1:43" s="353" customFormat="1" ht="28">
      <c r="A133" s="346" t="s">
        <v>933</v>
      </c>
      <c r="B133" s="357" t="s">
        <v>2309</v>
      </c>
      <c r="C133" s="355">
        <v>1</v>
      </c>
      <c r="D133" s="355">
        <v>2</v>
      </c>
      <c r="E133" s="355"/>
      <c r="F133" s="355">
        <v>4</v>
      </c>
      <c r="G133" s="355"/>
      <c r="H133" s="355"/>
      <c r="I133" s="366"/>
      <c r="J133" s="371">
        <v>44</v>
      </c>
      <c r="K133" s="361">
        <f t="shared" si="2"/>
        <v>48.400000000000006</v>
      </c>
      <c r="L133" s="357" t="s">
        <v>2115</v>
      </c>
      <c r="M133" s="357" t="s">
        <v>719</v>
      </c>
      <c r="N133" s="357">
        <v>1</v>
      </c>
      <c r="O133" s="357">
        <v>90</v>
      </c>
      <c r="P133" s="357" t="s">
        <v>164</v>
      </c>
      <c r="Q133" s="356" t="s">
        <v>2179</v>
      </c>
      <c r="R133" s="357">
        <v>1</v>
      </c>
      <c r="S133" s="357">
        <v>3</v>
      </c>
      <c r="T133" s="356">
        <v>0</v>
      </c>
      <c r="U133" s="356" t="s">
        <v>2153</v>
      </c>
      <c r="V133" s="355">
        <v>1</v>
      </c>
      <c r="W133" s="353" t="s">
        <v>68</v>
      </c>
      <c r="X133" s="357" t="s">
        <v>720</v>
      </c>
      <c r="Y133" s="353" t="s">
        <v>23</v>
      </c>
      <c r="Z133" s="353" t="s">
        <v>23</v>
      </c>
      <c r="AA133" s="367">
        <v>5159.1551298076929</v>
      </c>
      <c r="AB133" s="367"/>
      <c r="AC133" s="357" t="s">
        <v>1786</v>
      </c>
      <c r="AD133" s="357">
        <v>2007</v>
      </c>
      <c r="AE133" s="355">
        <v>2</v>
      </c>
      <c r="AF133" s="386">
        <v>4</v>
      </c>
      <c r="AG133" s="387" t="s">
        <v>933</v>
      </c>
      <c r="AH133" s="360"/>
      <c r="AI133" s="360"/>
      <c r="AJ133" s="360"/>
      <c r="AK133" s="360"/>
      <c r="AL133" s="360"/>
      <c r="AM133" s="360"/>
      <c r="AN133" s="360"/>
      <c r="AO133" s="360"/>
      <c r="AP133" s="360"/>
      <c r="AQ133" s="360"/>
    </row>
    <row r="134" spans="1:43" s="353" customFormat="1" ht="28">
      <c r="A134" s="346" t="s">
        <v>934</v>
      </c>
      <c r="B134" s="357" t="s">
        <v>2310</v>
      </c>
      <c r="C134" s="355"/>
      <c r="D134" s="355">
        <v>2</v>
      </c>
      <c r="E134" s="355"/>
      <c r="F134" s="355">
        <v>4</v>
      </c>
      <c r="G134" s="355"/>
      <c r="H134" s="355"/>
      <c r="I134" s="366"/>
      <c r="J134" s="355">
        <v>197</v>
      </c>
      <c r="K134" s="361">
        <f t="shared" si="2"/>
        <v>216.70000000000002</v>
      </c>
      <c r="L134" s="357" t="s">
        <v>2115</v>
      </c>
      <c r="M134" s="357" t="s">
        <v>719</v>
      </c>
      <c r="N134" s="357" t="s">
        <v>2311</v>
      </c>
      <c r="O134" s="357">
        <v>900</v>
      </c>
      <c r="P134" s="357" t="s">
        <v>677</v>
      </c>
      <c r="Q134" s="356" t="s">
        <v>2179</v>
      </c>
      <c r="R134" s="357">
        <v>1</v>
      </c>
      <c r="S134" s="357">
        <v>3</v>
      </c>
      <c r="T134" s="356">
        <v>0</v>
      </c>
      <c r="U134" s="356" t="s">
        <v>2153</v>
      </c>
      <c r="V134" s="355">
        <v>1</v>
      </c>
      <c r="W134" s="353" t="s">
        <v>68</v>
      </c>
      <c r="X134" s="357" t="s">
        <v>720</v>
      </c>
      <c r="Y134" s="353" t="s">
        <v>23</v>
      </c>
      <c r="Z134" s="353" t="s">
        <v>23</v>
      </c>
      <c r="AA134" s="367">
        <v>8451.6856014532586</v>
      </c>
      <c r="AB134" s="367"/>
      <c r="AC134" s="357" t="s">
        <v>1786</v>
      </c>
      <c r="AD134" s="357">
        <v>2007</v>
      </c>
      <c r="AE134" s="355">
        <v>2</v>
      </c>
      <c r="AF134" s="386">
        <v>4</v>
      </c>
      <c r="AG134" s="387" t="s">
        <v>934</v>
      </c>
      <c r="AH134" s="360"/>
      <c r="AI134" s="360"/>
      <c r="AJ134" s="360"/>
      <c r="AK134" s="360"/>
      <c r="AL134" s="360"/>
      <c r="AM134" s="360"/>
      <c r="AN134" s="360"/>
      <c r="AO134" s="360"/>
      <c r="AP134" s="360"/>
      <c r="AQ134" s="360"/>
    </row>
    <row r="135" spans="1:43" s="392" customFormat="1" ht="266">
      <c r="A135" s="297" t="s">
        <v>587</v>
      </c>
      <c r="B135" s="357" t="s">
        <v>588</v>
      </c>
      <c r="C135" s="355"/>
      <c r="D135" s="355">
        <v>2</v>
      </c>
      <c r="E135" s="355">
        <v>3</v>
      </c>
      <c r="F135" s="355">
        <v>4</v>
      </c>
      <c r="G135" s="355">
        <v>5</v>
      </c>
      <c r="H135" s="355">
        <v>6</v>
      </c>
      <c r="I135" s="366"/>
      <c r="J135" s="363">
        <v>1586</v>
      </c>
      <c r="K135" s="362">
        <f t="shared" si="2"/>
        <v>1744.6000000000001</v>
      </c>
      <c r="L135" s="357" t="s">
        <v>2115</v>
      </c>
      <c r="M135" s="357" t="s">
        <v>590</v>
      </c>
      <c r="N135" s="356">
        <v>3</v>
      </c>
      <c r="O135" s="356" t="s">
        <v>1651</v>
      </c>
      <c r="P135" s="356" t="s">
        <v>589</v>
      </c>
      <c r="Q135" s="356" t="s">
        <v>591</v>
      </c>
      <c r="R135" s="357">
        <v>1</v>
      </c>
      <c r="S135" s="357">
        <v>0</v>
      </c>
      <c r="T135" s="356">
        <v>0</v>
      </c>
      <c r="U135" s="356" t="s">
        <v>2153</v>
      </c>
      <c r="V135" s="355">
        <v>1</v>
      </c>
      <c r="W135" s="357" t="s">
        <v>592</v>
      </c>
      <c r="X135" s="357" t="s">
        <v>593</v>
      </c>
      <c r="Y135" s="357" t="s">
        <v>23</v>
      </c>
      <c r="Z135" s="357" t="s">
        <v>2312</v>
      </c>
      <c r="AA135" s="156">
        <v>15475.033750093671</v>
      </c>
      <c r="AB135" s="156"/>
      <c r="AC135" s="357">
        <v>1</v>
      </c>
      <c r="AD135" s="357">
        <v>1996</v>
      </c>
      <c r="AE135" s="356">
        <v>1</v>
      </c>
      <c r="AF135" s="390">
        <v>5</v>
      </c>
      <c r="AG135" s="391" t="s">
        <v>587</v>
      </c>
      <c r="AH135" s="360"/>
      <c r="AI135" s="360"/>
      <c r="AJ135" s="360"/>
      <c r="AK135" s="360"/>
      <c r="AL135" s="360"/>
      <c r="AM135" s="360"/>
      <c r="AN135" s="360"/>
      <c r="AO135" s="360"/>
      <c r="AP135" s="360"/>
      <c r="AQ135" s="360"/>
    </row>
    <row r="136" spans="1:43" s="353" customFormat="1" ht="42">
      <c r="A136" s="297" t="s">
        <v>2313</v>
      </c>
      <c r="B136" s="357" t="s">
        <v>2314</v>
      </c>
      <c r="C136" s="355"/>
      <c r="D136" s="355">
        <v>2</v>
      </c>
      <c r="E136" s="355">
        <v>3</v>
      </c>
      <c r="F136" s="355">
        <v>4</v>
      </c>
      <c r="G136" s="355">
        <v>5</v>
      </c>
      <c r="H136" s="355">
        <v>6</v>
      </c>
      <c r="I136" s="366"/>
      <c r="J136" s="355">
        <v>30</v>
      </c>
      <c r="K136" s="361">
        <f t="shared" si="2"/>
        <v>33</v>
      </c>
      <c r="L136" s="357" t="s">
        <v>2115</v>
      </c>
      <c r="M136" s="357" t="s">
        <v>2315</v>
      </c>
      <c r="N136" s="357">
        <v>1</v>
      </c>
      <c r="O136" s="357">
        <v>90</v>
      </c>
      <c r="P136" s="357" t="s">
        <v>662</v>
      </c>
      <c r="Q136" s="356" t="s">
        <v>664</v>
      </c>
      <c r="R136" s="357">
        <v>1</v>
      </c>
      <c r="S136" s="357">
        <v>0</v>
      </c>
      <c r="T136" s="356">
        <v>0</v>
      </c>
      <c r="U136" s="356" t="s">
        <v>2153</v>
      </c>
      <c r="V136" s="355">
        <v>1</v>
      </c>
      <c r="W136" s="353" t="s">
        <v>23</v>
      </c>
      <c r="X136" s="357" t="s">
        <v>665</v>
      </c>
      <c r="Y136" s="353" t="s">
        <v>23</v>
      </c>
      <c r="Z136" s="353" t="s">
        <v>23</v>
      </c>
      <c r="AA136" s="367">
        <v>5157.5355046379327</v>
      </c>
      <c r="AB136" s="367"/>
      <c r="AC136" s="353">
        <v>1</v>
      </c>
      <c r="AD136" s="357">
        <v>1996</v>
      </c>
      <c r="AE136" s="355">
        <v>1</v>
      </c>
      <c r="AF136" s="390">
        <v>5</v>
      </c>
      <c r="AG136" s="393" t="s">
        <v>2313</v>
      </c>
      <c r="AH136" s="360"/>
      <c r="AI136" s="360"/>
      <c r="AJ136" s="360"/>
      <c r="AK136" s="360"/>
      <c r="AL136" s="360"/>
      <c r="AM136" s="360"/>
      <c r="AN136" s="360"/>
      <c r="AO136" s="360"/>
      <c r="AP136" s="360"/>
      <c r="AQ136" s="360"/>
    </row>
    <row r="137" spans="1:43" s="353" customFormat="1" ht="42">
      <c r="A137" s="297" t="s">
        <v>660</v>
      </c>
      <c r="B137" s="357" t="s">
        <v>661</v>
      </c>
      <c r="C137" s="355"/>
      <c r="D137" s="355">
        <v>2</v>
      </c>
      <c r="E137" s="355">
        <v>3</v>
      </c>
      <c r="F137" s="355">
        <v>4</v>
      </c>
      <c r="G137" s="355">
        <v>5</v>
      </c>
      <c r="H137" s="355">
        <v>6</v>
      </c>
      <c r="I137" s="366"/>
      <c r="J137" s="355">
        <v>39</v>
      </c>
      <c r="K137" s="361">
        <f t="shared" si="2"/>
        <v>42.900000000000006</v>
      </c>
      <c r="L137" s="357" t="s">
        <v>2115</v>
      </c>
      <c r="M137" s="357" t="s">
        <v>663</v>
      </c>
      <c r="N137" s="357">
        <v>1</v>
      </c>
      <c r="O137" s="357">
        <v>90</v>
      </c>
      <c r="P137" s="357" t="s">
        <v>662</v>
      </c>
      <c r="Q137" s="356" t="s">
        <v>664</v>
      </c>
      <c r="R137" s="357">
        <v>1</v>
      </c>
      <c r="S137" s="357">
        <v>0</v>
      </c>
      <c r="T137" s="356">
        <v>0</v>
      </c>
      <c r="U137" s="356" t="s">
        <v>2153</v>
      </c>
      <c r="V137" s="355">
        <v>1</v>
      </c>
      <c r="W137" s="353" t="s">
        <v>23</v>
      </c>
      <c r="X137" s="357" t="s">
        <v>665</v>
      </c>
      <c r="Y137" s="353" t="s">
        <v>23</v>
      </c>
      <c r="Z137" s="353" t="s">
        <v>23</v>
      </c>
      <c r="AA137" s="367">
        <v>5157.9398607859539</v>
      </c>
      <c r="AB137" s="367"/>
      <c r="AC137" s="353">
        <v>1</v>
      </c>
      <c r="AD137" s="357">
        <v>1996</v>
      </c>
      <c r="AE137" s="355">
        <v>1</v>
      </c>
      <c r="AF137" s="390">
        <v>5</v>
      </c>
      <c r="AG137" s="393" t="s">
        <v>660</v>
      </c>
      <c r="AH137" s="360"/>
      <c r="AI137" s="360"/>
      <c r="AJ137" s="360"/>
      <c r="AK137" s="360"/>
      <c r="AL137" s="360"/>
      <c r="AM137" s="360"/>
      <c r="AN137" s="360"/>
      <c r="AO137" s="360"/>
      <c r="AP137" s="360"/>
      <c r="AQ137" s="360"/>
    </row>
    <row r="138" spans="1:43" s="353" customFormat="1" ht="70">
      <c r="A138" s="297" t="s">
        <v>2316</v>
      </c>
      <c r="B138" s="357" t="s">
        <v>676</v>
      </c>
      <c r="C138" s="355"/>
      <c r="D138" s="355">
        <v>2</v>
      </c>
      <c r="E138" s="355">
        <v>3</v>
      </c>
      <c r="F138" s="355">
        <v>4</v>
      </c>
      <c r="G138" s="355"/>
      <c r="H138" s="355"/>
      <c r="I138" s="366"/>
      <c r="J138" s="356">
        <v>205</v>
      </c>
      <c r="K138" s="361">
        <f t="shared" si="2"/>
        <v>225.50000000000003</v>
      </c>
      <c r="L138" s="357" t="s">
        <v>1063</v>
      </c>
      <c r="M138" s="357" t="s">
        <v>678</v>
      </c>
      <c r="N138" s="357">
        <v>1</v>
      </c>
      <c r="O138" s="357">
        <v>60</v>
      </c>
      <c r="P138" s="357" t="s">
        <v>677</v>
      </c>
      <c r="Q138" s="356" t="s">
        <v>603</v>
      </c>
      <c r="R138" s="357">
        <v>1</v>
      </c>
      <c r="S138" s="357" t="s">
        <v>2317</v>
      </c>
      <c r="T138" s="356">
        <v>0</v>
      </c>
      <c r="U138" s="356" t="s">
        <v>2318</v>
      </c>
      <c r="V138" s="356" t="s">
        <v>1786</v>
      </c>
      <c r="W138" s="357" t="s">
        <v>23</v>
      </c>
      <c r="X138" s="357" t="s">
        <v>679</v>
      </c>
      <c r="Y138" s="357" t="s">
        <v>374</v>
      </c>
      <c r="Z138" s="357" t="s">
        <v>374</v>
      </c>
      <c r="AA138" s="156">
        <v>11380.442311298078</v>
      </c>
      <c r="AB138" s="156"/>
      <c r="AC138" s="353" t="s">
        <v>1786</v>
      </c>
      <c r="AD138" s="357">
        <v>1992</v>
      </c>
      <c r="AE138" s="356">
        <v>2</v>
      </c>
      <c r="AF138" s="390">
        <v>5</v>
      </c>
      <c r="AG138" s="394" t="s">
        <v>2316</v>
      </c>
      <c r="AH138" s="360"/>
      <c r="AI138" s="360"/>
      <c r="AJ138" s="360"/>
      <c r="AK138" s="360"/>
      <c r="AL138" s="360"/>
      <c r="AM138" s="360"/>
      <c r="AN138" s="360"/>
      <c r="AO138" s="360"/>
      <c r="AP138" s="360"/>
      <c r="AQ138" s="360"/>
    </row>
    <row r="139" spans="1:43" s="353" customFormat="1" ht="70">
      <c r="A139" s="297" t="s">
        <v>2319</v>
      </c>
      <c r="B139" s="357" t="s">
        <v>676</v>
      </c>
      <c r="C139" s="355"/>
      <c r="D139" s="355">
        <v>2</v>
      </c>
      <c r="E139" s="355">
        <v>3</v>
      </c>
      <c r="F139" s="355">
        <v>4</v>
      </c>
      <c r="G139" s="355"/>
      <c r="H139" s="355"/>
      <c r="I139" s="366"/>
      <c r="J139" s="356">
        <v>193</v>
      </c>
      <c r="K139" s="361">
        <f t="shared" si="2"/>
        <v>212.3</v>
      </c>
      <c r="L139" s="357" t="s">
        <v>1063</v>
      </c>
      <c r="M139" s="357" t="s">
        <v>678</v>
      </c>
      <c r="N139" s="357">
        <v>1</v>
      </c>
      <c r="O139" s="357">
        <v>60</v>
      </c>
      <c r="P139" s="357" t="s">
        <v>677</v>
      </c>
      <c r="Q139" s="356" t="s">
        <v>603</v>
      </c>
      <c r="R139" s="357">
        <v>1</v>
      </c>
      <c r="S139" s="357" t="s">
        <v>2317</v>
      </c>
      <c r="T139" s="356">
        <v>0</v>
      </c>
      <c r="U139" s="356" t="s">
        <v>2318</v>
      </c>
      <c r="V139" s="356" t="s">
        <v>1786</v>
      </c>
      <c r="W139" s="357" t="s">
        <v>23</v>
      </c>
      <c r="X139" s="357" t="s">
        <v>679</v>
      </c>
      <c r="Y139" s="357" t="s">
        <v>374</v>
      </c>
      <c r="Z139" s="357" t="s">
        <v>374</v>
      </c>
      <c r="AA139" s="156">
        <v>7586.4233744944422</v>
      </c>
      <c r="AB139" s="156"/>
      <c r="AC139" s="353" t="s">
        <v>1786</v>
      </c>
      <c r="AD139" s="357">
        <v>1992</v>
      </c>
      <c r="AE139" s="356">
        <v>2</v>
      </c>
      <c r="AF139" s="390">
        <v>5</v>
      </c>
      <c r="AG139" s="394" t="s">
        <v>2319</v>
      </c>
      <c r="AH139" s="360"/>
      <c r="AI139" s="360"/>
      <c r="AJ139" s="360"/>
      <c r="AK139" s="360"/>
      <c r="AL139" s="360"/>
      <c r="AM139" s="360"/>
      <c r="AN139" s="360"/>
      <c r="AO139" s="360"/>
      <c r="AP139" s="360"/>
      <c r="AQ139" s="360"/>
    </row>
    <row r="140" spans="1:43" s="353" customFormat="1" ht="28">
      <c r="A140" s="297" t="s">
        <v>2320</v>
      </c>
      <c r="B140" s="313" t="s">
        <v>2321</v>
      </c>
      <c r="C140" s="355"/>
      <c r="D140" s="355">
        <v>2</v>
      </c>
      <c r="E140" s="355"/>
      <c r="F140" s="355">
        <v>4</v>
      </c>
      <c r="G140" s="355"/>
      <c r="H140" s="355"/>
      <c r="I140" s="366"/>
      <c r="J140" s="371">
        <v>45</v>
      </c>
      <c r="K140" s="361">
        <f t="shared" si="2"/>
        <v>49.500000000000007</v>
      </c>
      <c r="L140" s="357" t="s">
        <v>2115</v>
      </c>
      <c r="M140" s="353" t="s">
        <v>2322</v>
      </c>
      <c r="N140" s="357">
        <v>1</v>
      </c>
      <c r="O140" s="357">
        <v>60</v>
      </c>
      <c r="P140" s="357" t="s">
        <v>677</v>
      </c>
      <c r="Q140" s="356" t="s">
        <v>603</v>
      </c>
      <c r="R140" s="353">
        <v>1</v>
      </c>
      <c r="S140" s="353">
        <v>3</v>
      </c>
      <c r="T140" s="355">
        <v>0</v>
      </c>
      <c r="U140" s="356" t="s">
        <v>2153</v>
      </c>
      <c r="V140" s="355">
        <v>1</v>
      </c>
      <c r="AA140" s="367">
        <v>3792.9428473557696</v>
      </c>
      <c r="AB140" s="367"/>
      <c r="AC140" s="353" t="s">
        <v>1786</v>
      </c>
      <c r="AD140" s="353">
        <v>1992</v>
      </c>
      <c r="AE140" s="355">
        <v>2</v>
      </c>
      <c r="AF140" s="395">
        <v>5</v>
      </c>
      <c r="AG140" s="396" t="s">
        <v>2320</v>
      </c>
      <c r="AH140" s="360"/>
      <c r="AI140" s="360"/>
      <c r="AJ140" s="360"/>
      <c r="AK140" s="360"/>
      <c r="AL140" s="360"/>
      <c r="AM140" s="360"/>
      <c r="AN140" s="360"/>
      <c r="AO140" s="360"/>
      <c r="AP140" s="360"/>
      <c r="AQ140" s="360"/>
    </row>
    <row r="141" spans="1:43" s="353" customFormat="1" ht="28">
      <c r="A141" s="297" t="s">
        <v>706</v>
      </c>
      <c r="B141" s="357" t="s">
        <v>707</v>
      </c>
      <c r="C141" s="355"/>
      <c r="D141" s="355">
        <v>2</v>
      </c>
      <c r="E141" s="355"/>
      <c r="F141" s="355">
        <v>4</v>
      </c>
      <c r="G141" s="355">
        <v>5</v>
      </c>
      <c r="H141" s="355"/>
      <c r="I141" s="366"/>
      <c r="J141" s="371">
        <v>16</v>
      </c>
      <c r="K141" s="362">
        <f t="shared" si="2"/>
        <v>17.600000000000001</v>
      </c>
      <c r="L141" s="357" t="s">
        <v>1063</v>
      </c>
      <c r="M141" s="357" t="s">
        <v>709</v>
      </c>
      <c r="N141" s="357">
        <v>1</v>
      </c>
      <c r="O141" s="357">
        <v>120</v>
      </c>
      <c r="P141" s="357" t="s">
        <v>708</v>
      </c>
      <c r="Q141" s="356" t="s">
        <v>710</v>
      </c>
      <c r="R141" s="357">
        <v>1</v>
      </c>
      <c r="S141" s="357">
        <v>2</v>
      </c>
      <c r="T141" s="356">
        <v>0</v>
      </c>
      <c r="U141" s="356" t="s">
        <v>2153</v>
      </c>
      <c r="V141" s="355">
        <v>1</v>
      </c>
      <c r="W141" s="357" t="s">
        <v>711</v>
      </c>
      <c r="X141" s="353" t="s">
        <v>23</v>
      </c>
      <c r="Y141" s="353" t="s">
        <v>23</v>
      </c>
      <c r="Z141" s="353" t="s">
        <v>23</v>
      </c>
      <c r="AA141" s="156">
        <v>6519.169218405119</v>
      </c>
      <c r="AB141" s="156"/>
      <c r="AC141" s="353" t="s">
        <v>2323</v>
      </c>
      <c r="AD141" s="357">
        <v>2000</v>
      </c>
      <c r="AE141" s="355">
        <v>1</v>
      </c>
      <c r="AF141" s="390">
        <v>5</v>
      </c>
      <c r="AG141" s="393" t="s">
        <v>706</v>
      </c>
      <c r="AH141" s="360"/>
      <c r="AI141" s="360"/>
      <c r="AJ141" s="360"/>
      <c r="AK141" s="360"/>
      <c r="AL141" s="360"/>
      <c r="AM141" s="360"/>
      <c r="AN141" s="360"/>
      <c r="AO141" s="360"/>
      <c r="AP141" s="360"/>
      <c r="AQ141" s="360"/>
    </row>
    <row r="142" spans="1:43" s="353" customFormat="1" ht="84">
      <c r="A142" s="297" t="s">
        <v>833</v>
      </c>
      <c r="B142" s="357" t="s">
        <v>834</v>
      </c>
      <c r="C142" s="355"/>
      <c r="D142" s="355">
        <v>2</v>
      </c>
      <c r="E142" s="355">
        <v>3</v>
      </c>
      <c r="F142" s="355">
        <v>4</v>
      </c>
      <c r="G142" s="355"/>
      <c r="H142" s="355"/>
      <c r="I142" s="366"/>
      <c r="J142" s="371">
        <v>48</v>
      </c>
      <c r="K142" s="362">
        <f t="shared" si="2"/>
        <v>52.800000000000004</v>
      </c>
      <c r="L142" s="357" t="s">
        <v>2115</v>
      </c>
      <c r="M142" s="357" t="s">
        <v>836</v>
      </c>
      <c r="N142" s="357">
        <v>1</v>
      </c>
      <c r="O142" s="357">
        <v>60</v>
      </c>
      <c r="P142" s="357" t="s">
        <v>835</v>
      </c>
      <c r="Q142" s="356" t="s">
        <v>603</v>
      </c>
      <c r="R142" s="357">
        <v>1</v>
      </c>
      <c r="S142" s="357">
        <v>3</v>
      </c>
      <c r="T142" s="356">
        <v>0</v>
      </c>
      <c r="U142" s="356" t="s">
        <v>2153</v>
      </c>
      <c r="V142" s="355">
        <v>1</v>
      </c>
      <c r="W142" s="357" t="s">
        <v>837</v>
      </c>
      <c r="X142" s="353" t="s">
        <v>23</v>
      </c>
      <c r="Y142" s="353" t="s">
        <v>23</v>
      </c>
      <c r="Z142" s="353" t="s">
        <v>23</v>
      </c>
      <c r="AA142" s="156">
        <v>3792.4058961362571</v>
      </c>
      <c r="AB142" s="156"/>
      <c r="AC142" s="353">
        <v>1</v>
      </c>
      <c r="AD142" s="357">
        <v>2007</v>
      </c>
      <c r="AE142" s="355">
        <v>1</v>
      </c>
      <c r="AF142" s="390">
        <v>5</v>
      </c>
      <c r="AG142" s="393" t="s">
        <v>833</v>
      </c>
      <c r="AH142" s="360"/>
      <c r="AI142" s="360"/>
      <c r="AJ142" s="360"/>
      <c r="AK142" s="360"/>
      <c r="AL142" s="360"/>
      <c r="AM142" s="360"/>
      <c r="AN142" s="360"/>
      <c r="AO142" s="360"/>
      <c r="AP142" s="360"/>
      <c r="AQ142" s="360"/>
    </row>
    <row r="143" spans="1:43" s="353" customFormat="1" ht="140">
      <c r="A143" s="297" t="s">
        <v>842</v>
      </c>
      <c r="B143" s="357" t="s">
        <v>843</v>
      </c>
      <c r="C143" s="355"/>
      <c r="D143" s="355">
        <v>2</v>
      </c>
      <c r="E143" s="355"/>
      <c r="F143" s="355">
        <v>4</v>
      </c>
      <c r="G143" s="355"/>
      <c r="H143" s="355"/>
      <c r="I143" s="366"/>
      <c r="J143" s="371">
        <v>66</v>
      </c>
      <c r="K143" s="362">
        <f t="shared" si="2"/>
        <v>72.600000000000009</v>
      </c>
      <c r="L143" s="357" t="s">
        <v>2115</v>
      </c>
      <c r="M143" s="357" t="s">
        <v>839</v>
      </c>
      <c r="N143" s="357">
        <v>0.25</v>
      </c>
      <c r="O143" s="357">
        <v>90</v>
      </c>
      <c r="P143" s="357" t="s">
        <v>838</v>
      </c>
      <c r="Q143" s="356" t="s">
        <v>603</v>
      </c>
      <c r="R143" s="357">
        <v>1</v>
      </c>
      <c r="S143" s="357" t="s">
        <v>2324</v>
      </c>
      <c r="T143" s="356">
        <v>0</v>
      </c>
      <c r="U143" s="356" t="s">
        <v>2153</v>
      </c>
      <c r="V143" s="355">
        <v>1</v>
      </c>
      <c r="W143" s="353" t="s">
        <v>23</v>
      </c>
      <c r="X143" s="357" t="s">
        <v>840</v>
      </c>
      <c r="Y143" s="353" t="s">
        <v>23</v>
      </c>
      <c r="Z143" s="357" t="s">
        <v>841</v>
      </c>
      <c r="AA143" s="156">
        <v>2577.5585174997832</v>
      </c>
      <c r="AB143" s="156"/>
      <c r="AC143" s="353">
        <v>1</v>
      </c>
      <c r="AD143" s="357">
        <v>2007</v>
      </c>
      <c r="AE143" s="355">
        <v>1</v>
      </c>
      <c r="AF143" s="390">
        <v>5</v>
      </c>
      <c r="AG143" s="393" t="s">
        <v>842</v>
      </c>
      <c r="AH143" s="360"/>
      <c r="AI143" s="360"/>
      <c r="AJ143" s="360"/>
      <c r="AK143" s="360"/>
      <c r="AL143" s="360"/>
      <c r="AM143" s="360"/>
      <c r="AN143" s="360"/>
      <c r="AO143" s="360"/>
      <c r="AP143" s="360"/>
      <c r="AQ143" s="360"/>
    </row>
    <row r="144" spans="1:43" s="353" customFormat="1" ht="42">
      <c r="A144" s="297" t="s">
        <v>2325</v>
      </c>
      <c r="B144" s="371" t="s">
        <v>2326</v>
      </c>
      <c r="C144" s="355">
        <v>1</v>
      </c>
      <c r="D144" s="355">
        <v>2</v>
      </c>
      <c r="E144" s="355"/>
      <c r="F144" s="355">
        <v>4</v>
      </c>
      <c r="G144" s="355"/>
      <c r="H144" s="355"/>
      <c r="I144" s="366"/>
      <c r="J144" s="371">
        <v>2008</v>
      </c>
      <c r="K144" s="361">
        <f t="shared" si="2"/>
        <v>2208.8000000000002</v>
      </c>
      <c r="L144" s="357" t="s">
        <v>2115</v>
      </c>
      <c r="M144" s="353" t="s">
        <v>2327</v>
      </c>
      <c r="N144" s="353">
        <v>2</v>
      </c>
      <c r="O144" s="353">
        <v>45</v>
      </c>
      <c r="P144" s="357" t="s">
        <v>2328</v>
      </c>
      <c r="Q144" s="356" t="s">
        <v>2329</v>
      </c>
      <c r="R144" s="353">
        <v>3</v>
      </c>
      <c r="S144" s="353">
        <v>3</v>
      </c>
      <c r="T144" s="355">
        <v>1</v>
      </c>
      <c r="U144" s="356" t="s">
        <v>2330</v>
      </c>
      <c r="V144" s="355">
        <v>1</v>
      </c>
      <c r="W144" s="357" t="s">
        <v>5472</v>
      </c>
      <c r="AA144" s="367">
        <v>6220.8945124401207</v>
      </c>
      <c r="AB144" s="367"/>
      <c r="AC144" s="353">
        <v>1</v>
      </c>
      <c r="AD144" s="353">
        <v>1992</v>
      </c>
      <c r="AE144" s="355">
        <v>1</v>
      </c>
      <c r="AF144" s="395">
        <v>5</v>
      </c>
      <c r="AG144" s="396" t="s">
        <v>2325</v>
      </c>
      <c r="AH144" s="360"/>
      <c r="AI144" s="360"/>
      <c r="AJ144" s="360"/>
      <c r="AK144" s="360"/>
      <c r="AL144" s="360"/>
      <c r="AM144" s="360"/>
      <c r="AN144" s="360"/>
      <c r="AO144" s="360"/>
      <c r="AP144" s="360"/>
      <c r="AQ144" s="360"/>
    </row>
    <row r="145" spans="1:43" s="353" customFormat="1" ht="42">
      <c r="A145" s="297" t="s">
        <v>862</v>
      </c>
      <c r="B145" s="356" t="s">
        <v>863</v>
      </c>
      <c r="C145" s="355"/>
      <c r="D145" s="355">
        <v>2</v>
      </c>
      <c r="E145" s="355">
        <v>3</v>
      </c>
      <c r="F145" s="355">
        <v>4</v>
      </c>
      <c r="G145" s="355"/>
      <c r="H145" s="355"/>
      <c r="I145" s="366"/>
      <c r="J145" s="355">
        <v>741</v>
      </c>
      <c r="K145" s="361">
        <f t="shared" si="2"/>
        <v>815.1</v>
      </c>
      <c r="L145" s="357" t="s">
        <v>2115</v>
      </c>
      <c r="M145" s="357" t="s">
        <v>2331</v>
      </c>
      <c r="N145" s="357">
        <v>5</v>
      </c>
      <c r="O145" s="357">
        <v>60</v>
      </c>
      <c r="P145" s="357">
        <v>4</v>
      </c>
      <c r="Q145" s="356" t="s">
        <v>2158</v>
      </c>
      <c r="R145" s="357">
        <v>5</v>
      </c>
      <c r="S145" s="357">
        <v>3</v>
      </c>
      <c r="T145" s="356">
        <v>3</v>
      </c>
      <c r="U145" s="356" t="s">
        <v>2153</v>
      </c>
      <c r="V145" s="355">
        <v>1</v>
      </c>
      <c r="W145" s="357" t="s">
        <v>864</v>
      </c>
      <c r="X145" s="353" t="s">
        <v>23</v>
      </c>
      <c r="Y145" s="353" t="s">
        <v>68</v>
      </c>
      <c r="Z145" s="353" t="s">
        <v>68</v>
      </c>
      <c r="AA145" s="156">
        <v>18958.011428930404</v>
      </c>
      <c r="AB145" s="156"/>
      <c r="AC145" s="353">
        <v>1</v>
      </c>
      <c r="AD145" s="357">
        <v>2017</v>
      </c>
      <c r="AE145" s="355">
        <v>1</v>
      </c>
      <c r="AF145" s="390">
        <v>5</v>
      </c>
      <c r="AG145" s="393" t="s">
        <v>862</v>
      </c>
      <c r="AH145" s="360"/>
      <c r="AI145" s="360"/>
      <c r="AJ145" s="360"/>
      <c r="AK145" s="360"/>
      <c r="AL145" s="360"/>
      <c r="AM145" s="360"/>
      <c r="AN145" s="360"/>
      <c r="AO145" s="360"/>
      <c r="AP145" s="360"/>
      <c r="AQ145" s="360"/>
    </row>
    <row r="146" spans="1:43" s="353" customFormat="1" ht="42">
      <c r="A146" s="297" t="s">
        <v>891</v>
      </c>
      <c r="B146" s="357" t="s">
        <v>892</v>
      </c>
      <c r="C146" s="355"/>
      <c r="D146" s="355">
        <v>2</v>
      </c>
      <c r="E146" s="355">
        <v>3</v>
      </c>
      <c r="F146" s="355">
        <v>4</v>
      </c>
      <c r="G146" s="355"/>
      <c r="H146" s="355"/>
      <c r="I146" s="366"/>
      <c r="J146" s="371">
        <v>32</v>
      </c>
      <c r="K146" s="361">
        <f t="shared" si="2"/>
        <v>35.200000000000003</v>
      </c>
      <c r="L146" s="357" t="s">
        <v>2115</v>
      </c>
      <c r="M146" s="357" t="s">
        <v>893</v>
      </c>
      <c r="N146" s="357">
        <v>1</v>
      </c>
      <c r="O146" s="357">
        <v>120</v>
      </c>
      <c r="P146" s="357" t="s">
        <v>50</v>
      </c>
      <c r="Q146" s="356" t="s">
        <v>2332</v>
      </c>
      <c r="R146" s="356">
        <v>1</v>
      </c>
      <c r="S146" s="357" t="s">
        <v>2317</v>
      </c>
      <c r="T146" s="356">
        <v>1</v>
      </c>
      <c r="U146" s="356" t="s">
        <v>2153</v>
      </c>
      <c r="V146" s="355" t="s">
        <v>1786</v>
      </c>
      <c r="W146" s="357" t="s">
        <v>894</v>
      </c>
      <c r="X146" s="357" t="s">
        <v>895</v>
      </c>
      <c r="Y146" s="353" t="s">
        <v>68</v>
      </c>
      <c r="Z146" s="353" t="s">
        <v>68</v>
      </c>
      <c r="AA146" s="156">
        <v>6515.9562229851672</v>
      </c>
      <c r="AB146" s="156"/>
      <c r="AC146" s="357" t="s">
        <v>1786</v>
      </c>
      <c r="AD146" s="357">
        <v>2007</v>
      </c>
      <c r="AE146" s="355">
        <v>2</v>
      </c>
      <c r="AF146" s="390">
        <v>5</v>
      </c>
      <c r="AG146" s="393" t="s">
        <v>891</v>
      </c>
      <c r="AH146" s="360"/>
      <c r="AI146" s="360"/>
      <c r="AJ146" s="360"/>
      <c r="AK146" s="360"/>
      <c r="AL146" s="360"/>
      <c r="AM146" s="360"/>
      <c r="AN146" s="360"/>
      <c r="AO146" s="360"/>
      <c r="AP146" s="360"/>
      <c r="AQ146" s="360"/>
    </row>
    <row r="147" spans="1:43" s="353" customFormat="1" ht="42">
      <c r="A147" s="297" t="s">
        <v>905</v>
      </c>
      <c r="B147" s="357" t="s">
        <v>906</v>
      </c>
      <c r="C147" s="355"/>
      <c r="D147" s="355">
        <v>2</v>
      </c>
      <c r="E147" s="355"/>
      <c r="F147" s="355">
        <v>4</v>
      </c>
      <c r="G147" s="355"/>
      <c r="H147" s="355"/>
      <c r="I147" s="366"/>
      <c r="J147" s="313">
        <v>131</v>
      </c>
      <c r="K147" s="361">
        <f t="shared" si="2"/>
        <v>144.10000000000002</v>
      </c>
      <c r="L147" s="357" t="s">
        <v>2115</v>
      </c>
      <c r="M147" s="357" t="s">
        <v>907</v>
      </c>
      <c r="N147" s="357">
        <v>0.25</v>
      </c>
      <c r="O147" s="357">
        <v>90</v>
      </c>
      <c r="P147" s="357" t="s">
        <v>50</v>
      </c>
      <c r="Q147" s="356" t="s">
        <v>902</v>
      </c>
      <c r="R147" s="356">
        <v>1</v>
      </c>
      <c r="S147" s="357">
        <v>3</v>
      </c>
      <c r="T147" s="356">
        <v>0</v>
      </c>
      <c r="U147" s="356" t="s">
        <v>2153</v>
      </c>
      <c r="V147" s="355">
        <v>1</v>
      </c>
      <c r="W147" s="353" t="s">
        <v>68</v>
      </c>
      <c r="X147" s="357" t="s">
        <v>840</v>
      </c>
      <c r="Y147" s="353" t="s">
        <v>68</v>
      </c>
      <c r="Z147" s="357" t="s">
        <v>2333</v>
      </c>
      <c r="AA147" s="156">
        <v>1288.2779074519233</v>
      </c>
      <c r="AB147" s="156"/>
      <c r="AC147" s="353">
        <v>1</v>
      </c>
      <c r="AD147" s="357">
        <v>2007</v>
      </c>
      <c r="AE147" s="355">
        <v>1</v>
      </c>
      <c r="AF147" s="390">
        <v>5</v>
      </c>
      <c r="AG147" s="393" t="s">
        <v>905</v>
      </c>
      <c r="AH147" s="360"/>
      <c r="AI147" s="360"/>
      <c r="AJ147" s="360"/>
      <c r="AK147" s="360"/>
      <c r="AL147" s="360"/>
      <c r="AM147" s="360"/>
      <c r="AN147" s="360"/>
      <c r="AO147" s="360"/>
      <c r="AP147" s="360"/>
      <c r="AQ147" s="360"/>
    </row>
    <row r="148" spans="1:43" s="353" customFormat="1" ht="28">
      <c r="A148" s="297" t="s">
        <v>2334</v>
      </c>
      <c r="B148" s="371" t="s">
        <v>2335</v>
      </c>
      <c r="C148" s="355"/>
      <c r="D148" s="355">
        <v>2</v>
      </c>
      <c r="E148" s="355"/>
      <c r="F148" s="355">
        <v>4</v>
      </c>
      <c r="G148" s="355"/>
      <c r="H148" s="355"/>
      <c r="I148" s="366"/>
      <c r="J148" s="355">
        <v>134</v>
      </c>
      <c r="K148" s="361">
        <f t="shared" si="2"/>
        <v>147.4</v>
      </c>
      <c r="L148" s="357" t="s">
        <v>2115</v>
      </c>
      <c r="M148" s="353" t="s">
        <v>2336</v>
      </c>
      <c r="N148" s="357">
        <v>1</v>
      </c>
      <c r="O148" s="357">
        <v>60</v>
      </c>
      <c r="P148" s="357" t="s">
        <v>164</v>
      </c>
      <c r="Q148" s="356" t="s">
        <v>2179</v>
      </c>
      <c r="R148" s="353">
        <v>1</v>
      </c>
      <c r="S148" s="353">
        <v>3</v>
      </c>
      <c r="T148" s="355">
        <v>0</v>
      </c>
      <c r="U148" s="356" t="s">
        <v>2153</v>
      </c>
      <c r="V148" s="355">
        <v>1</v>
      </c>
      <c r="AA148" s="367">
        <v>3790.5341823400108</v>
      </c>
      <c r="AB148" s="367"/>
      <c r="AC148" s="353" t="s">
        <v>1786</v>
      </c>
      <c r="AD148" s="357">
        <v>2007</v>
      </c>
      <c r="AE148" s="355">
        <v>2</v>
      </c>
      <c r="AF148" s="395">
        <v>5</v>
      </c>
      <c r="AG148" s="396" t="s">
        <v>2334</v>
      </c>
      <c r="AH148" s="360"/>
      <c r="AI148" s="360"/>
      <c r="AJ148" s="360"/>
      <c r="AK148" s="360"/>
      <c r="AL148" s="360"/>
      <c r="AM148" s="360"/>
      <c r="AN148" s="360"/>
      <c r="AO148" s="360"/>
      <c r="AP148" s="360"/>
      <c r="AQ148" s="360"/>
    </row>
    <row r="149" spans="1:43" s="353" customFormat="1" ht="42">
      <c r="A149" s="297" t="s">
        <v>926</v>
      </c>
      <c r="B149" s="357" t="s">
        <v>927</v>
      </c>
      <c r="C149" s="355">
        <v>1</v>
      </c>
      <c r="D149" s="355">
        <v>2</v>
      </c>
      <c r="E149" s="355"/>
      <c r="F149" s="355">
        <v>4</v>
      </c>
      <c r="G149" s="355"/>
      <c r="H149" s="355"/>
      <c r="I149" s="366"/>
      <c r="J149" s="371">
        <v>813</v>
      </c>
      <c r="K149" s="361">
        <f t="shared" si="2"/>
        <v>894.30000000000007</v>
      </c>
      <c r="L149" s="357" t="s">
        <v>2115</v>
      </c>
      <c r="M149" s="357" t="s">
        <v>929</v>
      </c>
      <c r="N149" s="353">
        <v>2</v>
      </c>
      <c r="O149" s="353">
        <v>45</v>
      </c>
      <c r="P149" s="357" t="s">
        <v>2337</v>
      </c>
      <c r="Q149" s="356" t="s">
        <v>2338</v>
      </c>
      <c r="R149" s="356">
        <v>3</v>
      </c>
      <c r="S149" s="357">
        <v>3</v>
      </c>
      <c r="T149" s="356">
        <v>1</v>
      </c>
      <c r="U149" s="356" t="s">
        <v>2153</v>
      </c>
      <c r="V149" s="355">
        <v>1</v>
      </c>
      <c r="W149" s="357" t="s">
        <v>930</v>
      </c>
      <c r="X149" s="353" t="s">
        <v>23</v>
      </c>
      <c r="Y149" s="357" t="s">
        <v>68</v>
      </c>
      <c r="Z149" s="357" t="s">
        <v>68</v>
      </c>
      <c r="AA149" s="156">
        <v>6218.4912772461139</v>
      </c>
      <c r="AB149" s="156"/>
      <c r="AC149" s="353">
        <v>1</v>
      </c>
      <c r="AD149" s="357">
        <v>2007</v>
      </c>
      <c r="AE149" s="355">
        <v>1</v>
      </c>
      <c r="AF149" s="390">
        <v>5</v>
      </c>
      <c r="AG149" s="393" t="s">
        <v>926</v>
      </c>
      <c r="AH149" s="360"/>
      <c r="AI149" s="360"/>
      <c r="AJ149" s="360"/>
      <c r="AK149" s="360"/>
      <c r="AL149" s="360"/>
      <c r="AM149" s="360"/>
      <c r="AN149" s="360"/>
      <c r="AO149" s="360"/>
      <c r="AP149" s="360"/>
      <c r="AQ149" s="360"/>
    </row>
    <row r="150" spans="1:43" s="353" customFormat="1" ht="28">
      <c r="A150" s="297" t="s">
        <v>2339</v>
      </c>
      <c r="B150" s="313" t="s">
        <v>2340</v>
      </c>
      <c r="C150" s="355"/>
      <c r="D150" s="355">
        <v>2</v>
      </c>
      <c r="E150" s="355">
        <v>3</v>
      </c>
      <c r="F150" s="355">
        <v>4</v>
      </c>
      <c r="G150" s="355"/>
      <c r="H150" s="355"/>
      <c r="I150" s="366"/>
      <c r="J150" s="371">
        <v>29</v>
      </c>
      <c r="K150" s="361">
        <f t="shared" si="2"/>
        <v>31.900000000000002</v>
      </c>
      <c r="L150" s="357" t="s">
        <v>2115</v>
      </c>
      <c r="M150" s="353" t="s">
        <v>2260</v>
      </c>
      <c r="N150" s="353">
        <v>1</v>
      </c>
      <c r="O150" s="353">
        <v>120</v>
      </c>
      <c r="P150" s="353">
        <v>16</v>
      </c>
      <c r="Q150" s="356" t="s">
        <v>669</v>
      </c>
      <c r="R150" s="353">
        <v>3</v>
      </c>
      <c r="S150" s="353">
        <v>2</v>
      </c>
      <c r="T150" s="355">
        <v>1</v>
      </c>
      <c r="U150" s="356" t="s">
        <v>2153</v>
      </c>
      <c r="V150" s="355">
        <v>1</v>
      </c>
      <c r="AA150" s="367">
        <v>6513.8238616523277</v>
      </c>
      <c r="AB150" s="367"/>
      <c r="AC150" s="353" t="s">
        <v>1786</v>
      </c>
      <c r="AD150" s="353">
        <v>2017</v>
      </c>
      <c r="AE150" s="355">
        <v>2</v>
      </c>
      <c r="AF150" s="395">
        <v>5</v>
      </c>
      <c r="AG150" s="396" t="s">
        <v>2339</v>
      </c>
      <c r="AH150" s="360"/>
      <c r="AI150" s="360"/>
      <c r="AJ150" s="360"/>
      <c r="AK150" s="360"/>
      <c r="AL150" s="360"/>
      <c r="AM150" s="360"/>
      <c r="AN150" s="360"/>
      <c r="AO150" s="360"/>
      <c r="AP150" s="360"/>
      <c r="AQ150" s="360"/>
    </row>
    <row r="151" spans="1:43" s="353" customFormat="1" ht="28">
      <c r="A151" s="297" t="s">
        <v>2341</v>
      </c>
      <c r="B151" s="313" t="s">
        <v>852</v>
      </c>
      <c r="C151" s="355"/>
      <c r="D151" s="355">
        <v>2</v>
      </c>
      <c r="E151" s="355">
        <v>3</v>
      </c>
      <c r="F151" s="355">
        <v>4</v>
      </c>
      <c r="G151" s="355"/>
      <c r="H151" s="355"/>
      <c r="I151" s="366"/>
      <c r="J151" s="371"/>
      <c r="K151" s="361">
        <f t="shared" si="2"/>
        <v>1.1000000000000001</v>
      </c>
      <c r="L151" s="357" t="s">
        <v>1063</v>
      </c>
      <c r="M151" s="353" t="s">
        <v>2342</v>
      </c>
      <c r="N151" s="353">
        <v>1</v>
      </c>
      <c r="O151" s="353">
        <v>45</v>
      </c>
      <c r="P151" s="353">
        <v>8</v>
      </c>
      <c r="Q151" s="356" t="s">
        <v>2343</v>
      </c>
      <c r="R151" s="353">
        <v>1</v>
      </c>
      <c r="S151" s="353">
        <v>2</v>
      </c>
      <c r="T151" s="355">
        <v>0</v>
      </c>
      <c r="U151" s="356" t="s">
        <v>2153</v>
      </c>
      <c r="V151" s="355">
        <v>1</v>
      </c>
      <c r="AA151" s="367">
        <v>3108.8465402125416</v>
      </c>
      <c r="AB151" s="367"/>
      <c r="AC151" s="353">
        <v>1</v>
      </c>
      <c r="AD151" s="353">
        <v>2017</v>
      </c>
      <c r="AE151" s="355">
        <v>1</v>
      </c>
      <c r="AF151" s="395">
        <v>5</v>
      </c>
      <c r="AG151" s="396" t="s">
        <v>2341</v>
      </c>
      <c r="AH151" s="360"/>
      <c r="AI151" s="360"/>
      <c r="AJ151" s="360"/>
      <c r="AK151" s="360"/>
      <c r="AL151" s="360"/>
      <c r="AM151" s="360"/>
      <c r="AN151" s="360"/>
      <c r="AO151" s="360"/>
      <c r="AP151" s="360"/>
      <c r="AQ151" s="360"/>
    </row>
    <row r="152" spans="1:43" s="353" customFormat="1" ht="42">
      <c r="A152" s="297" t="s">
        <v>5473</v>
      </c>
      <c r="B152" s="356" t="s">
        <v>863</v>
      </c>
      <c r="C152" s="355"/>
      <c r="D152" s="355">
        <v>2</v>
      </c>
      <c r="E152" s="355">
        <v>3</v>
      </c>
      <c r="F152" s="355">
        <v>4</v>
      </c>
      <c r="G152" s="355"/>
      <c r="H152" s="355"/>
      <c r="I152" s="366"/>
      <c r="J152" s="355">
        <v>73</v>
      </c>
      <c r="K152" s="361">
        <f t="shared" si="2"/>
        <v>80.300000000000011</v>
      </c>
      <c r="L152" s="357" t="s">
        <v>2115</v>
      </c>
      <c r="M152" s="357" t="s">
        <v>2331</v>
      </c>
      <c r="N152" s="357">
        <v>5</v>
      </c>
      <c r="O152" s="357">
        <v>60</v>
      </c>
      <c r="P152" s="357">
        <v>4</v>
      </c>
      <c r="Q152" s="356" t="s">
        <v>2158</v>
      </c>
      <c r="R152" s="357">
        <v>5</v>
      </c>
      <c r="S152" s="357">
        <v>3</v>
      </c>
      <c r="T152" s="356">
        <v>3</v>
      </c>
      <c r="U152" s="356" t="s">
        <v>2153</v>
      </c>
      <c r="V152" s="355">
        <v>1</v>
      </c>
      <c r="W152" s="357" t="s">
        <v>864</v>
      </c>
      <c r="X152" s="353" t="s">
        <v>23</v>
      </c>
      <c r="Y152" s="353" t="s">
        <v>68</v>
      </c>
      <c r="Z152" s="353" t="s">
        <v>68</v>
      </c>
      <c r="AA152" s="156">
        <v>18958.011428930404</v>
      </c>
      <c r="AB152" s="156"/>
      <c r="AC152" s="353">
        <v>1</v>
      </c>
      <c r="AD152" s="357">
        <v>2017</v>
      </c>
      <c r="AE152" s="355">
        <v>1</v>
      </c>
      <c r="AF152" s="390">
        <v>5</v>
      </c>
      <c r="AG152" s="393" t="s">
        <v>862</v>
      </c>
      <c r="AH152" s="360"/>
      <c r="AI152" s="360"/>
      <c r="AJ152" s="360"/>
      <c r="AK152" s="360"/>
      <c r="AL152" s="360"/>
      <c r="AM152" s="360"/>
      <c r="AN152" s="360"/>
      <c r="AO152" s="360"/>
      <c r="AP152" s="360"/>
      <c r="AQ152" s="360"/>
    </row>
    <row r="153" spans="1:43" s="353" customFormat="1" ht="42">
      <c r="A153" s="243" t="s">
        <v>2146</v>
      </c>
      <c r="B153" s="397" t="s">
        <v>5474</v>
      </c>
      <c r="I153" s="354">
        <v>7</v>
      </c>
      <c r="J153" s="355" t="s">
        <v>23</v>
      </c>
      <c r="K153" s="356" t="s">
        <v>23</v>
      </c>
      <c r="L153" s="357" t="s">
        <v>2115</v>
      </c>
      <c r="M153" s="357" t="s">
        <v>782</v>
      </c>
      <c r="N153" s="357">
        <v>7</v>
      </c>
      <c r="O153" s="357" t="s">
        <v>2147</v>
      </c>
      <c r="P153" s="357">
        <v>52</v>
      </c>
      <c r="Q153" s="356" t="s">
        <v>755</v>
      </c>
      <c r="R153" s="357">
        <v>0</v>
      </c>
      <c r="S153" s="357">
        <v>0</v>
      </c>
      <c r="T153" s="356">
        <v>0</v>
      </c>
      <c r="U153" s="356" t="s">
        <v>23</v>
      </c>
      <c r="V153" s="355">
        <v>1</v>
      </c>
      <c r="W153" s="357" t="s">
        <v>773</v>
      </c>
      <c r="X153" s="357" t="s">
        <v>783</v>
      </c>
      <c r="Y153" s="353" t="s">
        <v>68</v>
      </c>
      <c r="Z153" s="353" t="s">
        <v>68</v>
      </c>
      <c r="AA153" s="156" t="s">
        <v>2119</v>
      </c>
      <c r="AB153" s="156" t="s">
        <v>2120</v>
      </c>
      <c r="AC153" s="353">
        <v>1</v>
      </c>
      <c r="AD153" s="357" t="s">
        <v>784</v>
      </c>
      <c r="AE153" s="356">
        <v>3</v>
      </c>
      <c r="AF153" s="358">
        <v>1</v>
      </c>
      <c r="AG153" s="359" t="s">
        <v>2146</v>
      </c>
      <c r="AH153" s="360"/>
      <c r="AI153" s="360"/>
      <c r="AJ153" s="360"/>
      <c r="AK153" s="360"/>
      <c r="AL153" s="360"/>
      <c r="AM153" s="360"/>
      <c r="AN153" s="360"/>
      <c r="AO153" s="360"/>
      <c r="AP153" s="360"/>
      <c r="AQ153" s="360"/>
    </row>
    <row r="154" spans="1:43" s="353" customFormat="1" ht="42">
      <c r="A154" s="243" t="s">
        <v>2148</v>
      </c>
      <c r="B154" s="397" t="s">
        <v>5475</v>
      </c>
      <c r="H154" s="353">
        <v>6</v>
      </c>
      <c r="I154" s="354"/>
      <c r="J154" s="356" t="s">
        <v>155</v>
      </c>
      <c r="K154" s="356" t="s">
        <v>155</v>
      </c>
      <c r="L154" s="357" t="s">
        <v>1063</v>
      </c>
      <c r="M154" s="357" t="s">
        <v>785</v>
      </c>
      <c r="N154" s="357">
        <v>7</v>
      </c>
      <c r="O154" s="357" t="s">
        <v>2128</v>
      </c>
      <c r="P154" s="357">
        <v>52</v>
      </c>
      <c r="Q154" s="356" t="s">
        <v>786</v>
      </c>
      <c r="R154" s="357">
        <v>0</v>
      </c>
      <c r="S154" s="357">
        <v>0</v>
      </c>
      <c r="T154" s="356">
        <v>0</v>
      </c>
      <c r="U154" s="356" t="s">
        <v>23</v>
      </c>
      <c r="V154" s="356">
        <v>1</v>
      </c>
      <c r="W154" s="357" t="s">
        <v>787</v>
      </c>
      <c r="X154" s="357" t="s">
        <v>788</v>
      </c>
      <c r="Y154" s="357" t="s">
        <v>68</v>
      </c>
      <c r="Z154" s="357" t="s">
        <v>68</v>
      </c>
      <c r="AA154" s="156" t="s">
        <v>2119</v>
      </c>
      <c r="AB154" s="156" t="s">
        <v>2120</v>
      </c>
      <c r="AC154" s="357">
        <v>1</v>
      </c>
      <c r="AD154" s="357">
        <v>2017</v>
      </c>
      <c r="AE154" s="356">
        <v>3</v>
      </c>
      <c r="AF154" s="358">
        <v>1</v>
      </c>
      <c r="AG154" s="359" t="s">
        <v>2148</v>
      </c>
      <c r="AH154" s="360"/>
      <c r="AI154" s="360"/>
      <c r="AJ154" s="360"/>
      <c r="AK154" s="360"/>
      <c r="AL154" s="360"/>
      <c r="AM154" s="360"/>
      <c r="AN154" s="360"/>
      <c r="AO154" s="360"/>
      <c r="AP154" s="360"/>
      <c r="AQ154" s="360"/>
    </row>
    <row r="155" spans="1:43" s="353" customFormat="1" ht="70">
      <c r="A155" s="243" t="s">
        <v>2149</v>
      </c>
      <c r="B155" s="397" t="s">
        <v>5476</v>
      </c>
      <c r="H155" s="353">
        <v>6</v>
      </c>
      <c r="I155" s="354">
        <v>7</v>
      </c>
      <c r="J155" s="355">
        <v>190</v>
      </c>
      <c r="K155" s="361">
        <f>PRODUCT(J155,1.1)</f>
        <v>209.00000000000003</v>
      </c>
      <c r="L155" s="357" t="s">
        <v>2115</v>
      </c>
      <c r="M155" s="357" t="s">
        <v>789</v>
      </c>
      <c r="N155" s="357" t="s">
        <v>790</v>
      </c>
      <c r="O155" s="357" t="s">
        <v>1651</v>
      </c>
      <c r="P155" s="357" t="s">
        <v>2150</v>
      </c>
      <c r="Q155" s="356" t="s">
        <v>791</v>
      </c>
      <c r="R155" s="357">
        <v>1</v>
      </c>
      <c r="S155" s="357">
        <v>0</v>
      </c>
      <c r="T155" s="356">
        <v>1</v>
      </c>
      <c r="U155" s="356" t="s">
        <v>792</v>
      </c>
      <c r="V155" s="356" t="s">
        <v>1786</v>
      </c>
      <c r="W155" s="357" t="s">
        <v>793</v>
      </c>
      <c r="X155" s="357" t="s">
        <v>794</v>
      </c>
      <c r="Y155" s="353" t="s">
        <v>68</v>
      </c>
      <c r="Z155" s="353" t="s">
        <v>68</v>
      </c>
      <c r="AA155" s="156" t="s">
        <v>2119</v>
      </c>
      <c r="AB155" s="156" t="s">
        <v>2120</v>
      </c>
      <c r="AC155" s="353">
        <v>1</v>
      </c>
      <c r="AD155" s="357">
        <v>1992</v>
      </c>
      <c r="AE155" s="356">
        <v>3</v>
      </c>
      <c r="AF155" s="358">
        <v>1</v>
      </c>
      <c r="AG155" s="359" t="s">
        <v>2149</v>
      </c>
      <c r="AH155" s="360"/>
      <c r="AI155" s="360"/>
      <c r="AJ155" s="360"/>
      <c r="AK155" s="360"/>
      <c r="AL155" s="360"/>
      <c r="AM155" s="360"/>
      <c r="AN155" s="360"/>
      <c r="AO155" s="360"/>
      <c r="AP155" s="360"/>
      <c r="AQ155" s="360"/>
    </row>
    <row r="156" spans="1:43" s="353" customFormat="1" ht="42">
      <c r="A156" s="243" t="s">
        <v>2121</v>
      </c>
      <c r="B156" s="357" t="s">
        <v>5477</v>
      </c>
      <c r="H156" s="353">
        <v>6</v>
      </c>
      <c r="I156" s="354">
        <v>7</v>
      </c>
      <c r="J156" s="356" t="s">
        <v>155</v>
      </c>
      <c r="K156" s="356" t="s">
        <v>155</v>
      </c>
      <c r="L156" s="357" t="s">
        <v>2115</v>
      </c>
      <c r="M156" s="357" t="s">
        <v>737</v>
      </c>
      <c r="N156" s="357" t="s">
        <v>2122</v>
      </c>
      <c r="O156" s="357">
        <v>3</v>
      </c>
      <c r="P156" s="357">
        <v>6</v>
      </c>
      <c r="Q156" s="356" t="s">
        <v>738</v>
      </c>
      <c r="R156" s="357">
        <v>1</v>
      </c>
      <c r="S156" s="357">
        <v>0</v>
      </c>
      <c r="T156" s="356">
        <v>0</v>
      </c>
      <c r="U156" s="356" t="s">
        <v>23</v>
      </c>
      <c r="V156" s="355">
        <v>1</v>
      </c>
      <c r="W156" s="357" t="s">
        <v>740</v>
      </c>
      <c r="X156" s="353" t="s">
        <v>68</v>
      </c>
      <c r="Y156" s="353" t="s">
        <v>68</v>
      </c>
      <c r="Z156" s="353" t="s">
        <v>68</v>
      </c>
      <c r="AA156" s="156" t="s">
        <v>2119</v>
      </c>
      <c r="AB156" s="156" t="s">
        <v>2120</v>
      </c>
      <c r="AC156" s="357">
        <v>1</v>
      </c>
      <c r="AD156" s="357">
        <v>2019</v>
      </c>
      <c r="AE156" s="356">
        <v>3</v>
      </c>
      <c r="AF156" s="358">
        <v>1</v>
      </c>
      <c r="AG156" s="359" t="s">
        <v>2121</v>
      </c>
      <c r="AH156" s="360"/>
      <c r="AI156" s="360"/>
      <c r="AJ156" s="360"/>
      <c r="AK156" s="360"/>
      <c r="AL156" s="360"/>
      <c r="AM156" s="360"/>
      <c r="AN156" s="360"/>
      <c r="AO156" s="360"/>
      <c r="AP156" s="360"/>
      <c r="AQ156" s="360"/>
    </row>
    <row r="157" spans="1:43" s="353" customFormat="1" ht="56">
      <c r="A157" s="243" t="s">
        <v>2138</v>
      </c>
      <c r="B157" s="397" t="s">
        <v>5478</v>
      </c>
      <c r="H157" s="353">
        <v>6</v>
      </c>
      <c r="I157" s="354"/>
      <c r="J157" s="356" t="s">
        <v>155</v>
      </c>
      <c r="K157" s="356" t="s">
        <v>155</v>
      </c>
      <c r="L157" s="357" t="s">
        <v>1063</v>
      </c>
      <c r="M157" s="357" t="s">
        <v>770</v>
      </c>
      <c r="N157" s="353">
        <v>7</v>
      </c>
      <c r="O157" s="357" t="s">
        <v>2139</v>
      </c>
      <c r="P157" s="357" t="s">
        <v>769</v>
      </c>
      <c r="Q157" s="356" t="s">
        <v>771</v>
      </c>
      <c r="R157" s="357">
        <v>0</v>
      </c>
      <c r="S157" s="357">
        <v>0</v>
      </c>
      <c r="T157" s="356">
        <v>0</v>
      </c>
      <c r="U157" s="356" t="s">
        <v>772</v>
      </c>
      <c r="V157" s="356" t="s">
        <v>1792</v>
      </c>
      <c r="W157" s="357" t="s">
        <v>773</v>
      </c>
      <c r="X157" s="357" t="s">
        <v>774</v>
      </c>
      <c r="Y157" s="353" t="s">
        <v>68</v>
      </c>
      <c r="Z157" s="353" t="s">
        <v>68</v>
      </c>
      <c r="AA157" s="156" t="s">
        <v>2119</v>
      </c>
      <c r="AB157" s="156" t="s">
        <v>2120</v>
      </c>
      <c r="AC157" s="353" t="s">
        <v>1786</v>
      </c>
      <c r="AD157" s="357">
        <v>2019</v>
      </c>
      <c r="AE157" s="356">
        <v>3</v>
      </c>
      <c r="AF157" s="358">
        <v>1</v>
      </c>
      <c r="AG157" s="359" t="s">
        <v>2138</v>
      </c>
      <c r="AH157" s="360"/>
      <c r="AI157" s="360"/>
      <c r="AJ157" s="360"/>
      <c r="AK157" s="360"/>
      <c r="AL157" s="360"/>
      <c r="AM157" s="360"/>
      <c r="AN157" s="360"/>
      <c r="AO157" s="360"/>
      <c r="AP157" s="360"/>
      <c r="AQ157" s="360"/>
    </row>
    <row r="158" spans="1:43" s="353" customFormat="1" ht="42">
      <c r="A158" s="243" t="s">
        <v>2127</v>
      </c>
      <c r="B158" s="357" t="s">
        <v>5479</v>
      </c>
      <c r="I158" s="354"/>
      <c r="J158" s="355" t="s">
        <v>23</v>
      </c>
      <c r="K158" s="356" t="s">
        <v>23</v>
      </c>
      <c r="L158" s="357" t="s">
        <v>2115</v>
      </c>
      <c r="M158" s="357" t="s">
        <v>754</v>
      </c>
      <c r="N158" s="357">
        <v>10</v>
      </c>
      <c r="O158" s="357" t="s">
        <v>2128</v>
      </c>
      <c r="P158" s="357">
        <v>25</v>
      </c>
      <c r="Q158" s="356" t="s">
        <v>755</v>
      </c>
      <c r="R158" s="357">
        <v>1</v>
      </c>
      <c r="S158" s="357">
        <v>0</v>
      </c>
      <c r="T158" s="356">
        <v>0</v>
      </c>
      <c r="U158" s="356" t="s">
        <v>751</v>
      </c>
      <c r="V158" s="356" t="s">
        <v>1792</v>
      </c>
      <c r="W158" s="357" t="s">
        <v>756</v>
      </c>
      <c r="X158" s="357" t="s">
        <v>757</v>
      </c>
      <c r="Y158" s="357" t="s">
        <v>68</v>
      </c>
      <c r="Z158" s="357" t="s">
        <v>68</v>
      </c>
      <c r="AA158" s="156" t="s">
        <v>2119</v>
      </c>
      <c r="AB158" s="156" t="s">
        <v>2120</v>
      </c>
      <c r="AC158" s="353">
        <v>1</v>
      </c>
      <c r="AD158" s="357">
        <v>2016</v>
      </c>
      <c r="AE158" s="356">
        <v>3</v>
      </c>
      <c r="AF158" s="358">
        <v>1</v>
      </c>
      <c r="AG158" s="359" t="s">
        <v>2127</v>
      </c>
      <c r="AH158" s="360"/>
      <c r="AI158" s="360"/>
      <c r="AJ158" s="360"/>
      <c r="AK158" s="360"/>
      <c r="AL158" s="360"/>
      <c r="AM158" s="360"/>
      <c r="AN158" s="360"/>
      <c r="AO158" s="360"/>
      <c r="AP158" s="360"/>
      <c r="AQ158" s="360"/>
    </row>
    <row r="159" spans="1:43" s="353" customFormat="1" ht="56">
      <c r="A159" s="243" t="s">
        <v>2129</v>
      </c>
      <c r="B159" s="397" t="s">
        <v>5480</v>
      </c>
      <c r="H159" s="353">
        <v>6</v>
      </c>
      <c r="I159" s="354">
        <v>7</v>
      </c>
      <c r="J159" s="353">
        <v>652</v>
      </c>
      <c r="K159" s="362">
        <f>PRODUCT(J159,1.1)</f>
        <v>717.2</v>
      </c>
      <c r="L159" s="357" t="s">
        <v>2115</v>
      </c>
      <c r="M159" s="357" t="s">
        <v>758</v>
      </c>
      <c r="N159" s="357">
        <v>5</v>
      </c>
      <c r="O159" s="357" t="s">
        <v>2130</v>
      </c>
      <c r="P159" s="357">
        <v>50</v>
      </c>
      <c r="Q159" s="356" t="s">
        <v>759</v>
      </c>
      <c r="R159" s="357">
        <v>1</v>
      </c>
      <c r="S159" s="357">
        <v>0</v>
      </c>
      <c r="T159" s="356">
        <v>1</v>
      </c>
      <c r="U159" s="355" t="s">
        <v>23</v>
      </c>
      <c r="V159" s="355">
        <v>1</v>
      </c>
      <c r="W159" s="353" t="s">
        <v>68</v>
      </c>
      <c r="X159" s="357" t="s">
        <v>760</v>
      </c>
      <c r="Y159" s="353" t="s">
        <v>68</v>
      </c>
      <c r="Z159" s="357" t="s">
        <v>761</v>
      </c>
      <c r="AA159" s="156" t="s">
        <v>2119</v>
      </c>
      <c r="AB159" s="156" t="s">
        <v>2120</v>
      </c>
      <c r="AC159" s="357" t="s">
        <v>2131</v>
      </c>
      <c r="AD159" s="357">
        <v>2014</v>
      </c>
      <c r="AE159" s="356">
        <v>3</v>
      </c>
      <c r="AF159" s="358">
        <v>1</v>
      </c>
      <c r="AG159" s="359" t="s">
        <v>2129</v>
      </c>
      <c r="AH159" s="360"/>
      <c r="AI159" s="360"/>
      <c r="AJ159" s="360"/>
      <c r="AK159" s="360"/>
      <c r="AL159" s="360"/>
      <c r="AM159" s="360"/>
      <c r="AN159" s="360"/>
      <c r="AO159" s="360"/>
      <c r="AP159" s="360"/>
      <c r="AQ159" s="360"/>
    </row>
    <row r="160" spans="1:43" s="353" customFormat="1" ht="84">
      <c r="A160" s="243" t="s">
        <v>2132</v>
      </c>
      <c r="B160" s="397" t="s">
        <v>5481</v>
      </c>
      <c r="H160" s="353">
        <v>6</v>
      </c>
      <c r="I160" s="354"/>
      <c r="J160" s="356">
        <v>4903</v>
      </c>
      <c r="K160" s="361">
        <f>PRODUCT(J160,1.1)</f>
        <v>5393.3</v>
      </c>
      <c r="L160" s="357" t="s">
        <v>2115</v>
      </c>
      <c r="M160" s="357" t="s">
        <v>762</v>
      </c>
      <c r="N160" s="357">
        <v>1</v>
      </c>
      <c r="O160" s="357">
        <v>120</v>
      </c>
      <c r="P160" s="357">
        <v>50</v>
      </c>
      <c r="Q160" s="356" t="s">
        <v>755</v>
      </c>
      <c r="R160" s="357">
        <v>1</v>
      </c>
      <c r="S160" s="357">
        <v>0</v>
      </c>
      <c r="T160" s="356">
        <v>0</v>
      </c>
      <c r="U160" s="356" t="s">
        <v>763</v>
      </c>
      <c r="V160" s="356" t="s">
        <v>1786</v>
      </c>
      <c r="W160" s="357" t="s">
        <v>756</v>
      </c>
      <c r="X160" s="357" t="s">
        <v>764</v>
      </c>
      <c r="Y160" s="357" t="s">
        <v>2133</v>
      </c>
      <c r="Z160" s="357" t="s">
        <v>68</v>
      </c>
      <c r="AA160" s="156" t="s">
        <v>2134</v>
      </c>
      <c r="AB160" s="156">
        <v>75000</v>
      </c>
      <c r="AC160" s="357" t="s">
        <v>1786</v>
      </c>
      <c r="AD160" s="357">
        <v>2011</v>
      </c>
      <c r="AE160" s="356">
        <v>3</v>
      </c>
      <c r="AF160" s="358">
        <v>1</v>
      </c>
      <c r="AG160" s="359" t="s">
        <v>2132</v>
      </c>
      <c r="AH160" s="360"/>
      <c r="AI160" s="360"/>
      <c r="AJ160" s="360"/>
      <c r="AK160" s="360"/>
      <c r="AL160" s="360"/>
      <c r="AM160" s="360"/>
      <c r="AN160" s="360"/>
      <c r="AO160" s="360"/>
      <c r="AP160" s="360"/>
      <c r="AQ160" s="360"/>
    </row>
    <row r="161" spans="1:43" s="353" customFormat="1" ht="70">
      <c r="A161" s="243" t="s">
        <v>2135</v>
      </c>
      <c r="B161" s="397" t="s">
        <v>5482</v>
      </c>
      <c r="H161" s="353">
        <v>6</v>
      </c>
      <c r="I161" s="354">
        <v>7</v>
      </c>
      <c r="J161" s="355" t="s">
        <v>23</v>
      </c>
      <c r="K161" s="356" t="s">
        <v>23</v>
      </c>
      <c r="L161" s="357" t="s">
        <v>2115</v>
      </c>
      <c r="M161" s="357" t="s">
        <v>2136</v>
      </c>
      <c r="N161" s="357">
        <v>10</v>
      </c>
      <c r="O161" s="357" t="s">
        <v>2128</v>
      </c>
      <c r="P161" s="357">
        <v>50</v>
      </c>
      <c r="Q161" s="356" t="s">
        <v>765</v>
      </c>
      <c r="R161" s="357" t="s">
        <v>23</v>
      </c>
      <c r="S161" s="357">
        <v>0</v>
      </c>
      <c r="T161" s="356">
        <v>0</v>
      </c>
      <c r="U161" s="356" t="s">
        <v>751</v>
      </c>
      <c r="V161" s="356" t="s">
        <v>1792</v>
      </c>
      <c r="W161" s="357" t="s">
        <v>752</v>
      </c>
      <c r="X161" s="357" t="s">
        <v>766</v>
      </c>
      <c r="Y161" s="353" t="s">
        <v>68</v>
      </c>
      <c r="Z161" s="353" t="s">
        <v>68</v>
      </c>
      <c r="AA161" s="156" t="s">
        <v>2119</v>
      </c>
      <c r="AB161" s="156" t="s">
        <v>2120</v>
      </c>
      <c r="AC161" s="353">
        <v>1</v>
      </c>
      <c r="AD161" s="357">
        <v>2017</v>
      </c>
      <c r="AE161" s="356">
        <v>3</v>
      </c>
      <c r="AF161" s="358">
        <v>1</v>
      </c>
      <c r="AG161" s="359" t="s">
        <v>2135</v>
      </c>
      <c r="AH161" s="360"/>
      <c r="AI161" s="360"/>
      <c r="AJ161" s="360"/>
      <c r="AK161" s="360"/>
      <c r="AL161" s="360"/>
      <c r="AM161" s="360"/>
      <c r="AN161" s="360"/>
      <c r="AO161" s="360"/>
      <c r="AP161" s="360"/>
      <c r="AQ161" s="360"/>
    </row>
    <row r="162" spans="1:43" s="353" customFormat="1" ht="56">
      <c r="A162" s="243" t="s">
        <v>5432</v>
      </c>
      <c r="B162" s="397" t="s">
        <v>2126</v>
      </c>
      <c r="H162" s="353">
        <v>6</v>
      </c>
      <c r="I162" s="354">
        <v>7</v>
      </c>
      <c r="J162" s="355" t="s">
        <v>23</v>
      </c>
      <c r="K162" s="356" t="s">
        <v>23</v>
      </c>
      <c r="L162" s="357" t="s">
        <v>2115</v>
      </c>
      <c r="M162" s="356" t="s">
        <v>749</v>
      </c>
      <c r="N162" s="357">
        <v>7</v>
      </c>
      <c r="O162" s="357" t="s">
        <v>50</v>
      </c>
      <c r="P162" s="357">
        <v>52</v>
      </c>
      <c r="Q162" s="356" t="s">
        <v>750</v>
      </c>
      <c r="R162" s="357">
        <v>1</v>
      </c>
      <c r="S162" s="357">
        <v>0</v>
      </c>
      <c r="T162" s="356">
        <v>0</v>
      </c>
      <c r="U162" s="356" t="s">
        <v>751</v>
      </c>
      <c r="V162" s="356" t="s">
        <v>1786</v>
      </c>
      <c r="W162" s="357" t="s">
        <v>752</v>
      </c>
      <c r="X162" s="356" t="s">
        <v>753</v>
      </c>
      <c r="Y162" s="353" t="s">
        <v>68</v>
      </c>
      <c r="Z162" s="353" t="s">
        <v>68</v>
      </c>
      <c r="AA162" s="156" t="s">
        <v>2119</v>
      </c>
      <c r="AB162" s="156" t="s">
        <v>2120</v>
      </c>
      <c r="AC162" s="353" t="s">
        <v>1786</v>
      </c>
      <c r="AD162" s="357">
        <v>1992</v>
      </c>
      <c r="AE162" s="356">
        <v>3</v>
      </c>
      <c r="AF162" s="358">
        <v>1</v>
      </c>
      <c r="AG162" s="359" t="s">
        <v>2125</v>
      </c>
      <c r="AH162" s="360"/>
      <c r="AI162" s="360"/>
      <c r="AJ162" s="360"/>
      <c r="AK162" s="360"/>
      <c r="AL162" s="360"/>
      <c r="AM162" s="360"/>
      <c r="AN162" s="360"/>
      <c r="AO162" s="360"/>
      <c r="AP162" s="360"/>
      <c r="AQ162" s="360"/>
    </row>
    <row r="163" spans="1:43" s="353" customFormat="1" ht="56">
      <c r="A163" s="243" t="s">
        <v>2137</v>
      </c>
      <c r="B163" s="357" t="s">
        <v>5483</v>
      </c>
      <c r="H163" s="353">
        <v>6</v>
      </c>
      <c r="I163" s="354">
        <v>7</v>
      </c>
      <c r="J163" s="355" t="s">
        <v>23</v>
      </c>
      <c r="K163" s="356" t="s">
        <v>23</v>
      </c>
      <c r="L163" s="357" t="s">
        <v>2115</v>
      </c>
      <c r="M163" s="357" t="s">
        <v>767</v>
      </c>
      <c r="N163" s="357">
        <v>0.5</v>
      </c>
      <c r="O163" s="357">
        <v>3</v>
      </c>
      <c r="P163" s="357">
        <v>50</v>
      </c>
      <c r="Q163" s="356" t="s">
        <v>755</v>
      </c>
      <c r="R163" s="357">
        <v>1</v>
      </c>
      <c r="S163" s="357">
        <v>0</v>
      </c>
      <c r="T163" s="356">
        <v>0</v>
      </c>
      <c r="U163" s="356" t="s">
        <v>23</v>
      </c>
      <c r="V163" s="356">
        <v>1</v>
      </c>
      <c r="W163" s="357" t="s">
        <v>756</v>
      </c>
      <c r="X163" s="357" t="s">
        <v>768</v>
      </c>
      <c r="Y163" s="353" t="s">
        <v>68</v>
      </c>
      <c r="Z163" s="357" t="s">
        <v>68</v>
      </c>
      <c r="AA163" s="156" t="s">
        <v>2119</v>
      </c>
      <c r="AB163" s="156" t="s">
        <v>2120</v>
      </c>
      <c r="AC163" s="353">
        <v>1</v>
      </c>
      <c r="AD163" s="357">
        <v>2007</v>
      </c>
      <c r="AE163" s="356">
        <v>1</v>
      </c>
      <c r="AF163" s="358">
        <v>1</v>
      </c>
      <c r="AG163" s="359" t="s">
        <v>2137</v>
      </c>
      <c r="AH163" s="360"/>
      <c r="AI163" s="360"/>
      <c r="AJ163" s="360"/>
      <c r="AK163" s="360"/>
      <c r="AL163" s="360"/>
      <c r="AM163" s="360"/>
      <c r="AN163" s="360"/>
      <c r="AO163" s="360"/>
      <c r="AP163" s="360"/>
      <c r="AQ163" s="360"/>
    </row>
    <row r="164" spans="1:43" s="353" customFormat="1" ht="42">
      <c r="A164" s="243" t="s">
        <v>2123</v>
      </c>
      <c r="B164" s="357" t="s">
        <v>5484</v>
      </c>
      <c r="D164" s="353">
        <v>2</v>
      </c>
      <c r="E164" s="353">
        <v>3</v>
      </c>
      <c r="H164" s="353">
        <v>6</v>
      </c>
      <c r="I164" s="354">
        <v>7</v>
      </c>
      <c r="J164" s="363">
        <v>82</v>
      </c>
      <c r="K164" s="361">
        <f>PRODUCT(J164,1.1)</f>
        <v>90.2</v>
      </c>
      <c r="L164" s="357" t="s">
        <v>2115</v>
      </c>
      <c r="M164" s="357" t="s">
        <v>742</v>
      </c>
      <c r="N164" s="357" t="s">
        <v>743</v>
      </c>
      <c r="O164" s="246" t="s">
        <v>2116</v>
      </c>
      <c r="P164" s="357" t="s">
        <v>741</v>
      </c>
      <c r="Q164" s="356" t="s">
        <v>744</v>
      </c>
      <c r="R164" s="357">
        <v>1</v>
      </c>
      <c r="S164" s="357" t="s">
        <v>2124</v>
      </c>
      <c r="T164" s="356">
        <v>2</v>
      </c>
      <c r="U164" s="356" t="s">
        <v>745</v>
      </c>
      <c r="V164" s="356" t="s">
        <v>1786</v>
      </c>
      <c r="W164" s="357" t="s">
        <v>68</v>
      </c>
      <c r="X164" s="357" t="s">
        <v>746</v>
      </c>
      <c r="Y164" s="357" t="s">
        <v>68</v>
      </c>
      <c r="Z164" s="357" t="s">
        <v>747</v>
      </c>
      <c r="AA164" s="156" t="s">
        <v>2119</v>
      </c>
      <c r="AB164" s="156" t="s">
        <v>2120</v>
      </c>
      <c r="AC164" s="353">
        <v>1</v>
      </c>
      <c r="AD164" s="357">
        <v>2016</v>
      </c>
      <c r="AE164" s="356">
        <v>3</v>
      </c>
      <c r="AF164" s="358">
        <v>1</v>
      </c>
      <c r="AG164" s="359" t="s">
        <v>2123</v>
      </c>
      <c r="AH164" s="360"/>
      <c r="AI164" s="360"/>
      <c r="AJ164" s="360"/>
      <c r="AK164" s="360"/>
      <c r="AL164" s="360"/>
      <c r="AM164" s="360"/>
      <c r="AN164" s="360"/>
      <c r="AO164" s="360"/>
      <c r="AP164" s="360"/>
      <c r="AQ164" s="360"/>
    </row>
    <row r="165" spans="1:43" s="353" customFormat="1" ht="42">
      <c r="A165" s="243" t="s">
        <v>2141</v>
      </c>
      <c r="B165" s="357" t="s">
        <v>5485</v>
      </c>
      <c r="H165" s="353">
        <v>6</v>
      </c>
      <c r="I165" s="354">
        <v>7</v>
      </c>
      <c r="J165" s="355" t="s">
        <v>23</v>
      </c>
      <c r="K165" s="356" t="s">
        <v>23</v>
      </c>
      <c r="L165" s="357" t="s">
        <v>2115</v>
      </c>
      <c r="M165" s="357" t="s">
        <v>779</v>
      </c>
      <c r="N165" s="357">
        <v>5</v>
      </c>
      <c r="O165" s="357" t="s">
        <v>2128</v>
      </c>
      <c r="P165" s="357">
        <v>52</v>
      </c>
      <c r="Q165" s="356" t="s">
        <v>23</v>
      </c>
      <c r="R165" s="357">
        <v>0</v>
      </c>
      <c r="S165" s="357">
        <v>0</v>
      </c>
      <c r="T165" s="356">
        <v>0</v>
      </c>
      <c r="U165" s="356" t="s">
        <v>780</v>
      </c>
      <c r="V165" s="355">
        <v>1</v>
      </c>
      <c r="W165" s="357" t="s">
        <v>781</v>
      </c>
      <c r="X165" s="353" t="s">
        <v>68</v>
      </c>
      <c r="Y165" s="353" t="s">
        <v>68</v>
      </c>
      <c r="Z165" s="353" t="s">
        <v>68</v>
      </c>
      <c r="AA165" s="156" t="s">
        <v>2119</v>
      </c>
      <c r="AB165" s="156" t="s">
        <v>2120</v>
      </c>
      <c r="AC165" s="353">
        <v>1</v>
      </c>
      <c r="AD165" s="357">
        <v>1992</v>
      </c>
      <c r="AE165" s="356">
        <v>3</v>
      </c>
      <c r="AF165" s="358">
        <v>1</v>
      </c>
      <c r="AG165" s="359" t="s">
        <v>2141</v>
      </c>
      <c r="AH165" s="360"/>
      <c r="AI165" s="360"/>
      <c r="AJ165" s="360"/>
      <c r="AK165" s="360"/>
      <c r="AL165" s="360"/>
      <c r="AM165" s="360"/>
      <c r="AN165" s="360"/>
      <c r="AO165" s="360"/>
      <c r="AP165" s="360"/>
      <c r="AQ165" s="360"/>
    </row>
    <row r="166" spans="1:43" s="353" customFormat="1" ht="70">
      <c r="A166" s="243" t="s">
        <v>2114</v>
      </c>
      <c r="B166" s="246" t="s">
        <v>5486</v>
      </c>
      <c r="C166" s="131"/>
      <c r="D166" s="131"/>
      <c r="E166" s="131"/>
      <c r="F166" s="131"/>
      <c r="G166" s="131"/>
      <c r="H166" s="131"/>
      <c r="I166" s="131">
        <v>7</v>
      </c>
      <c r="J166" s="126">
        <v>3548</v>
      </c>
      <c r="K166" s="361">
        <f>PRODUCT(J166,1.1)</f>
        <v>3902.8</v>
      </c>
      <c r="L166" s="246" t="s">
        <v>2115</v>
      </c>
      <c r="M166" s="246" t="s">
        <v>735</v>
      </c>
      <c r="N166" s="131">
        <v>7</v>
      </c>
      <c r="O166" s="246" t="s">
        <v>2116</v>
      </c>
      <c r="P166" s="246" t="s">
        <v>2117</v>
      </c>
      <c r="Q166" s="126" t="s">
        <v>2118</v>
      </c>
      <c r="R166" s="131">
        <v>1</v>
      </c>
      <c r="S166" s="131">
        <v>3</v>
      </c>
      <c r="T166" s="140">
        <v>0</v>
      </c>
      <c r="U166" s="126" t="s">
        <v>376</v>
      </c>
      <c r="V166" s="140">
        <v>1</v>
      </c>
      <c r="W166" s="131" t="s">
        <v>68</v>
      </c>
      <c r="X166" s="246" t="s">
        <v>736</v>
      </c>
      <c r="Y166" s="131" t="s">
        <v>68</v>
      </c>
      <c r="Z166" s="131" t="s">
        <v>68</v>
      </c>
      <c r="AA166" s="156" t="s">
        <v>2119</v>
      </c>
      <c r="AB166" s="156" t="s">
        <v>2120</v>
      </c>
      <c r="AC166" s="131">
        <v>1</v>
      </c>
      <c r="AD166" s="131">
        <v>2016</v>
      </c>
      <c r="AE166" s="355">
        <v>1</v>
      </c>
      <c r="AF166" s="364">
        <v>1</v>
      </c>
      <c r="AG166" s="351" t="s">
        <v>2114</v>
      </c>
      <c r="AH166" s="360"/>
      <c r="AI166" s="360"/>
      <c r="AJ166" s="360"/>
      <c r="AK166" s="360"/>
      <c r="AL166" s="360"/>
      <c r="AM166" s="360"/>
      <c r="AN166" s="360"/>
      <c r="AO166" s="360"/>
      <c r="AP166" s="360"/>
      <c r="AQ166" s="360"/>
    </row>
    <row r="167" spans="1:43" s="353" customFormat="1" ht="126">
      <c r="A167" s="243" t="s">
        <v>2140</v>
      </c>
      <c r="B167" s="357" t="s">
        <v>5487</v>
      </c>
      <c r="H167" s="353">
        <v>6</v>
      </c>
      <c r="I167" s="354"/>
      <c r="J167" s="356" t="s">
        <v>155</v>
      </c>
      <c r="K167" s="356" t="s">
        <v>155</v>
      </c>
      <c r="L167" s="357" t="s">
        <v>2115</v>
      </c>
      <c r="M167" s="357" t="s">
        <v>775</v>
      </c>
      <c r="N167" s="357">
        <v>10</v>
      </c>
      <c r="O167" s="357" t="s">
        <v>2128</v>
      </c>
      <c r="P167" s="357">
        <v>40</v>
      </c>
      <c r="Q167" s="356" t="s">
        <v>776</v>
      </c>
      <c r="R167" s="357">
        <v>1</v>
      </c>
      <c r="S167" s="357">
        <v>0</v>
      </c>
      <c r="T167" s="356">
        <v>0</v>
      </c>
      <c r="U167" s="356" t="s">
        <v>751</v>
      </c>
      <c r="V167" s="356" t="s">
        <v>1792</v>
      </c>
      <c r="W167" s="357" t="s">
        <v>777</v>
      </c>
      <c r="X167" s="357" t="s">
        <v>778</v>
      </c>
      <c r="Y167" s="357" t="s">
        <v>68</v>
      </c>
      <c r="Z167" s="357" t="s">
        <v>778</v>
      </c>
      <c r="AA167" s="156" t="s">
        <v>2119</v>
      </c>
      <c r="AB167" s="156" t="s">
        <v>2120</v>
      </c>
      <c r="AC167" s="357" t="s">
        <v>1786</v>
      </c>
      <c r="AD167" s="357">
        <v>2009</v>
      </c>
      <c r="AE167" s="356">
        <v>1</v>
      </c>
      <c r="AF167" s="358">
        <v>1</v>
      </c>
      <c r="AG167" s="359" t="s">
        <v>2140</v>
      </c>
      <c r="AH167" s="360"/>
      <c r="AI167" s="360"/>
      <c r="AJ167" s="360"/>
      <c r="AK167" s="360"/>
      <c r="AL167" s="360"/>
      <c r="AM167" s="360"/>
      <c r="AN167" s="360"/>
      <c r="AO167" s="360"/>
      <c r="AP167" s="360"/>
      <c r="AQ167" s="360"/>
    </row>
    <row r="168" spans="1:43" s="353" customFormat="1" ht="98">
      <c r="A168" s="243" t="s">
        <v>2142</v>
      </c>
      <c r="B168" s="357" t="s">
        <v>5488</v>
      </c>
      <c r="D168" s="353">
        <v>2</v>
      </c>
      <c r="E168" s="353">
        <v>3</v>
      </c>
      <c r="I168" s="354"/>
      <c r="J168" s="355">
        <v>791</v>
      </c>
      <c r="K168" s="361">
        <f>PRODUCT(J168,1.1)</f>
        <v>870.1</v>
      </c>
      <c r="L168" s="357" t="s">
        <v>2115</v>
      </c>
      <c r="M168" s="357" t="s">
        <v>622</v>
      </c>
      <c r="N168" s="357">
        <v>7</v>
      </c>
      <c r="O168" s="357">
        <v>450</v>
      </c>
      <c r="P168" s="357">
        <v>7</v>
      </c>
      <c r="Q168" s="356" t="s">
        <v>623</v>
      </c>
      <c r="R168" s="357">
        <v>4</v>
      </c>
      <c r="S168" s="357">
        <v>0</v>
      </c>
      <c r="T168" s="356">
        <v>1</v>
      </c>
      <c r="U168" s="356" t="s">
        <v>2143</v>
      </c>
      <c r="V168" s="365" t="s">
        <v>2144</v>
      </c>
      <c r="W168" s="353" t="s">
        <v>32</v>
      </c>
      <c r="X168" s="357" t="s">
        <v>624</v>
      </c>
      <c r="Y168" s="353" t="s">
        <v>68</v>
      </c>
      <c r="Z168" s="357" t="s">
        <v>625</v>
      </c>
      <c r="AA168" s="156" t="s">
        <v>2145</v>
      </c>
      <c r="AB168" s="156" t="s">
        <v>626</v>
      </c>
      <c r="AC168" s="357">
        <v>1</v>
      </c>
      <c r="AD168" s="357">
        <v>2018</v>
      </c>
      <c r="AE168" s="355">
        <v>1</v>
      </c>
      <c r="AF168" s="358">
        <v>1</v>
      </c>
      <c r="AG168" s="359" t="s">
        <v>2142</v>
      </c>
      <c r="AH168" s="360"/>
      <c r="AI168" s="360"/>
      <c r="AJ168" s="360"/>
      <c r="AK168" s="360"/>
      <c r="AL168" s="360"/>
      <c r="AM168" s="360"/>
      <c r="AN168" s="360"/>
      <c r="AO168" s="360"/>
      <c r="AP168" s="360"/>
      <c r="AQ168" s="360"/>
    </row>
    <row r="169" spans="1:43" s="353" customFormat="1" ht="84">
      <c r="A169" s="243" t="s">
        <v>2151</v>
      </c>
      <c r="B169" s="357" t="s">
        <v>5489</v>
      </c>
      <c r="H169" s="353">
        <v>6</v>
      </c>
      <c r="I169" s="354"/>
      <c r="J169" s="363">
        <v>249</v>
      </c>
      <c r="K169" s="361">
        <f>PRODUCT(J169,1.1)</f>
        <v>273.90000000000003</v>
      </c>
      <c r="L169" s="357" t="s">
        <v>1063</v>
      </c>
      <c r="M169" s="357" t="s">
        <v>795</v>
      </c>
      <c r="N169" s="357">
        <v>5</v>
      </c>
      <c r="O169" s="357">
        <v>6</v>
      </c>
      <c r="P169" s="357">
        <v>6</v>
      </c>
      <c r="Q169" s="356" t="s">
        <v>796</v>
      </c>
      <c r="R169" s="357">
        <v>1</v>
      </c>
      <c r="S169" s="357">
        <v>0</v>
      </c>
      <c r="T169" s="356">
        <v>0</v>
      </c>
      <c r="U169" s="356" t="s">
        <v>763</v>
      </c>
      <c r="V169" s="356">
        <v>1</v>
      </c>
      <c r="W169" s="357" t="s">
        <v>756</v>
      </c>
      <c r="X169" s="357" t="s">
        <v>68</v>
      </c>
      <c r="Y169" s="357" t="s">
        <v>68</v>
      </c>
      <c r="Z169" s="357" t="s">
        <v>68</v>
      </c>
      <c r="AA169" s="156">
        <v>146984</v>
      </c>
      <c r="AB169" s="156" t="s">
        <v>797</v>
      </c>
      <c r="AC169" s="357" t="s">
        <v>1786</v>
      </c>
      <c r="AD169" s="357">
        <v>2019</v>
      </c>
      <c r="AE169" s="356">
        <v>3</v>
      </c>
      <c r="AF169" s="358">
        <v>1</v>
      </c>
      <c r="AG169" s="359" t="s">
        <v>2151</v>
      </c>
      <c r="AH169" s="360"/>
      <c r="AI169" s="360"/>
      <c r="AJ169" s="360"/>
      <c r="AK169" s="360"/>
      <c r="AL169" s="360"/>
      <c r="AM169" s="360"/>
      <c r="AN169" s="360"/>
      <c r="AO169" s="360"/>
      <c r="AP169" s="360"/>
      <c r="AQ169" s="360"/>
    </row>
  </sheetData>
  <sheetProtection algorithmName="SHA-512" hashValue="XSAA+8Jk5A9gh7raiFQZcIA7MAJ/VCeMR8qbJUBi26DZhHLfg3aBOgpN+lZVa1Y5PyEp4UoeNFaQ1k5yt4N0cA==" saltValue="swDAghrs1qTif0nf3TM0qQ==" spinCount="100000" sheet="1" objects="1" scenarios="1"/>
  <mergeCells count="4">
    <mergeCell ref="A1:I1"/>
    <mergeCell ref="C2:I2"/>
    <mergeCell ref="J1:L1"/>
    <mergeCell ref="N1:R1"/>
  </mergeCells>
  <pageMargins left="0.25" right="0.25" top="0.75" bottom="0.75" header="0.3" footer="0.3"/>
  <pageSetup orientation="landscape" horizontalDpi="1200" verticalDpi="120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841E-24DC-9F4A-93F3-C339DC0572CA}">
  <sheetPr codeName="Sheet12">
    <outlinePr summaryBelow="0" summaryRight="0"/>
  </sheetPr>
  <dimension ref="A1:AF97"/>
  <sheetViews>
    <sheetView showGridLines="0" zoomScaleNormal="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14.5" defaultRowHeight="13"/>
  <cols>
    <col min="1" max="1" width="27.6640625" style="44" customWidth="1"/>
    <col min="2" max="2" width="64.83203125" style="45" customWidth="1"/>
    <col min="3" max="8" width="4.33203125" style="25" bestFit="1" customWidth="1"/>
    <col min="9" max="9" width="4.33203125" style="56" bestFit="1" customWidth="1"/>
    <col min="10" max="10" width="16.5" style="25" customWidth="1"/>
    <col min="11" max="11" width="15.6640625" style="25" customWidth="1"/>
    <col min="12" max="12" width="13.6640625" style="25" customWidth="1"/>
    <col min="13" max="13" width="49.6640625" style="25" customWidth="1"/>
    <col min="14" max="14" width="34" style="25" customWidth="1"/>
    <col min="15" max="15" width="14.5" style="25"/>
    <col min="16" max="16" width="10.6640625" style="25" customWidth="1"/>
    <col min="17" max="17" width="24" style="25" customWidth="1"/>
    <col min="18" max="18" width="17.6640625" style="25" customWidth="1"/>
    <col min="19" max="19" width="21.5" style="25" customWidth="1"/>
    <col min="20" max="20" width="34.33203125" style="25" customWidth="1"/>
    <col min="21" max="21" width="14.6640625" style="46" customWidth="1"/>
    <col min="22" max="22" width="22.5" style="25" customWidth="1"/>
    <col min="23" max="23" width="25.83203125" style="25" customWidth="1"/>
    <col min="24" max="24" width="14.5" style="25"/>
    <col min="25" max="25" width="20.33203125" style="25" customWidth="1"/>
    <col min="26" max="26" width="30.6640625" style="25" customWidth="1"/>
    <col min="27" max="28" width="14.5" style="167"/>
    <col min="29" max="29" width="18.5" style="25" customWidth="1"/>
    <col min="30" max="30" width="8.33203125" style="44" customWidth="1"/>
    <col min="31" max="31" width="14.5" style="25"/>
    <col min="32" max="32" width="45.83203125" style="25" customWidth="1"/>
    <col min="33" max="16384" width="14.5" style="25"/>
  </cols>
  <sheetData>
    <row r="1" spans="1:32" ht="85" customHeight="1" thickBot="1">
      <c r="A1" s="720" t="s">
        <v>4777</v>
      </c>
      <c r="B1" s="721"/>
      <c r="C1" s="721"/>
      <c r="D1" s="721"/>
      <c r="E1" s="721"/>
      <c r="F1" s="721"/>
      <c r="G1" s="721"/>
      <c r="H1" s="721"/>
      <c r="I1" s="722"/>
      <c r="J1" s="727" t="s">
        <v>5976</v>
      </c>
      <c r="K1" s="728"/>
      <c r="L1" s="729"/>
      <c r="M1" s="68" t="s">
        <v>1687</v>
      </c>
      <c r="N1" s="691" t="s">
        <v>6014</v>
      </c>
      <c r="O1" s="692"/>
      <c r="P1" s="692"/>
      <c r="Q1" s="692"/>
      <c r="R1" s="693"/>
      <c r="S1" s="61"/>
      <c r="T1" s="61"/>
      <c r="U1" s="61"/>
      <c r="V1" s="61"/>
      <c r="W1" s="61"/>
      <c r="X1" s="61"/>
      <c r="Y1" s="61"/>
      <c r="Z1" s="61"/>
      <c r="AA1" s="642"/>
      <c r="AB1" s="642"/>
      <c r="AC1" s="62"/>
      <c r="AD1" s="63"/>
      <c r="AE1" s="61"/>
      <c r="AF1" s="168"/>
    </row>
    <row r="2" spans="1:32" s="133" customFormat="1" ht="168">
      <c r="A2" s="144" t="s">
        <v>2611</v>
      </c>
      <c r="B2" s="145" t="s">
        <v>4398</v>
      </c>
      <c r="C2" s="699" t="s">
        <v>2612</v>
      </c>
      <c r="D2" s="700"/>
      <c r="E2" s="700"/>
      <c r="F2" s="700"/>
      <c r="G2" s="700"/>
      <c r="H2" s="700"/>
      <c r="I2" s="701"/>
      <c r="J2" s="145" t="s">
        <v>4396</v>
      </c>
      <c r="K2" s="145" t="s">
        <v>2613</v>
      </c>
      <c r="L2" s="145" t="s">
        <v>2614</v>
      </c>
      <c r="M2" s="145" t="s">
        <v>2615</v>
      </c>
      <c r="N2" s="145" t="s">
        <v>5983</v>
      </c>
      <c r="O2" s="145" t="s">
        <v>4399</v>
      </c>
      <c r="P2" s="145" t="s">
        <v>4400</v>
      </c>
      <c r="Q2" s="145" t="s">
        <v>2616</v>
      </c>
      <c r="R2" s="146" t="s">
        <v>2617</v>
      </c>
      <c r="S2" s="146" t="s">
        <v>2618</v>
      </c>
      <c r="T2" s="146" t="s">
        <v>2619</v>
      </c>
      <c r="U2" s="145" t="s">
        <v>2620</v>
      </c>
      <c r="V2" s="145" t="s">
        <v>2621</v>
      </c>
      <c r="W2" s="145" t="s">
        <v>2622</v>
      </c>
      <c r="X2" s="145" t="s">
        <v>2623</v>
      </c>
      <c r="Y2" s="145" t="s">
        <v>2624</v>
      </c>
      <c r="Z2" s="145" t="s">
        <v>5982</v>
      </c>
      <c r="AA2" s="216" t="s">
        <v>4778</v>
      </c>
      <c r="AB2" s="216" t="s">
        <v>4779</v>
      </c>
      <c r="AC2" s="147" t="s">
        <v>2625</v>
      </c>
      <c r="AD2" s="145" t="s">
        <v>2626</v>
      </c>
      <c r="AE2" s="145" t="s">
        <v>2627</v>
      </c>
      <c r="AF2" s="216" t="s">
        <v>1686</v>
      </c>
    </row>
    <row r="3" spans="1:32" s="585" customFormat="1" ht="28">
      <c r="A3" s="281" t="s">
        <v>823</v>
      </c>
      <c r="B3" s="246" t="s">
        <v>1157</v>
      </c>
      <c r="C3" s="131" t="s">
        <v>5931</v>
      </c>
      <c r="D3" s="131" t="s">
        <v>5912</v>
      </c>
      <c r="E3" s="131" t="s">
        <v>5913</v>
      </c>
      <c r="F3" s="131" t="s">
        <v>5914</v>
      </c>
      <c r="G3" s="131" t="s">
        <v>5915</v>
      </c>
      <c r="H3" s="131" t="s">
        <v>5916</v>
      </c>
      <c r="I3" s="132" t="s">
        <v>5917</v>
      </c>
      <c r="J3" s="246">
        <v>30</v>
      </c>
      <c r="K3" s="246">
        <v>10</v>
      </c>
      <c r="L3" s="246" t="s">
        <v>68</v>
      </c>
      <c r="M3" s="246" t="s">
        <v>1159</v>
      </c>
      <c r="N3" s="246" t="s">
        <v>1160</v>
      </c>
      <c r="O3" s="246">
        <v>120</v>
      </c>
      <c r="P3" s="246" t="s">
        <v>1158</v>
      </c>
      <c r="Q3" s="246" t="s">
        <v>1161</v>
      </c>
      <c r="R3" s="246">
        <v>5</v>
      </c>
      <c r="S3" s="246">
        <v>4</v>
      </c>
      <c r="T3" s="246">
        <v>1</v>
      </c>
      <c r="U3" s="246" t="s">
        <v>792</v>
      </c>
      <c r="V3" s="246">
        <v>6</v>
      </c>
      <c r="W3" s="246" t="s">
        <v>1162</v>
      </c>
      <c r="X3" s="246" t="s">
        <v>23</v>
      </c>
      <c r="Y3" s="246" t="s">
        <v>23</v>
      </c>
      <c r="Z3" s="246" t="s">
        <v>23</v>
      </c>
      <c r="AA3" s="538">
        <v>76644.375</v>
      </c>
      <c r="AB3" s="384">
        <v>0</v>
      </c>
      <c r="AC3" s="131">
        <v>1</v>
      </c>
      <c r="AD3" s="246">
        <v>2002</v>
      </c>
      <c r="AE3" s="131">
        <v>1</v>
      </c>
      <c r="AF3" s="131"/>
    </row>
    <row r="4" spans="1:32" s="585" customFormat="1" ht="56">
      <c r="A4" s="281" t="s">
        <v>1163</v>
      </c>
      <c r="B4" s="246" t="s">
        <v>1164</v>
      </c>
      <c r="C4" s="131" t="s">
        <v>5931</v>
      </c>
      <c r="D4" s="131" t="s">
        <v>5912</v>
      </c>
      <c r="E4" s="131" t="s">
        <v>5913</v>
      </c>
      <c r="F4" s="131" t="s">
        <v>5914</v>
      </c>
      <c r="G4" s="131" t="s">
        <v>5915</v>
      </c>
      <c r="H4" s="131" t="s">
        <v>5916</v>
      </c>
      <c r="I4" s="132" t="s">
        <v>5917</v>
      </c>
      <c r="J4" s="246">
        <v>30</v>
      </c>
      <c r="K4" s="246">
        <v>10</v>
      </c>
      <c r="L4" s="246" t="s">
        <v>68</v>
      </c>
      <c r="M4" s="246" t="s">
        <v>1165</v>
      </c>
      <c r="N4" s="246" t="s">
        <v>1166</v>
      </c>
      <c r="O4" s="246">
        <v>120</v>
      </c>
      <c r="P4" s="246" t="s">
        <v>50</v>
      </c>
      <c r="Q4" s="246" t="s">
        <v>1167</v>
      </c>
      <c r="R4" s="246">
        <v>4</v>
      </c>
      <c r="S4" s="246">
        <v>4</v>
      </c>
      <c r="T4" s="246">
        <v>1</v>
      </c>
      <c r="U4" s="246" t="s">
        <v>792</v>
      </c>
      <c r="V4" s="246">
        <v>6</v>
      </c>
      <c r="W4" s="246" t="s">
        <v>1162</v>
      </c>
      <c r="X4" s="246" t="s">
        <v>23</v>
      </c>
      <c r="Y4" s="246" t="s">
        <v>23</v>
      </c>
      <c r="Z4" s="246" t="s">
        <v>23</v>
      </c>
      <c r="AA4" s="538">
        <v>63372.5</v>
      </c>
      <c r="AB4" s="384">
        <v>0.06</v>
      </c>
      <c r="AC4" s="131">
        <v>2</v>
      </c>
      <c r="AD4" s="246">
        <v>2002</v>
      </c>
      <c r="AE4" s="131">
        <v>1</v>
      </c>
      <c r="AF4" s="131"/>
    </row>
    <row r="5" spans="1:32" s="585" customFormat="1" ht="98">
      <c r="A5" s="281" t="s">
        <v>1168</v>
      </c>
      <c r="B5" s="246" t="s">
        <v>1169</v>
      </c>
      <c r="C5" s="131" t="s">
        <v>5931</v>
      </c>
      <c r="D5" s="131" t="s">
        <v>5912</v>
      </c>
      <c r="E5" s="131" t="s">
        <v>5927</v>
      </c>
      <c r="F5" s="131" t="s">
        <v>5914</v>
      </c>
      <c r="G5" s="131" t="s">
        <v>5915</v>
      </c>
      <c r="H5" s="131" t="s">
        <v>5916</v>
      </c>
      <c r="I5" s="132" t="s">
        <v>5917</v>
      </c>
      <c r="J5" s="246">
        <v>20</v>
      </c>
      <c r="K5" s="246">
        <v>10</v>
      </c>
      <c r="L5" s="246" t="s">
        <v>68</v>
      </c>
      <c r="M5" s="246" t="s">
        <v>1170</v>
      </c>
      <c r="N5" s="246" t="s">
        <v>1171</v>
      </c>
      <c r="O5" s="246">
        <v>120</v>
      </c>
      <c r="P5" s="246" t="s">
        <v>23</v>
      </c>
      <c r="Q5" s="246" t="s">
        <v>1172</v>
      </c>
      <c r="R5" s="246">
        <v>4</v>
      </c>
      <c r="S5" s="246">
        <v>4</v>
      </c>
      <c r="T5" s="246">
        <v>1</v>
      </c>
      <c r="U5" s="246" t="s">
        <v>792</v>
      </c>
      <c r="V5" s="246">
        <v>6</v>
      </c>
      <c r="W5" s="246" t="s">
        <v>1173</v>
      </c>
      <c r="X5" s="246" t="s">
        <v>23</v>
      </c>
      <c r="Y5" s="246" t="s">
        <v>23</v>
      </c>
      <c r="Z5" s="246" t="s">
        <v>23</v>
      </c>
      <c r="AA5" s="538">
        <v>63372.5</v>
      </c>
      <c r="AB5" s="384">
        <v>0.06</v>
      </c>
      <c r="AC5" s="131">
        <v>2</v>
      </c>
      <c r="AD5" s="246">
        <v>2002</v>
      </c>
      <c r="AE5" s="131">
        <v>1</v>
      </c>
      <c r="AF5" s="131"/>
    </row>
    <row r="6" spans="1:32" s="585" customFormat="1" ht="98">
      <c r="A6" s="281" t="s">
        <v>383</v>
      </c>
      <c r="B6" s="246" t="s">
        <v>1174</v>
      </c>
      <c r="C6" s="131" t="s">
        <v>5911</v>
      </c>
      <c r="D6" s="131" t="s">
        <v>5912</v>
      </c>
      <c r="E6" s="131" t="s">
        <v>5927</v>
      </c>
      <c r="F6" s="131" t="s">
        <v>5914</v>
      </c>
      <c r="G6" s="131" t="s">
        <v>5915</v>
      </c>
      <c r="H6" s="131" t="s">
        <v>5916</v>
      </c>
      <c r="I6" s="132" t="s">
        <v>5917</v>
      </c>
      <c r="J6" s="246">
        <v>200</v>
      </c>
      <c r="K6" s="246">
        <v>10</v>
      </c>
      <c r="L6" s="246" t="s">
        <v>68</v>
      </c>
      <c r="M6" s="246" t="s">
        <v>1176</v>
      </c>
      <c r="N6" s="246" t="s">
        <v>1177</v>
      </c>
      <c r="O6" s="246">
        <v>120</v>
      </c>
      <c r="P6" s="246" t="s">
        <v>1175</v>
      </c>
      <c r="Q6" s="246" t="s">
        <v>1178</v>
      </c>
      <c r="R6" s="246">
        <v>4</v>
      </c>
      <c r="S6" s="246">
        <v>4</v>
      </c>
      <c r="T6" s="246">
        <v>1</v>
      </c>
      <c r="U6" s="246" t="s">
        <v>792</v>
      </c>
      <c r="V6" s="246">
        <v>6</v>
      </c>
      <c r="W6" s="246" t="s">
        <v>1179</v>
      </c>
      <c r="X6" s="246" t="s">
        <v>23</v>
      </c>
      <c r="Y6" s="246" t="s">
        <v>23</v>
      </c>
      <c r="Z6" s="246" t="s">
        <v>1180</v>
      </c>
      <c r="AA6" s="538">
        <v>63372.5</v>
      </c>
      <c r="AB6" s="384">
        <v>0.06</v>
      </c>
      <c r="AC6" s="131">
        <v>2</v>
      </c>
      <c r="AD6" s="246">
        <v>2002</v>
      </c>
      <c r="AE6" s="131">
        <v>1</v>
      </c>
      <c r="AF6" s="131"/>
    </row>
    <row r="7" spans="1:32" s="585" customFormat="1" ht="98">
      <c r="A7" s="281" t="s">
        <v>1181</v>
      </c>
      <c r="B7" s="246" t="s">
        <v>1182</v>
      </c>
      <c r="C7" s="131" t="s">
        <v>5911</v>
      </c>
      <c r="D7" s="131" t="s">
        <v>5912</v>
      </c>
      <c r="E7" s="131" t="s">
        <v>5927</v>
      </c>
      <c r="F7" s="131" t="s">
        <v>5914</v>
      </c>
      <c r="G7" s="131" t="s">
        <v>5915</v>
      </c>
      <c r="H7" s="131" t="s">
        <v>5916</v>
      </c>
      <c r="I7" s="132" t="s">
        <v>5917</v>
      </c>
      <c r="J7" s="246">
        <v>85</v>
      </c>
      <c r="K7" s="246">
        <v>10</v>
      </c>
      <c r="L7" s="246" t="s">
        <v>68</v>
      </c>
      <c r="M7" s="246" t="s">
        <v>1183</v>
      </c>
      <c r="N7" s="246" t="s">
        <v>1184</v>
      </c>
      <c r="O7" s="246">
        <v>120</v>
      </c>
      <c r="P7" s="246" t="s">
        <v>1175</v>
      </c>
      <c r="Q7" s="246" t="s">
        <v>1185</v>
      </c>
      <c r="R7" s="246">
        <v>4</v>
      </c>
      <c r="S7" s="246">
        <v>4</v>
      </c>
      <c r="T7" s="246">
        <v>1</v>
      </c>
      <c r="U7" s="246" t="s">
        <v>792</v>
      </c>
      <c r="V7" s="246">
        <v>6</v>
      </c>
      <c r="W7" s="246" t="s">
        <v>1162</v>
      </c>
      <c r="X7" s="246" t="s">
        <v>23</v>
      </c>
      <c r="Y7" s="246" t="s">
        <v>23</v>
      </c>
      <c r="Z7" s="246" t="s">
        <v>23</v>
      </c>
      <c r="AA7" s="538">
        <v>63372.5</v>
      </c>
      <c r="AB7" s="384">
        <v>0.06</v>
      </c>
      <c r="AC7" s="131">
        <v>2</v>
      </c>
      <c r="AD7" s="246">
        <v>2002</v>
      </c>
      <c r="AE7" s="131">
        <v>1</v>
      </c>
      <c r="AF7" s="131"/>
    </row>
    <row r="8" spans="1:32" s="585" customFormat="1" ht="84">
      <c r="A8" s="281" t="s">
        <v>1186</v>
      </c>
      <c r="B8" s="246" t="s">
        <v>1187</v>
      </c>
      <c r="C8" s="131" t="s">
        <v>5911</v>
      </c>
      <c r="D8" s="131" t="s">
        <v>5912</v>
      </c>
      <c r="E8" s="131" t="s">
        <v>5913</v>
      </c>
      <c r="F8" s="131" t="s">
        <v>5914</v>
      </c>
      <c r="G8" s="131" t="s">
        <v>5915</v>
      </c>
      <c r="H8" s="131" t="s">
        <v>5916</v>
      </c>
      <c r="I8" s="132" t="s">
        <v>5917</v>
      </c>
      <c r="J8" s="246">
        <v>90</v>
      </c>
      <c r="K8" s="246">
        <v>10</v>
      </c>
      <c r="L8" s="246" t="s">
        <v>68</v>
      </c>
      <c r="M8" s="246" t="s">
        <v>1189</v>
      </c>
      <c r="N8" s="246" t="s">
        <v>1190</v>
      </c>
      <c r="O8" s="246">
        <v>120</v>
      </c>
      <c r="P8" s="246" t="s">
        <v>1188</v>
      </c>
      <c r="Q8" s="246" t="s">
        <v>1191</v>
      </c>
      <c r="R8" s="246">
        <v>4</v>
      </c>
      <c r="S8" s="246">
        <v>4</v>
      </c>
      <c r="T8" s="246">
        <v>1</v>
      </c>
      <c r="U8" s="246" t="s">
        <v>792</v>
      </c>
      <c r="V8" s="246">
        <v>6</v>
      </c>
      <c r="W8" s="246" t="s">
        <v>1192</v>
      </c>
      <c r="X8" s="246" t="s">
        <v>23</v>
      </c>
      <c r="Y8" s="246" t="s">
        <v>23</v>
      </c>
      <c r="Z8" s="246" t="s">
        <v>23</v>
      </c>
      <c r="AA8" s="538">
        <v>63372.5</v>
      </c>
      <c r="AB8" s="384">
        <v>0.06</v>
      </c>
      <c r="AC8" s="131">
        <v>2</v>
      </c>
      <c r="AD8" s="246">
        <v>2002</v>
      </c>
      <c r="AE8" s="131">
        <v>1</v>
      </c>
      <c r="AF8" s="131"/>
    </row>
    <row r="9" spans="1:32" s="585" customFormat="1" ht="84">
      <c r="A9" s="281" t="s">
        <v>61</v>
      </c>
      <c r="B9" s="246" t="s">
        <v>1193</v>
      </c>
      <c r="C9" s="131" t="s">
        <v>5911</v>
      </c>
      <c r="D9" s="131" t="s">
        <v>5912</v>
      </c>
      <c r="E9" s="131" t="s">
        <v>5927</v>
      </c>
      <c r="F9" s="131" t="s">
        <v>5914</v>
      </c>
      <c r="G9" s="131" t="s">
        <v>5915</v>
      </c>
      <c r="H9" s="131" t="s">
        <v>5916</v>
      </c>
      <c r="I9" s="132" t="s">
        <v>5917</v>
      </c>
      <c r="J9" s="246">
        <v>90</v>
      </c>
      <c r="K9" s="246">
        <v>10</v>
      </c>
      <c r="L9" s="246" t="s">
        <v>68</v>
      </c>
      <c r="M9" s="246" t="s">
        <v>1194</v>
      </c>
      <c r="N9" s="246" t="s">
        <v>1195</v>
      </c>
      <c r="O9" s="246">
        <v>120</v>
      </c>
      <c r="P9" s="246" t="s">
        <v>1188</v>
      </c>
      <c r="Q9" s="246" t="s">
        <v>1196</v>
      </c>
      <c r="R9" s="246">
        <v>4</v>
      </c>
      <c r="S9" s="246">
        <v>4</v>
      </c>
      <c r="T9" s="246">
        <v>1</v>
      </c>
      <c r="U9" s="246" t="s">
        <v>792</v>
      </c>
      <c r="V9" s="246">
        <v>6</v>
      </c>
      <c r="W9" s="246" t="s">
        <v>1197</v>
      </c>
      <c r="X9" s="246" t="s">
        <v>23</v>
      </c>
      <c r="Y9" s="246" t="s">
        <v>1198</v>
      </c>
      <c r="Z9" s="246" t="s">
        <v>23</v>
      </c>
      <c r="AA9" s="538">
        <v>63372.5</v>
      </c>
      <c r="AB9" s="384">
        <v>0.06</v>
      </c>
      <c r="AC9" s="131">
        <v>2</v>
      </c>
      <c r="AD9" s="246">
        <v>2002</v>
      </c>
      <c r="AE9" s="131">
        <v>1</v>
      </c>
      <c r="AF9" s="131"/>
    </row>
    <row r="10" spans="1:32" s="585" customFormat="1" ht="126">
      <c r="A10" s="281" t="s">
        <v>1202</v>
      </c>
      <c r="B10" s="246" t="s">
        <v>1203</v>
      </c>
      <c r="C10" s="131" t="s">
        <v>5931</v>
      </c>
      <c r="D10" s="131" t="s">
        <v>5912</v>
      </c>
      <c r="E10" s="131" t="s">
        <v>5913</v>
      </c>
      <c r="F10" s="131" t="s">
        <v>5914</v>
      </c>
      <c r="G10" s="131" t="s">
        <v>5915</v>
      </c>
      <c r="H10" s="131" t="s">
        <v>5916</v>
      </c>
      <c r="I10" s="132" t="s">
        <v>5917</v>
      </c>
      <c r="J10" s="246">
        <v>5</v>
      </c>
      <c r="K10" s="246">
        <v>5</v>
      </c>
      <c r="L10" s="246" t="s">
        <v>68</v>
      </c>
      <c r="M10" s="246" t="s">
        <v>1205</v>
      </c>
      <c r="N10" s="246" t="s">
        <v>1206</v>
      </c>
      <c r="O10" s="246">
        <v>180</v>
      </c>
      <c r="P10" s="246" t="s">
        <v>1204</v>
      </c>
      <c r="Q10" s="246" t="s">
        <v>1185</v>
      </c>
      <c r="R10" s="246">
        <v>4</v>
      </c>
      <c r="S10" s="246">
        <v>4</v>
      </c>
      <c r="T10" s="246">
        <v>1</v>
      </c>
      <c r="U10" s="246" t="s">
        <v>792</v>
      </c>
      <c r="V10" s="246">
        <v>6</v>
      </c>
      <c r="W10" s="246" t="s">
        <v>1173</v>
      </c>
      <c r="X10" s="246" t="s">
        <v>23</v>
      </c>
      <c r="Y10" s="246" t="s">
        <v>1180</v>
      </c>
      <c r="Z10" s="246" t="s">
        <v>23</v>
      </c>
      <c r="AA10" s="538">
        <v>15328.875</v>
      </c>
      <c r="AB10" s="384">
        <v>0.06</v>
      </c>
      <c r="AC10" s="131">
        <v>1</v>
      </c>
      <c r="AD10" s="246">
        <v>2002</v>
      </c>
      <c r="AE10" s="131">
        <v>1</v>
      </c>
      <c r="AF10" s="131"/>
    </row>
    <row r="11" spans="1:32" s="585" customFormat="1" ht="98">
      <c r="A11" s="281" t="s">
        <v>532</v>
      </c>
      <c r="B11" s="246" t="s">
        <v>1207</v>
      </c>
      <c r="C11" s="131" t="s">
        <v>5931</v>
      </c>
      <c r="D11" s="131" t="s">
        <v>5912</v>
      </c>
      <c r="E11" s="131" t="s">
        <v>5913</v>
      </c>
      <c r="F11" s="131" t="s">
        <v>5914</v>
      </c>
      <c r="G11" s="131" t="s">
        <v>5915</v>
      </c>
      <c r="H11" s="131" t="s">
        <v>5916</v>
      </c>
      <c r="I11" s="132" t="s">
        <v>5917</v>
      </c>
      <c r="J11" s="246">
        <v>3</v>
      </c>
      <c r="K11" s="246">
        <v>3</v>
      </c>
      <c r="L11" s="246" t="s">
        <v>68</v>
      </c>
      <c r="M11" s="246" t="s">
        <v>1209</v>
      </c>
      <c r="N11" s="246" t="s">
        <v>1210</v>
      </c>
      <c r="O11" s="246">
        <v>120</v>
      </c>
      <c r="P11" s="246" t="s">
        <v>1208</v>
      </c>
      <c r="Q11" s="246" t="s">
        <v>1200</v>
      </c>
      <c r="R11" s="246">
        <v>4</v>
      </c>
      <c r="S11" s="246">
        <v>4</v>
      </c>
      <c r="T11" s="246">
        <v>1</v>
      </c>
      <c r="U11" s="246" t="s">
        <v>792</v>
      </c>
      <c r="V11" s="246">
        <v>6</v>
      </c>
      <c r="W11" s="246" t="s">
        <v>1173</v>
      </c>
      <c r="X11" s="246" t="s">
        <v>23</v>
      </c>
      <c r="Y11" s="246" t="s">
        <v>1180</v>
      </c>
      <c r="Z11" s="246" t="s">
        <v>23</v>
      </c>
      <c r="AA11" s="538">
        <v>43332.25</v>
      </c>
      <c r="AB11" s="384">
        <v>0.19</v>
      </c>
      <c r="AC11" s="131">
        <v>1</v>
      </c>
      <c r="AD11" s="246">
        <v>2002</v>
      </c>
      <c r="AE11" s="131">
        <v>1</v>
      </c>
      <c r="AF11" s="131"/>
    </row>
    <row r="12" spans="1:32" s="585" customFormat="1" ht="98">
      <c r="A12" s="281" t="s">
        <v>1211</v>
      </c>
      <c r="B12" s="246" t="s">
        <v>1212</v>
      </c>
      <c r="C12" s="131" t="s">
        <v>5931</v>
      </c>
      <c r="D12" s="131" t="s">
        <v>5912</v>
      </c>
      <c r="E12" s="131" t="s">
        <v>5927</v>
      </c>
      <c r="F12" s="131" t="s">
        <v>5928</v>
      </c>
      <c r="G12" s="131" t="s">
        <v>5915</v>
      </c>
      <c r="H12" s="131" t="s">
        <v>5926</v>
      </c>
      <c r="I12" s="132" t="s">
        <v>5917</v>
      </c>
      <c r="J12" s="246">
        <v>20</v>
      </c>
      <c r="K12" s="246">
        <v>10</v>
      </c>
      <c r="L12" s="246" t="s">
        <v>68</v>
      </c>
      <c r="M12" s="246" t="s">
        <v>1213</v>
      </c>
      <c r="N12" s="246" t="s">
        <v>5952</v>
      </c>
      <c r="O12" s="246">
        <v>120</v>
      </c>
      <c r="P12" s="246" t="s">
        <v>1025</v>
      </c>
      <c r="Q12" s="246" t="s">
        <v>1185</v>
      </c>
      <c r="R12" s="246">
        <v>4</v>
      </c>
      <c r="S12" s="246">
        <v>4</v>
      </c>
      <c r="T12" s="246">
        <v>1</v>
      </c>
      <c r="U12" s="246" t="s">
        <v>792</v>
      </c>
      <c r="V12" s="246">
        <v>7</v>
      </c>
      <c r="W12" s="246" t="s">
        <v>5953</v>
      </c>
      <c r="X12" s="246" t="s">
        <v>23</v>
      </c>
      <c r="Y12" s="246" t="s">
        <v>1180</v>
      </c>
      <c r="Z12" s="246" t="s">
        <v>23</v>
      </c>
      <c r="AA12" s="538">
        <v>43332.25</v>
      </c>
      <c r="AB12" s="384">
        <v>0.04</v>
      </c>
      <c r="AC12" s="131">
        <v>1</v>
      </c>
      <c r="AD12" s="246">
        <v>2002</v>
      </c>
      <c r="AE12" s="131">
        <v>1</v>
      </c>
      <c r="AF12" s="131"/>
    </row>
    <row r="13" spans="1:32" s="585" customFormat="1" ht="84">
      <c r="A13" s="281" t="s">
        <v>62</v>
      </c>
      <c r="B13" s="246" t="s">
        <v>1214</v>
      </c>
      <c r="C13" s="131" t="s">
        <v>5931</v>
      </c>
      <c r="D13" s="131" t="s">
        <v>5912</v>
      </c>
      <c r="E13" s="131" t="s">
        <v>5927</v>
      </c>
      <c r="F13" s="131" t="s">
        <v>5928</v>
      </c>
      <c r="G13" s="131" t="s">
        <v>5915</v>
      </c>
      <c r="H13" s="131" t="s">
        <v>5926</v>
      </c>
      <c r="I13" s="132" t="s">
        <v>5917</v>
      </c>
      <c r="J13" s="246">
        <v>10</v>
      </c>
      <c r="K13" s="246">
        <v>6</v>
      </c>
      <c r="L13" s="246" t="s">
        <v>68</v>
      </c>
      <c r="M13" s="246" t="s">
        <v>1216</v>
      </c>
      <c r="N13" s="246" t="s">
        <v>5954</v>
      </c>
      <c r="O13" s="246">
        <v>180</v>
      </c>
      <c r="P13" s="246" t="s">
        <v>1215</v>
      </c>
      <c r="Q13" s="246" t="s">
        <v>1217</v>
      </c>
      <c r="R13" s="246">
        <v>4</v>
      </c>
      <c r="S13" s="246">
        <v>4</v>
      </c>
      <c r="T13" s="246">
        <v>0</v>
      </c>
      <c r="U13" s="246" t="s">
        <v>792</v>
      </c>
      <c r="V13" s="246">
        <v>1</v>
      </c>
      <c r="W13" s="246" t="s">
        <v>5953</v>
      </c>
      <c r="X13" s="246" t="s">
        <v>23</v>
      </c>
      <c r="Y13" s="246" t="s">
        <v>1180</v>
      </c>
      <c r="Z13" s="246" t="s">
        <v>23</v>
      </c>
      <c r="AA13" s="538">
        <v>17385.875</v>
      </c>
      <c r="AB13" s="384">
        <v>0.04</v>
      </c>
      <c r="AC13" s="131">
        <v>1</v>
      </c>
      <c r="AD13" s="246">
        <v>2002</v>
      </c>
      <c r="AE13" s="131">
        <v>1</v>
      </c>
      <c r="AF13" s="131"/>
    </row>
    <row r="14" spans="1:32" s="585" customFormat="1" ht="84">
      <c r="A14" s="281" t="s">
        <v>5955</v>
      </c>
      <c r="B14" s="246" t="s">
        <v>1214</v>
      </c>
      <c r="C14" s="131" t="s">
        <v>5931</v>
      </c>
      <c r="D14" s="131" t="s">
        <v>5912</v>
      </c>
      <c r="E14" s="131" t="s">
        <v>5927</v>
      </c>
      <c r="F14" s="131" t="s">
        <v>5928</v>
      </c>
      <c r="G14" s="131" t="s">
        <v>5915</v>
      </c>
      <c r="H14" s="131" t="s">
        <v>5926</v>
      </c>
      <c r="I14" s="132" t="s">
        <v>5917</v>
      </c>
      <c r="J14" s="246">
        <v>10</v>
      </c>
      <c r="K14" s="246">
        <v>6</v>
      </c>
      <c r="L14" s="246" t="s">
        <v>68</v>
      </c>
      <c r="M14" s="246" t="s">
        <v>1216</v>
      </c>
      <c r="N14" s="246" t="s">
        <v>5956</v>
      </c>
      <c r="O14" s="246">
        <v>150</v>
      </c>
      <c r="P14" s="246" t="s">
        <v>1215</v>
      </c>
      <c r="Q14" s="246" t="s">
        <v>1217</v>
      </c>
      <c r="R14" s="246">
        <v>4</v>
      </c>
      <c r="S14" s="246">
        <v>4</v>
      </c>
      <c r="T14" s="246">
        <v>0</v>
      </c>
      <c r="U14" s="246" t="s">
        <v>792</v>
      </c>
      <c r="V14" s="246">
        <v>1</v>
      </c>
      <c r="W14" s="246" t="s">
        <v>5953</v>
      </c>
      <c r="X14" s="246" t="s">
        <v>23</v>
      </c>
      <c r="Y14" s="246" t="s">
        <v>1180</v>
      </c>
      <c r="Z14" s="246" t="s">
        <v>23</v>
      </c>
      <c r="AA14" s="538"/>
      <c r="AB14" s="384"/>
      <c r="AC14" s="131">
        <v>1</v>
      </c>
      <c r="AD14" s="246">
        <v>2024</v>
      </c>
      <c r="AE14" s="131">
        <v>1</v>
      </c>
      <c r="AF14" s="131"/>
    </row>
    <row r="15" spans="1:32" s="585" customFormat="1" ht="84">
      <c r="A15" s="281" t="s">
        <v>1218</v>
      </c>
      <c r="B15" s="246" t="s">
        <v>1219</v>
      </c>
      <c r="C15" s="131" t="s">
        <v>5911</v>
      </c>
      <c r="D15" s="131" t="s">
        <v>5912</v>
      </c>
      <c r="E15" s="131" t="s">
        <v>5927</v>
      </c>
      <c r="F15" s="131" t="s">
        <v>5914</v>
      </c>
      <c r="G15" s="131" t="s">
        <v>5915</v>
      </c>
      <c r="H15" s="131" t="s">
        <v>5926</v>
      </c>
      <c r="I15" s="132" t="s">
        <v>5917</v>
      </c>
      <c r="J15" s="246">
        <v>25</v>
      </c>
      <c r="K15" s="246">
        <v>25</v>
      </c>
      <c r="L15" s="246" t="s">
        <v>58</v>
      </c>
      <c r="M15" s="246" t="s">
        <v>1220</v>
      </c>
      <c r="N15" s="246" t="s">
        <v>1221</v>
      </c>
      <c r="O15" s="246">
        <v>240</v>
      </c>
      <c r="P15" s="246" t="s">
        <v>502</v>
      </c>
      <c r="Q15" s="246" t="s">
        <v>1222</v>
      </c>
      <c r="R15" s="246">
        <v>4</v>
      </c>
      <c r="S15" s="246">
        <v>4</v>
      </c>
      <c r="T15" s="246">
        <v>1</v>
      </c>
      <c r="U15" s="246" t="s">
        <v>792</v>
      </c>
      <c r="V15" s="246">
        <v>7</v>
      </c>
      <c r="W15" s="246" t="s">
        <v>23</v>
      </c>
      <c r="X15" s="246" t="s">
        <v>23</v>
      </c>
      <c r="Y15" s="246" t="s">
        <v>1180</v>
      </c>
      <c r="Z15" s="246" t="s">
        <v>23</v>
      </c>
      <c r="AA15" s="538">
        <v>13703</v>
      </c>
      <c r="AB15" s="384">
        <v>0.04</v>
      </c>
      <c r="AC15" s="131">
        <v>2</v>
      </c>
      <c r="AD15" s="246">
        <v>2002</v>
      </c>
      <c r="AE15" s="131">
        <v>1</v>
      </c>
      <c r="AF15" s="131"/>
    </row>
    <row r="16" spans="1:32" s="585" customFormat="1" ht="84">
      <c r="A16" s="281" t="s">
        <v>1223</v>
      </c>
      <c r="B16" s="246" t="s">
        <v>1224</v>
      </c>
      <c r="C16" s="131" t="s">
        <v>5911</v>
      </c>
      <c r="D16" s="131" t="s">
        <v>5912</v>
      </c>
      <c r="E16" s="131" t="s">
        <v>5927</v>
      </c>
      <c r="F16" s="131" t="s">
        <v>5914</v>
      </c>
      <c r="G16" s="131" t="s">
        <v>5915</v>
      </c>
      <c r="H16" s="131" t="s">
        <v>5926</v>
      </c>
      <c r="I16" s="132" t="s">
        <v>5917</v>
      </c>
      <c r="J16" s="246">
        <v>25</v>
      </c>
      <c r="K16" s="246">
        <v>25</v>
      </c>
      <c r="L16" s="246" t="s">
        <v>58</v>
      </c>
      <c r="M16" s="246" t="s">
        <v>1225</v>
      </c>
      <c r="N16" s="246" t="s">
        <v>1226</v>
      </c>
      <c r="O16" s="246">
        <v>180</v>
      </c>
      <c r="P16" s="246" t="s">
        <v>502</v>
      </c>
      <c r="Q16" s="246" t="s">
        <v>1227</v>
      </c>
      <c r="R16" s="246">
        <v>4</v>
      </c>
      <c r="S16" s="246">
        <v>4</v>
      </c>
      <c r="T16" s="246">
        <v>1</v>
      </c>
      <c r="U16" s="246" t="s">
        <v>792</v>
      </c>
      <c r="V16" s="246">
        <v>7</v>
      </c>
      <c r="W16" s="246" t="s">
        <v>23</v>
      </c>
      <c r="X16" s="246" t="s">
        <v>23</v>
      </c>
      <c r="Y16" s="246" t="s">
        <v>23</v>
      </c>
      <c r="Z16" s="246" t="s">
        <v>23</v>
      </c>
      <c r="AA16" s="538">
        <v>13703</v>
      </c>
      <c r="AB16" s="384">
        <v>2.5000000000000001E-2</v>
      </c>
      <c r="AC16" s="131">
        <v>2</v>
      </c>
      <c r="AD16" s="246">
        <v>2002</v>
      </c>
      <c r="AE16" s="131">
        <v>1</v>
      </c>
      <c r="AF16" s="131"/>
    </row>
    <row r="17" spans="1:32" s="585" customFormat="1" ht="84">
      <c r="A17" s="281" t="s">
        <v>1228</v>
      </c>
      <c r="B17" s="246" t="s">
        <v>1229</v>
      </c>
      <c r="C17" s="131" t="s">
        <v>5911</v>
      </c>
      <c r="D17" s="131" t="s">
        <v>5912</v>
      </c>
      <c r="E17" s="131" t="s">
        <v>5927</v>
      </c>
      <c r="F17" s="131" t="s">
        <v>5914</v>
      </c>
      <c r="G17" s="131" t="s">
        <v>5915</v>
      </c>
      <c r="H17" s="131" t="s">
        <v>5926</v>
      </c>
      <c r="I17" s="132" t="s">
        <v>5917</v>
      </c>
      <c r="J17" s="246">
        <v>25</v>
      </c>
      <c r="K17" s="246">
        <v>25</v>
      </c>
      <c r="L17" s="246" t="s">
        <v>58</v>
      </c>
      <c r="M17" s="246" t="s">
        <v>1231</v>
      </c>
      <c r="N17" s="246" t="s">
        <v>1232</v>
      </c>
      <c r="O17" s="246">
        <v>240</v>
      </c>
      <c r="P17" s="246" t="s">
        <v>1230</v>
      </c>
      <c r="Q17" s="246" t="s">
        <v>1227</v>
      </c>
      <c r="R17" s="246">
        <v>4</v>
      </c>
      <c r="S17" s="246">
        <v>4</v>
      </c>
      <c r="T17" s="246">
        <v>1</v>
      </c>
      <c r="U17" s="246" t="s">
        <v>792</v>
      </c>
      <c r="V17" s="246">
        <v>7</v>
      </c>
      <c r="W17" s="246" t="s">
        <v>23</v>
      </c>
      <c r="X17" s="246" t="s">
        <v>23</v>
      </c>
      <c r="Y17" s="246" t="s">
        <v>23</v>
      </c>
      <c r="Z17" s="246" t="s">
        <v>23</v>
      </c>
      <c r="AA17" s="538">
        <v>13703</v>
      </c>
      <c r="AB17" s="384">
        <v>0.04</v>
      </c>
      <c r="AC17" s="131">
        <v>2</v>
      </c>
      <c r="AD17" s="246">
        <v>2002</v>
      </c>
      <c r="AE17" s="131">
        <v>1</v>
      </c>
      <c r="AF17" s="131"/>
    </row>
    <row r="18" spans="1:32" s="585" customFormat="1" ht="84">
      <c r="A18" s="281" t="s">
        <v>1233</v>
      </c>
      <c r="B18" s="246" t="s">
        <v>1234</v>
      </c>
      <c r="C18" s="131" t="s">
        <v>5911</v>
      </c>
      <c r="D18" s="131" t="s">
        <v>5912</v>
      </c>
      <c r="E18" s="131" t="s">
        <v>5927</v>
      </c>
      <c r="F18" s="131" t="s">
        <v>5914</v>
      </c>
      <c r="G18" s="131" t="s">
        <v>5915</v>
      </c>
      <c r="H18" s="131" t="s">
        <v>5926</v>
      </c>
      <c r="I18" s="132" t="s">
        <v>5917</v>
      </c>
      <c r="J18" s="246">
        <v>25</v>
      </c>
      <c r="K18" s="246">
        <v>25</v>
      </c>
      <c r="L18" s="246" t="s">
        <v>58</v>
      </c>
      <c r="M18" s="246" t="s">
        <v>1236</v>
      </c>
      <c r="N18" s="246" t="s">
        <v>1237</v>
      </c>
      <c r="O18" s="246">
        <v>180</v>
      </c>
      <c r="P18" s="246" t="s">
        <v>1235</v>
      </c>
      <c r="Q18" s="246" t="s">
        <v>1227</v>
      </c>
      <c r="R18" s="246">
        <v>4</v>
      </c>
      <c r="S18" s="246">
        <v>4</v>
      </c>
      <c r="T18" s="246">
        <v>1</v>
      </c>
      <c r="U18" s="246" t="s">
        <v>792</v>
      </c>
      <c r="V18" s="246">
        <v>7</v>
      </c>
      <c r="W18" s="246" t="s">
        <v>23</v>
      </c>
      <c r="X18" s="246" t="s">
        <v>23</v>
      </c>
      <c r="Y18" s="246" t="s">
        <v>23</v>
      </c>
      <c r="Z18" s="246" t="s">
        <v>23</v>
      </c>
      <c r="AA18" s="538">
        <v>6337.25</v>
      </c>
      <c r="AB18" s="384">
        <v>2.5000000000000001E-2</v>
      </c>
      <c r="AC18" s="131">
        <v>2</v>
      </c>
      <c r="AD18" s="246">
        <v>2002</v>
      </c>
      <c r="AE18" s="131">
        <v>1</v>
      </c>
      <c r="AF18" s="131"/>
    </row>
    <row r="19" spans="1:32" s="585" customFormat="1" ht="84">
      <c r="A19" s="281" t="s">
        <v>385</v>
      </c>
      <c r="B19" s="246" t="s">
        <v>1238</v>
      </c>
      <c r="C19" s="131" t="s">
        <v>5931</v>
      </c>
      <c r="D19" s="131" t="s">
        <v>5912</v>
      </c>
      <c r="E19" s="131" t="s">
        <v>5927</v>
      </c>
      <c r="F19" s="131" t="s">
        <v>5914</v>
      </c>
      <c r="G19" s="131" t="s">
        <v>5915</v>
      </c>
      <c r="H19" s="131" t="s">
        <v>5916</v>
      </c>
      <c r="I19" s="132" t="s">
        <v>5916</v>
      </c>
      <c r="J19" s="246">
        <v>326</v>
      </c>
      <c r="K19" s="246" t="s">
        <v>23</v>
      </c>
      <c r="L19" s="246" t="s">
        <v>68</v>
      </c>
      <c r="M19" s="246" t="s">
        <v>1240</v>
      </c>
      <c r="N19" s="246" t="s">
        <v>1241</v>
      </c>
      <c r="O19" s="246">
        <v>60</v>
      </c>
      <c r="P19" s="246" t="s">
        <v>1239</v>
      </c>
      <c r="Q19" s="246" t="s">
        <v>1242</v>
      </c>
      <c r="R19" s="246">
        <v>4</v>
      </c>
      <c r="S19" s="246">
        <v>4</v>
      </c>
      <c r="T19" s="246">
        <v>1</v>
      </c>
      <c r="U19" s="246" t="s">
        <v>792</v>
      </c>
      <c r="V19" s="246">
        <v>6</v>
      </c>
      <c r="W19" s="246" t="s">
        <v>1243</v>
      </c>
      <c r="X19" s="246" t="s">
        <v>23</v>
      </c>
      <c r="Y19" s="246" t="s">
        <v>23</v>
      </c>
      <c r="Z19" s="246" t="s">
        <v>23</v>
      </c>
      <c r="AA19" s="538">
        <v>8029.34375</v>
      </c>
      <c r="AB19" s="384">
        <v>0.06</v>
      </c>
      <c r="AC19" s="131">
        <v>1</v>
      </c>
      <c r="AD19" s="246">
        <v>2002</v>
      </c>
      <c r="AE19" s="131">
        <v>1</v>
      </c>
      <c r="AF19" s="131"/>
    </row>
    <row r="20" spans="1:32" s="585" customFormat="1" ht="56">
      <c r="A20" s="281" t="s">
        <v>5957</v>
      </c>
      <c r="B20" s="246" t="s">
        <v>5958</v>
      </c>
      <c r="C20" s="131" t="s">
        <v>5911</v>
      </c>
      <c r="D20" s="131" t="s">
        <v>5912</v>
      </c>
      <c r="E20" s="131" t="s">
        <v>5927</v>
      </c>
      <c r="F20" s="131" t="s">
        <v>5914</v>
      </c>
      <c r="G20" s="131" t="s">
        <v>5915</v>
      </c>
      <c r="H20" s="131" t="s">
        <v>5926</v>
      </c>
      <c r="I20" s="132" t="s">
        <v>5917</v>
      </c>
      <c r="J20" s="246">
        <v>15</v>
      </c>
      <c r="K20" s="246">
        <v>11</v>
      </c>
      <c r="L20" s="246" t="s">
        <v>68</v>
      </c>
      <c r="M20" s="246" t="s">
        <v>5959</v>
      </c>
      <c r="N20" s="246" t="s">
        <v>1245</v>
      </c>
      <c r="O20" s="246">
        <v>120</v>
      </c>
      <c r="P20" s="246" t="s">
        <v>5960</v>
      </c>
      <c r="Q20" s="246" t="s">
        <v>1246</v>
      </c>
      <c r="R20" s="246">
        <v>4</v>
      </c>
      <c r="S20" s="246">
        <v>4</v>
      </c>
      <c r="T20" s="246">
        <v>1</v>
      </c>
      <c r="U20" s="246" t="s">
        <v>792</v>
      </c>
      <c r="V20" s="246">
        <v>6</v>
      </c>
      <c r="W20" s="246" t="s">
        <v>1247</v>
      </c>
      <c r="X20" s="246" t="s">
        <v>23</v>
      </c>
      <c r="Y20" s="246" t="s">
        <v>23</v>
      </c>
      <c r="Z20" s="246" t="s">
        <v>23</v>
      </c>
      <c r="AA20" s="538">
        <v>8029.34375</v>
      </c>
      <c r="AB20" s="384">
        <v>0.22</v>
      </c>
      <c r="AC20" s="131">
        <v>1</v>
      </c>
      <c r="AD20" s="246">
        <v>2024</v>
      </c>
      <c r="AE20" s="131">
        <v>1</v>
      </c>
      <c r="AF20" s="131"/>
    </row>
    <row r="21" spans="1:32" s="585" customFormat="1" ht="56">
      <c r="A21" s="281" t="s">
        <v>5961</v>
      </c>
      <c r="B21" s="246" t="s">
        <v>1248</v>
      </c>
      <c r="C21" s="131" t="s">
        <v>5911</v>
      </c>
      <c r="D21" s="131" t="s">
        <v>5912</v>
      </c>
      <c r="E21" s="131" t="s">
        <v>5927</v>
      </c>
      <c r="F21" s="131" t="s">
        <v>5914</v>
      </c>
      <c r="G21" s="131" t="s">
        <v>5915</v>
      </c>
      <c r="H21" s="131" t="s">
        <v>5926</v>
      </c>
      <c r="I21" s="132" t="s">
        <v>5917</v>
      </c>
      <c r="J21" s="246">
        <v>10</v>
      </c>
      <c r="K21" s="246">
        <v>5</v>
      </c>
      <c r="L21" s="246" t="s">
        <v>68</v>
      </c>
      <c r="M21" s="246" t="s">
        <v>1250</v>
      </c>
      <c r="N21" s="246" t="s">
        <v>1251</v>
      </c>
      <c r="O21" s="246">
        <v>120</v>
      </c>
      <c r="P21" s="246" t="s">
        <v>1249</v>
      </c>
      <c r="Q21" s="246" t="s">
        <v>1246</v>
      </c>
      <c r="R21" s="246">
        <v>4</v>
      </c>
      <c r="S21" s="246">
        <v>4</v>
      </c>
      <c r="T21" s="246">
        <v>1</v>
      </c>
      <c r="U21" s="246" t="s">
        <v>792</v>
      </c>
      <c r="V21" s="246">
        <v>6</v>
      </c>
      <c r="W21" s="246" t="s">
        <v>1252</v>
      </c>
      <c r="X21" s="246" t="s">
        <v>1253</v>
      </c>
      <c r="Y21" s="246" t="s">
        <v>23</v>
      </c>
      <c r="Z21" s="246" t="s">
        <v>23</v>
      </c>
      <c r="AA21" s="538"/>
      <c r="AB21" s="384">
        <v>0.22</v>
      </c>
      <c r="AC21" s="131">
        <v>1</v>
      </c>
      <c r="AD21" s="246">
        <v>2022</v>
      </c>
      <c r="AE21" s="131">
        <v>1</v>
      </c>
      <c r="AF21" s="131"/>
    </row>
    <row r="22" spans="1:32" s="585" customFormat="1" ht="112">
      <c r="A22" s="281" t="s">
        <v>5962</v>
      </c>
      <c r="B22" s="246" t="s">
        <v>5978</v>
      </c>
      <c r="C22" s="131" t="s">
        <v>5911</v>
      </c>
      <c r="D22" s="131" t="s">
        <v>5912</v>
      </c>
      <c r="E22" s="131" t="s">
        <v>5927</v>
      </c>
      <c r="F22" s="131" t="s">
        <v>5914</v>
      </c>
      <c r="G22" s="131" t="s">
        <v>5915</v>
      </c>
      <c r="H22" s="131" t="s">
        <v>5926</v>
      </c>
      <c r="I22" s="132" t="s">
        <v>5917</v>
      </c>
      <c r="J22" s="246">
        <v>10</v>
      </c>
      <c r="K22" s="246">
        <v>5</v>
      </c>
      <c r="L22" s="246" t="s">
        <v>68</v>
      </c>
      <c r="M22" s="246" t="s">
        <v>1250</v>
      </c>
      <c r="N22" s="246" t="s">
        <v>5963</v>
      </c>
      <c r="O22" s="246">
        <v>120</v>
      </c>
      <c r="P22" s="246" t="s">
        <v>1244</v>
      </c>
      <c r="Q22" s="246" t="s">
        <v>1246</v>
      </c>
      <c r="R22" s="246">
        <v>4</v>
      </c>
      <c r="S22" s="246">
        <v>4</v>
      </c>
      <c r="T22" s="246">
        <v>1</v>
      </c>
      <c r="U22" s="246" t="s">
        <v>792</v>
      </c>
      <c r="V22" s="246">
        <v>6</v>
      </c>
      <c r="W22" s="246" t="s">
        <v>1252</v>
      </c>
      <c r="X22" s="246" t="s">
        <v>1253</v>
      </c>
      <c r="Y22" s="246" t="s">
        <v>23</v>
      </c>
      <c r="Z22" s="246" t="s">
        <v>23</v>
      </c>
      <c r="AA22" s="538"/>
      <c r="AB22" s="384"/>
      <c r="AC22" s="131"/>
      <c r="AD22" s="246">
        <v>2025</v>
      </c>
      <c r="AE22" s="131"/>
      <c r="AF22" s="131"/>
    </row>
    <row r="23" spans="1:32" s="585" customFormat="1" ht="84">
      <c r="A23" s="281" t="s">
        <v>5964</v>
      </c>
      <c r="B23" s="534" t="s">
        <v>5979</v>
      </c>
      <c r="C23" s="131" t="s">
        <v>5911</v>
      </c>
      <c r="D23" s="131" t="s">
        <v>5912</v>
      </c>
      <c r="E23" s="131" t="s">
        <v>5927</v>
      </c>
      <c r="F23" s="131" t="s">
        <v>5914</v>
      </c>
      <c r="G23" s="131" t="s">
        <v>5915</v>
      </c>
      <c r="H23" s="131" t="s">
        <v>5926</v>
      </c>
      <c r="I23" s="132" t="s">
        <v>5917</v>
      </c>
      <c r="J23" s="246">
        <v>10</v>
      </c>
      <c r="K23" s="246">
        <v>10</v>
      </c>
      <c r="L23" s="246">
        <v>0</v>
      </c>
      <c r="M23" s="246" t="s">
        <v>2077</v>
      </c>
      <c r="N23" s="246" t="s">
        <v>5965</v>
      </c>
      <c r="O23" s="246">
        <v>120</v>
      </c>
      <c r="P23" s="246" t="s">
        <v>5966</v>
      </c>
      <c r="Q23" s="246" t="s">
        <v>2078</v>
      </c>
      <c r="R23" s="246">
        <v>4</v>
      </c>
      <c r="S23" s="246">
        <v>4</v>
      </c>
      <c r="T23" s="246">
        <v>1</v>
      </c>
      <c r="U23" s="246" t="s">
        <v>792</v>
      </c>
      <c r="V23" s="246">
        <v>6</v>
      </c>
      <c r="W23" s="246" t="s">
        <v>1252</v>
      </c>
      <c r="X23" s="246" t="s">
        <v>2079</v>
      </c>
      <c r="Y23" s="246" t="s">
        <v>23</v>
      </c>
      <c r="Z23" s="246" t="s">
        <v>23</v>
      </c>
      <c r="AA23" s="538"/>
      <c r="AB23" s="384"/>
      <c r="AC23" s="131">
        <v>1</v>
      </c>
      <c r="AD23" s="246">
        <v>2025</v>
      </c>
      <c r="AE23" s="131">
        <v>1</v>
      </c>
      <c r="AF23" s="131"/>
    </row>
    <row r="24" spans="1:32" s="585" customFormat="1" ht="84">
      <c r="A24" s="281" t="s">
        <v>5967</v>
      </c>
      <c r="B24" s="246" t="s">
        <v>2080</v>
      </c>
      <c r="C24" s="131" t="s">
        <v>5911</v>
      </c>
      <c r="D24" s="131" t="s">
        <v>5912</v>
      </c>
      <c r="E24" s="131" t="s">
        <v>5927</v>
      </c>
      <c r="F24" s="131" t="s">
        <v>5914</v>
      </c>
      <c r="G24" s="131" t="s">
        <v>5915</v>
      </c>
      <c r="H24" s="131" t="s">
        <v>5926</v>
      </c>
      <c r="I24" s="132" t="s">
        <v>5917</v>
      </c>
      <c r="J24" s="246" t="s">
        <v>2081</v>
      </c>
      <c r="K24" s="246">
        <v>8</v>
      </c>
      <c r="L24" s="246">
        <v>0</v>
      </c>
      <c r="M24" s="303" t="s">
        <v>2082</v>
      </c>
      <c r="N24" s="246" t="s">
        <v>2083</v>
      </c>
      <c r="O24" s="246">
        <f>2.5*60</f>
        <v>150</v>
      </c>
      <c r="P24" s="246" t="s">
        <v>990</v>
      </c>
      <c r="Q24" s="246" t="s">
        <v>2078</v>
      </c>
      <c r="R24" s="246">
        <v>4</v>
      </c>
      <c r="S24" s="246">
        <v>4</v>
      </c>
      <c r="T24" s="246">
        <v>1</v>
      </c>
      <c r="U24" s="246" t="s">
        <v>792</v>
      </c>
      <c r="V24" s="246">
        <v>1</v>
      </c>
      <c r="W24" s="246" t="s">
        <v>1252</v>
      </c>
      <c r="X24" s="246" t="s">
        <v>2018</v>
      </c>
      <c r="Y24" s="246" t="s">
        <v>23</v>
      </c>
      <c r="Z24" s="246" t="s">
        <v>23</v>
      </c>
      <c r="AA24" s="538">
        <v>13703</v>
      </c>
      <c r="AB24" s="384"/>
      <c r="AC24" s="131">
        <v>1</v>
      </c>
      <c r="AD24" s="246">
        <v>2023</v>
      </c>
      <c r="AE24" s="131">
        <v>1</v>
      </c>
      <c r="AF24" s="131"/>
    </row>
    <row r="25" spans="1:32" s="585" customFormat="1" ht="84">
      <c r="A25" s="281" t="s">
        <v>1254</v>
      </c>
      <c r="B25" s="246" t="s">
        <v>1255</v>
      </c>
      <c r="C25" s="131" t="s">
        <v>5911</v>
      </c>
      <c r="D25" s="131" t="s">
        <v>5912</v>
      </c>
      <c r="E25" s="131" t="s">
        <v>5927</v>
      </c>
      <c r="F25" s="131" t="s">
        <v>5914</v>
      </c>
      <c r="G25" s="131" t="s">
        <v>5915</v>
      </c>
      <c r="H25" s="131" t="s">
        <v>5926</v>
      </c>
      <c r="I25" s="132" t="s">
        <v>5917</v>
      </c>
      <c r="J25" s="246">
        <v>30</v>
      </c>
      <c r="K25" s="246">
        <v>10</v>
      </c>
      <c r="L25" s="246" t="s">
        <v>68</v>
      </c>
      <c r="M25" s="246" t="s">
        <v>1257</v>
      </c>
      <c r="N25" s="246" t="s">
        <v>5968</v>
      </c>
      <c r="O25" s="246">
        <v>240</v>
      </c>
      <c r="P25" s="246" t="s">
        <v>1256</v>
      </c>
      <c r="Q25" s="246" t="s">
        <v>1258</v>
      </c>
      <c r="R25" s="246">
        <v>4</v>
      </c>
      <c r="S25" s="246">
        <v>4</v>
      </c>
      <c r="T25" s="246">
        <v>1</v>
      </c>
      <c r="U25" s="246" t="s">
        <v>792</v>
      </c>
      <c r="V25" s="246">
        <v>1</v>
      </c>
      <c r="W25" s="246" t="s">
        <v>1259</v>
      </c>
      <c r="X25" s="246" t="s">
        <v>1260</v>
      </c>
      <c r="Y25" s="246" t="s">
        <v>23</v>
      </c>
      <c r="Z25" s="246" t="s">
        <v>23</v>
      </c>
      <c r="AA25" s="538">
        <v>13703</v>
      </c>
      <c r="AB25" s="384">
        <v>0.22</v>
      </c>
      <c r="AC25" s="131">
        <v>1</v>
      </c>
      <c r="AD25" s="246">
        <v>2002</v>
      </c>
      <c r="AE25" s="131">
        <v>1</v>
      </c>
      <c r="AF25" s="131"/>
    </row>
    <row r="26" spans="1:32" s="585" customFormat="1" ht="56">
      <c r="A26" s="281" t="s">
        <v>5969</v>
      </c>
      <c r="B26" s="246" t="s">
        <v>5970</v>
      </c>
      <c r="C26" s="131" t="s">
        <v>5911</v>
      </c>
      <c r="D26" s="131" t="s">
        <v>5912</v>
      </c>
      <c r="E26" s="131" t="s">
        <v>5927</v>
      </c>
      <c r="F26" s="131" t="s">
        <v>5914</v>
      </c>
      <c r="G26" s="131" t="s">
        <v>5915</v>
      </c>
      <c r="H26" s="131" t="s">
        <v>5926</v>
      </c>
      <c r="I26" s="132" t="s">
        <v>5917</v>
      </c>
      <c r="J26" s="246">
        <v>30</v>
      </c>
      <c r="K26" s="246">
        <v>10</v>
      </c>
      <c r="L26" s="246" t="s">
        <v>68</v>
      </c>
      <c r="M26" s="246" t="s">
        <v>1261</v>
      </c>
      <c r="N26" s="246" t="s">
        <v>5971</v>
      </c>
      <c r="O26" s="246">
        <v>240</v>
      </c>
      <c r="P26" s="246" t="s">
        <v>5972</v>
      </c>
      <c r="Q26" s="246" t="s">
        <v>1246</v>
      </c>
      <c r="R26" s="246">
        <v>4</v>
      </c>
      <c r="S26" s="246">
        <v>4</v>
      </c>
      <c r="T26" s="246">
        <v>1</v>
      </c>
      <c r="U26" s="246" t="s">
        <v>792</v>
      </c>
      <c r="V26" s="246">
        <v>1</v>
      </c>
      <c r="W26" s="246" t="s">
        <v>1259</v>
      </c>
      <c r="X26" s="246" t="s">
        <v>1260</v>
      </c>
      <c r="Y26" s="246" t="s">
        <v>23</v>
      </c>
      <c r="Z26" s="246" t="s">
        <v>23</v>
      </c>
      <c r="AA26" s="538">
        <v>2654.375</v>
      </c>
      <c r="AB26" s="384">
        <v>0.22</v>
      </c>
      <c r="AC26" s="131">
        <v>2</v>
      </c>
      <c r="AD26" s="246">
        <v>2002</v>
      </c>
      <c r="AE26" s="131">
        <v>1</v>
      </c>
      <c r="AF26" s="131"/>
    </row>
    <row r="27" spans="1:32" s="585" customFormat="1" ht="84">
      <c r="A27" s="281" t="s">
        <v>1285</v>
      </c>
      <c r="B27" s="246" t="s">
        <v>1286</v>
      </c>
      <c r="C27" s="131" t="s">
        <v>5911</v>
      </c>
      <c r="D27" s="131" t="s">
        <v>5912</v>
      </c>
      <c r="E27" s="131" t="s">
        <v>5927</v>
      </c>
      <c r="F27" s="131" t="s">
        <v>5914</v>
      </c>
      <c r="G27" s="131" t="s">
        <v>5915</v>
      </c>
      <c r="H27" s="131" t="s">
        <v>5916</v>
      </c>
      <c r="I27" s="132" t="s">
        <v>5917</v>
      </c>
      <c r="J27" s="246"/>
      <c r="K27" s="246"/>
      <c r="L27" s="246"/>
      <c r="M27" s="246"/>
      <c r="N27" s="246"/>
      <c r="O27" s="246"/>
      <c r="P27" s="246" t="s">
        <v>1269</v>
      </c>
      <c r="Q27" s="246" t="s">
        <v>1270</v>
      </c>
      <c r="R27" s="246">
        <v>0</v>
      </c>
      <c r="S27" s="246"/>
      <c r="T27" s="246">
        <v>1</v>
      </c>
      <c r="U27" s="246" t="s">
        <v>792</v>
      </c>
      <c r="V27" s="246">
        <v>1</v>
      </c>
      <c r="W27" s="131" t="s">
        <v>23</v>
      </c>
      <c r="X27" s="131" t="s">
        <v>23</v>
      </c>
      <c r="Y27" s="246" t="s">
        <v>23</v>
      </c>
      <c r="Z27" s="246" t="s">
        <v>23</v>
      </c>
      <c r="AA27" s="384">
        <v>71501.875</v>
      </c>
      <c r="AB27" s="384">
        <v>0.22</v>
      </c>
      <c r="AC27" s="131">
        <v>1</v>
      </c>
      <c r="AD27" s="246">
        <v>2002</v>
      </c>
      <c r="AE27" s="131">
        <v>1</v>
      </c>
      <c r="AF27" s="131"/>
    </row>
    <row r="28" spans="1:32" s="585" customFormat="1" ht="56">
      <c r="A28" s="281" t="s">
        <v>1262</v>
      </c>
      <c r="B28" s="246" t="s">
        <v>1263</v>
      </c>
      <c r="C28" s="131" t="s">
        <v>5911</v>
      </c>
      <c r="D28" s="131" t="s">
        <v>5946</v>
      </c>
      <c r="E28" s="131" t="s">
        <v>5927</v>
      </c>
      <c r="F28" s="131" t="s">
        <v>5914</v>
      </c>
      <c r="G28" s="131" t="s">
        <v>5915</v>
      </c>
      <c r="H28" s="131" t="s">
        <v>5916</v>
      </c>
      <c r="I28" s="132" t="s">
        <v>5917</v>
      </c>
      <c r="J28" s="246">
        <v>24</v>
      </c>
      <c r="K28" s="246">
        <v>12</v>
      </c>
      <c r="L28" s="246" t="s">
        <v>68</v>
      </c>
      <c r="M28" s="246" t="s">
        <v>1265</v>
      </c>
      <c r="N28" s="246" t="s">
        <v>1266</v>
      </c>
      <c r="O28" s="246">
        <v>1200</v>
      </c>
      <c r="P28" s="246" t="s">
        <v>1264</v>
      </c>
      <c r="Q28" s="246" t="s">
        <v>1246</v>
      </c>
      <c r="R28" s="246">
        <v>4</v>
      </c>
      <c r="S28" s="246">
        <v>4</v>
      </c>
      <c r="T28" s="246">
        <v>1</v>
      </c>
      <c r="U28" s="246" t="s">
        <v>792</v>
      </c>
      <c r="V28" s="246">
        <v>1</v>
      </c>
      <c r="W28" s="246" t="s">
        <v>23</v>
      </c>
      <c r="X28" s="246" t="s">
        <v>23</v>
      </c>
      <c r="Y28" s="246" t="s">
        <v>23</v>
      </c>
      <c r="Z28" s="246" t="s">
        <v>23</v>
      </c>
      <c r="AA28" s="538">
        <v>10114.025000000001</v>
      </c>
      <c r="AB28" s="384">
        <v>0.22</v>
      </c>
      <c r="AC28" s="131">
        <v>1</v>
      </c>
      <c r="AD28" s="246">
        <v>2002</v>
      </c>
      <c r="AE28" s="131">
        <v>1</v>
      </c>
      <c r="AF28" s="131"/>
    </row>
    <row r="29" spans="1:32" s="585" customFormat="1" ht="56">
      <c r="A29" s="281" t="s">
        <v>2084</v>
      </c>
      <c r="B29" s="246" t="s">
        <v>2085</v>
      </c>
      <c r="C29" s="131" t="s">
        <v>5911</v>
      </c>
      <c r="D29" s="131" t="s">
        <v>5912</v>
      </c>
      <c r="E29" s="131" t="s">
        <v>5927</v>
      </c>
      <c r="F29" s="131" t="s">
        <v>5914</v>
      </c>
      <c r="G29" s="131" t="s">
        <v>5915</v>
      </c>
      <c r="H29" s="131" t="s">
        <v>5926</v>
      </c>
      <c r="I29" s="132" t="s">
        <v>5917</v>
      </c>
      <c r="J29" s="246">
        <v>30</v>
      </c>
      <c r="K29" s="246">
        <v>30</v>
      </c>
      <c r="L29" s="246">
        <v>8</v>
      </c>
      <c r="M29" s="246" t="s">
        <v>2086</v>
      </c>
      <c r="N29" s="246" t="s">
        <v>2087</v>
      </c>
      <c r="O29" s="246">
        <v>120</v>
      </c>
      <c r="P29" s="246" t="s">
        <v>2088</v>
      </c>
      <c r="Q29" s="246" t="s">
        <v>2089</v>
      </c>
      <c r="R29" s="246">
        <v>0</v>
      </c>
      <c r="S29" s="246">
        <v>4</v>
      </c>
      <c r="T29" s="246">
        <v>1</v>
      </c>
      <c r="U29" s="246" t="s">
        <v>792</v>
      </c>
      <c r="V29" s="246">
        <v>1</v>
      </c>
      <c r="W29" s="246" t="s">
        <v>23</v>
      </c>
      <c r="X29" s="246" t="s">
        <v>23</v>
      </c>
      <c r="Y29" s="246" t="s">
        <v>23</v>
      </c>
      <c r="Z29" s="246" t="s">
        <v>23</v>
      </c>
      <c r="AA29" s="538">
        <v>35582.324999999997</v>
      </c>
      <c r="AB29" s="384"/>
      <c r="AC29" s="131">
        <v>1</v>
      </c>
      <c r="AD29" s="246">
        <v>2022</v>
      </c>
      <c r="AE29" s="131">
        <v>1</v>
      </c>
      <c r="AF29" s="131"/>
    </row>
    <row r="30" spans="1:32" s="585" customFormat="1" ht="84">
      <c r="A30" s="281" t="s">
        <v>2090</v>
      </c>
      <c r="B30" s="246" t="s">
        <v>2091</v>
      </c>
      <c r="C30" s="131" t="s">
        <v>5911</v>
      </c>
      <c r="D30" s="131" t="s">
        <v>5912</v>
      </c>
      <c r="E30" s="131" t="s">
        <v>5927</v>
      </c>
      <c r="F30" s="131" t="s">
        <v>5914</v>
      </c>
      <c r="G30" s="131" t="s">
        <v>5915</v>
      </c>
      <c r="H30" s="131" t="s">
        <v>5926</v>
      </c>
      <c r="I30" s="132" t="s">
        <v>5917</v>
      </c>
      <c r="J30" s="246">
        <v>6</v>
      </c>
      <c r="K30" s="246">
        <v>18</v>
      </c>
      <c r="L30" s="246">
        <v>6</v>
      </c>
      <c r="M30" s="246" t="s">
        <v>2092</v>
      </c>
      <c r="N30" s="246" t="s">
        <v>2093</v>
      </c>
      <c r="O30" s="246">
        <v>150</v>
      </c>
      <c r="P30" s="246" t="s">
        <v>2094</v>
      </c>
      <c r="Q30" s="246" t="s">
        <v>2089</v>
      </c>
      <c r="R30" s="246">
        <v>4</v>
      </c>
      <c r="S30" s="246">
        <v>4</v>
      </c>
      <c r="T30" s="246">
        <v>1</v>
      </c>
      <c r="U30" s="246" t="s">
        <v>2095</v>
      </c>
      <c r="V30" s="246">
        <v>1</v>
      </c>
      <c r="W30" s="246" t="s">
        <v>2096</v>
      </c>
      <c r="X30" s="246" t="s">
        <v>2097</v>
      </c>
      <c r="Y30" s="246" t="s">
        <v>23</v>
      </c>
      <c r="Z30" s="246" t="s">
        <v>23</v>
      </c>
      <c r="AA30" s="538">
        <v>3682.875</v>
      </c>
      <c r="AB30" s="384"/>
      <c r="AC30" s="131">
        <v>1</v>
      </c>
      <c r="AD30" s="246">
        <v>2023</v>
      </c>
      <c r="AE30" s="131">
        <v>1</v>
      </c>
      <c r="AF30" s="131"/>
    </row>
    <row r="31" spans="1:32" s="585" customFormat="1" ht="182">
      <c r="A31" s="325" t="s">
        <v>980</v>
      </c>
      <c r="B31" s="246" t="s">
        <v>981</v>
      </c>
      <c r="C31" s="131" t="s">
        <v>5911</v>
      </c>
      <c r="D31" s="131" t="s">
        <v>5912</v>
      </c>
      <c r="E31" s="131" t="s">
        <v>5913</v>
      </c>
      <c r="F31" s="131" t="s">
        <v>5914</v>
      </c>
      <c r="G31" s="131" t="s">
        <v>5915</v>
      </c>
      <c r="H31" s="131" t="s">
        <v>5916</v>
      </c>
      <c r="I31" s="132" t="s">
        <v>5917</v>
      </c>
      <c r="J31" s="246">
        <v>100</v>
      </c>
      <c r="K31" s="246" t="s">
        <v>982</v>
      </c>
      <c r="L31" s="246" t="s">
        <v>56</v>
      </c>
      <c r="M31" s="246" t="s">
        <v>983</v>
      </c>
      <c r="N31" s="246" t="s">
        <v>984</v>
      </c>
      <c r="O31" s="246">
        <v>60</v>
      </c>
      <c r="P31" s="246" t="s">
        <v>121</v>
      </c>
      <c r="Q31" s="246" t="s">
        <v>985</v>
      </c>
      <c r="R31" s="246">
        <v>1</v>
      </c>
      <c r="S31" s="246">
        <v>0</v>
      </c>
      <c r="T31" s="246">
        <v>0</v>
      </c>
      <c r="U31" s="246" t="s">
        <v>792</v>
      </c>
      <c r="V31" s="246">
        <v>6</v>
      </c>
      <c r="W31" s="246" t="s">
        <v>23</v>
      </c>
      <c r="X31" s="246" t="s">
        <v>986</v>
      </c>
      <c r="Y31" s="246" t="s">
        <v>23</v>
      </c>
      <c r="Z31" s="131" t="s">
        <v>23</v>
      </c>
      <c r="AA31" s="538">
        <v>80161</v>
      </c>
      <c r="AB31" s="384">
        <v>0.15359999999999999</v>
      </c>
      <c r="AC31" s="131">
        <v>7</v>
      </c>
      <c r="AD31" s="246">
        <v>2002</v>
      </c>
      <c r="AE31" s="131">
        <v>1</v>
      </c>
      <c r="AF31" s="246" t="s">
        <v>988</v>
      </c>
    </row>
    <row r="32" spans="1:32" s="585" customFormat="1" ht="42">
      <c r="A32" s="325" t="s">
        <v>5918</v>
      </c>
      <c r="B32" s="313" t="s">
        <v>5919</v>
      </c>
      <c r="C32" s="131" t="s">
        <v>5911</v>
      </c>
      <c r="D32" s="131" t="s">
        <v>5912</v>
      </c>
      <c r="E32" s="131" t="s">
        <v>5913</v>
      </c>
      <c r="F32" s="131" t="s">
        <v>5914</v>
      </c>
      <c r="G32" s="131" t="s">
        <v>5915</v>
      </c>
      <c r="H32" s="131" t="s">
        <v>5916</v>
      </c>
      <c r="I32" s="132" t="s">
        <v>5917</v>
      </c>
      <c r="J32" s="246">
        <v>5</v>
      </c>
      <c r="K32" s="246">
        <v>12</v>
      </c>
      <c r="L32" s="246" t="s">
        <v>56</v>
      </c>
      <c r="M32" s="313" t="s">
        <v>5920</v>
      </c>
      <c r="N32" s="246" t="s">
        <v>5921</v>
      </c>
      <c r="O32" s="246">
        <v>60</v>
      </c>
      <c r="P32" s="246" t="s">
        <v>384</v>
      </c>
      <c r="Q32" s="246" t="s">
        <v>5922</v>
      </c>
      <c r="R32" s="246">
        <v>1</v>
      </c>
      <c r="S32" s="246">
        <v>4</v>
      </c>
      <c r="T32" s="246">
        <v>1</v>
      </c>
      <c r="U32" s="246" t="s">
        <v>5607</v>
      </c>
      <c r="V32" s="246">
        <v>6</v>
      </c>
      <c r="W32" s="246" t="s">
        <v>23</v>
      </c>
      <c r="X32" s="246" t="s">
        <v>23</v>
      </c>
      <c r="Y32" s="246" t="s">
        <v>23</v>
      </c>
      <c r="Z32" s="131" t="s">
        <v>23</v>
      </c>
      <c r="AA32" s="538"/>
      <c r="AB32" s="384"/>
      <c r="AC32" s="131">
        <v>1</v>
      </c>
      <c r="AD32" s="246">
        <v>2024</v>
      </c>
      <c r="AE32" s="131">
        <v>1</v>
      </c>
      <c r="AF32" s="246"/>
    </row>
    <row r="33" spans="1:32" s="585" customFormat="1" ht="14">
      <c r="A33" s="325" t="s">
        <v>5923</v>
      </c>
      <c r="B33" s="313"/>
      <c r="C33" s="131"/>
      <c r="D33" s="131"/>
      <c r="E33" s="131"/>
      <c r="F33" s="131"/>
      <c r="G33" s="131"/>
      <c r="H33" s="131"/>
      <c r="I33" s="132"/>
      <c r="J33" s="246"/>
      <c r="K33" s="246"/>
      <c r="L33" s="246"/>
      <c r="M33" s="246"/>
      <c r="N33" s="246"/>
      <c r="O33" s="246">
        <v>60</v>
      </c>
      <c r="P33" s="246"/>
      <c r="Q33" s="246"/>
      <c r="R33" s="246"/>
      <c r="S33" s="246"/>
      <c r="T33" s="246"/>
      <c r="U33" s="246"/>
      <c r="V33" s="246"/>
      <c r="W33" s="246"/>
      <c r="X33" s="246"/>
      <c r="Y33" s="246"/>
      <c r="Z33" s="131"/>
      <c r="AA33" s="538"/>
      <c r="AB33" s="384"/>
      <c r="AC33" s="131"/>
      <c r="AD33" s="246"/>
      <c r="AE33" s="131"/>
      <c r="AF33" s="246"/>
    </row>
    <row r="34" spans="1:32" s="585" customFormat="1" ht="182">
      <c r="A34" s="325" t="s">
        <v>87</v>
      </c>
      <c r="B34" s="246" t="s">
        <v>991</v>
      </c>
      <c r="C34" s="131" t="s">
        <v>5911</v>
      </c>
      <c r="D34" s="131" t="s">
        <v>5912</v>
      </c>
      <c r="E34" s="131" t="s">
        <v>5913</v>
      </c>
      <c r="F34" s="131" t="s">
        <v>5914</v>
      </c>
      <c r="G34" s="131" t="s">
        <v>5915</v>
      </c>
      <c r="H34" s="131" t="s">
        <v>5916</v>
      </c>
      <c r="I34" s="132" t="s">
        <v>5917</v>
      </c>
      <c r="J34" s="246">
        <v>80</v>
      </c>
      <c r="K34" s="246">
        <v>12</v>
      </c>
      <c r="L34" s="246" t="s">
        <v>56</v>
      </c>
      <c r="M34" s="246" t="s">
        <v>992</v>
      </c>
      <c r="N34" s="246" t="s">
        <v>993</v>
      </c>
      <c r="O34" s="246">
        <v>90</v>
      </c>
      <c r="P34" s="246" t="s">
        <v>53</v>
      </c>
      <c r="Q34" s="246" t="s">
        <v>994</v>
      </c>
      <c r="R34" s="246">
        <v>4</v>
      </c>
      <c r="S34" s="246">
        <v>4</v>
      </c>
      <c r="T34" s="246">
        <v>1</v>
      </c>
      <c r="U34" s="246" t="s">
        <v>792</v>
      </c>
      <c r="V34" s="246">
        <v>6</v>
      </c>
      <c r="W34" s="246" t="s">
        <v>995</v>
      </c>
      <c r="X34" s="246" t="s">
        <v>23</v>
      </c>
      <c r="Y34" s="246" t="s">
        <v>23</v>
      </c>
      <c r="Z34" s="131" t="s">
        <v>23</v>
      </c>
      <c r="AA34" s="538">
        <v>36480.75</v>
      </c>
      <c r="AB34" s="384">
        <v>0.03</v>
      </c>
      <c r="AC34" s="131">
        <v>1</v>
      </c>
      <c r="AD34" s="246">
        <v>2002</v>
      </c>
      <c r="AE34" s="131">
        <v>1</v>
      </c>
      <c r="AF34" s="246" t="s">
        <v>996</v>
      </c>
    </row>
    <row r="35" spans="1:32" s="585" customFormat="1" ht="84">
      <c r="A35" s="325" t="s">
        <v>5924</v>
      </c>
      <c r="B35" s="246" t="s">
        <v>1006</v>
      </c>
      <c r="C35" s="131" t="s">
        <v>5911</v>
      </c>
      <c r="D35" s="131" t="s">
        <v>5912</v>
      </c>
      <c r="E35" s="131" t="s">
        <v>5913</v>
      </c>
      <c r="F35" s="131" t="s">
        <v>5914</v>
      </c>
      <c r="G35" s="131" t="s">
        <v>5925</v>
      </c>
      <c r="H35" s="131" t="s">
        <v>5926</v>
      </c>
      <c r="I35" s="132" t="s">
        <v>5917</v>
      </c>
      <c r="J35" s="246">
        <v>30</v>
      </c>
      <c r="K35" s="246">
        <v>12</v>
      </c>
      <c r="L35" s="246" t="s">
        <v>58</v>
      </c>
      <c r="M35" s="246" t="s">
        <v>1008</v>
      </c>
      <c r="N35" s="246" t="s">
        <v>1009</v>
      </c>
      <c r="O35" s="246">
        <v>300</v>
      </c>
      <c r="P35" s="246" t="s">
        <v>1007</v>
      </c>
      <c r="Q35" s="246" t="s">
        <v>1010</v>
      </c>
      <c r="R35" s="246">
        <v>0</v>
      </c>
      <c r="S35" s="246">
        <v>1</v>
      </c>
      <c r="T35" s="246">
        <v>0</v>
      </c>
      <c r="U35" s="246" t="s">
        <v>792</v>
      </c>
      <c r="V35" s="246">
        <v>6</v>
      </c>
      <c r="W35" s="246" t="s">
        <v>1011</v>
      </c>
      <c r="X35" s="246" t="s">
        <v>1012</v>
      </c>
      <c r="Y35" s="246" t="s">
        <v>23</v>
      </c>
      <c r="Z35" s="246" t="s">
        <v>23</v>
      </c>
      <c r="AA35" s="538">
        <v>173760.125</v>
      </c>
      <c r="AB35" s="538" t="s">
        <v>1013</v>
      </c>
      <c r="AC35" s="246">
        <v>1</v>
      </c>
      <c r="AD35" s="246">
        <v>2002</v>
      </c>
      <c r="AE35" s="131">
        <v>1</v>
      </c>
      <c r="AF35" s="131"/>
    </row>
    <row r="36" spans="1:32" s="585" customFormat="1" ht="140">
      <c r="A36" s="325" t="s">
        <v>5980</v>
      </c>
      <c r="B36" s="246"/>
      <c r="C36" s="131" t="s">
        <v>5911</v>
      </c>
      <c r="D36" s="131" t="s">
        <v>5912</v>
      </c>
      <c r="E36" s="131" t="s">
        <v>5927</v>
      </c>
      <c r="F36" s="131" t="s">
        <v>5928</v>
      </c>
      <c r="G36" s="131" t="s">
        <v>5915</v>
      </c>
      <c r="H36" s="131" t="s">
        <v>5926</v>
      </c>
      <c r="I36" s="132" t="s">
        <v>5917</v>
      </c>
      <c r="J36" s="246">
        <v>30</v>
      </c>
      <c r="K36" s="246">
        <v>12</v>
      </c>
      <c r="L36" s="246" t="s">
        <v>989</v>
      </c>
      <c r="M36" s="246" t="s">
        <v>1020</v>
      </c>
      <c r="N36" s="246" t="s">
        <v>1021</v>
      </c>
      <c r="O36" s="246">
        <v>240</v>
      </c>
      <c r="P36" s="246" t="s">
        <v>1019</v>
      </c>
      <c r="Q36" s="246" t="s">
        <v>1022</v>
      </c>
      <c r="R36" s="246">
        <v>4</v>
      </c>
      <c r="S36" s="246">
        <v>4</v>
      </c>
      <c r="T36" s="246">
        <v>0</v>
      </c>
      <c r="U36" s="246" t="s">
        <v>792</v>
      </c>
      <c r="V36" s="246">
        <v>6</v>
      </c>
      <c r="W36" s="246" t="s">
        <v>1023</v>
      </c>
      <c r="X36" s="246" t="s">
        <v>1024</v>
      </c>
      <c r="Y36" s="246" t="s">
        <v>1004</v>
      </c>
      <c r="Z36" s="246" t="s">
        <v>1005</v>
      </c>
      <c r="AA36" s="538">
        <v>17983.25</v>
      </c>
      <c r="AB36" s="538">
        <v>0.06</v>
      </c>
      <c r="AC36" s="246">
        <v>2</v>
      </c>
      <c r="AD36" s="246">
        <v>2002</v>
      </c>
      <c r="AE36" s="131">
        <v>1</v>
      </c>
      <c r="AF36" s="131"/>
    </row>
    <row r="37" spans="1:32" s="585" customFormat="1" ht="70">
      <c r="A37" s="325" t="s">
        <v>5929</v>
      </c>
      <c r="B37" s="313" t="s">
        <v>5930</v>
      </c>
      <c r="C37" s="131" t="s">
        <v>5911</v>
      </c>
      <c r="D37" s="131" t="s">
        <v>5912</v>
      </c>
      <c r="E37" s="131" t="s">
        <v>5913</v>
      </c>
      <c r="F37" s="131" t="s">
        <v>5914</v>
      </c>
      <c r="G37" s="131" t="s">
        <v>5915</v>
      </c>
      <c r="H37" s="131" t="s">
        <v>5916</v>
      </c>
      <c r="I37" s="132" t="s">
        <v>5917</v>
      </c>
      <c r="J37" s="246">
        <v>200</v>
      </c>
      <c r="K37" s="246">
        <v>40</v>
      </c>
      <c r="L37" s="246" t="s">
        <v>68</v>
      </c>
      <c r="M37" s="246" t="s">
        <v>1026</v>
      </c>
      <c r="N37" s="246" t="s">
        <v>1027</v>
      </c>
      <c r="O37" s="246">
        <v>120</v>
      </c>
      <c r="P37" s="246" t="s">
        <v>1025</v>
      </c>
      <c r="Q37" s="246" t="s">
        <v>1028</v>
      </c>
      <c r="R37" s="246">
        <v>4</v>
      </c>
      <c r="S37" s="246">
        <v>4</v>
      </c>
      <c r="T37" s="246">
        <v>1</v>
      </c>
      <c r="U37" s="246" t="s">
        <v>792</v>
      </c>
      <c r="V37" s="246">
        <v>6</v>
      </c>
      <c r="W37" s="246" t="s">
        <v>1029</v>
      </c>
      <c r="X37" s="246" t="s">
        <v>1004</v>
      </c>
      <c r="Y37" s="246" t="s">
        <v>1004</v>
      </c>
      <c r="Z37" s="246" t="s">
        <v>1005</v>
      </c>
      <c r="AA37" s="538">
        <v>8991.625</v>
      </c>
      <c r="AB37" s="384">
        <v>0.22</v>
      </c>
      <c r="AC37" s="246">
        <v>1</v>
      </c>
      <c r="AD37" s="246">
        <v>2002</v>
      </c>
      <c r="AE37" s="131">
        <v>1</v>
      </c>
      <c r="AF37" s="131"/>
    </row>
    <row r="38" spans="1:32" s="585" customFormat="1" ht="98">
      <c r="A38" s="325" t="s">
        <v>1030</v>
      </c>
      <c r="B38" s="246" t="s">
        <v>1031</v>
      </c>
      <c r="C38" s="131" t="s">
        <v>5911</v>
      </c>
      <c r="D38" s="131" t="s">
        <v>5912</v>
      </c>
      <c r="E38" s="131" t="s">
        <v>5913</v>
      </c>
      <c r="F38" s="131" t="s">
        <v>5914</v>
      </c>
      <c r="G38" s="131" t="s">
        <v>5915</v>
      </c>
      <c r="H38" s="131" t="s">
        <v>5926</v>
      </c>
      <c r="I38" s="132" t="s">
        <v>5917</v>
      </c>
      <c r="J38" s="246">
        <v>30</v>
      </c>
      <c r="K38" s="246">
        <v>15</v>
      </c>
      <c r="L38" s="246" t="s">
        <v>58</v>
      </c>
      <c r="M38" s="246" t="s">
        <v>1032</v>
      </c>
      <c r="N38" s="246" t="s">
        <v>1033</v>
      </c>
      <c r="O38" s="246">
        <v>180</v>
      </c>
      <c r="P38" s="246" t="s">
        <v>53</v>
      </c>
      <c r="Q38" s="246" t="s">
        <v>1034</v>
      </c>
      <c r="R38" s="246">
        <v>4</v>
      </c>
      <c r="S38" s="246">
        <v>4</v>
      </c>
      <c r="T38" s="246">
        <v>0</v>
      </c>
      <c r="U38" s="246" t="s">
        <v>792</v>
      </c>
      <c r="V38" s="246">
        <v>6</v>
      </c>
      <c r="W38" s="246" t="s">
        <v>1035</v>
      </c>
      <c r="X38" s="246" t="s">
        <v>1036</v>
      </c>
      <c r="Y38" s="246" t="s">
        <v>1004</v>
      </c>
      <c r="Z38" s="246" t="s">
        <v>1005</v>
      </c>
      <c r="AA38" s="538">
        <v>37426.125</v>
      </c>
      <c r="AB38" s="538">
        <v>0.15</v>
      </c>
      <c r="AC38" s="246">
        <v>7</v>
      </c>
      <c r="AD38" s="246">
        <v>2002</v>
      </c>
      <c r="AE38" s="131">
        <v>2</v>
      </c>
      <c r="AF38" s="131"/>
    </row>
    <row r="39" spans="1:32" s="585" customFormat="1" ht="84">
      <c r="A39" s="582" t="s">
        <v>1267</v>
      </c>
      <c r="B39" s="246" t="s">
        <v>1268</v>
      </c>
      <c r="C39" s="131" t="s">
        <v>5911</v>
      </c>
      <c r="D39" s="131" t="s">
        <v>5912</v>
      </c>
      <c r="E39" s="131" t="s">
        <v>5913</v>
      </c>
      <c r="F39" s="131" t="s">
        <v>5914</v>
      </c>
      <c r="G39" s="131" t="s">
        <v>5915</v>
      </c>
      <c r="H39" s="131" t="s">
        <v>5916</v>
      </c>
      <c r="I39" s="132" t="s">
        <v>5917</v>
      </c>
      <c r="J39" s="246"/>
      <c r="K39" s="246"/>
      <c r="L39" s="246"/>
      <c r="M39" s="246"/>
      <c r="N39" s="246" t="s">
        <v>2053</v>
      </c>
      <c r="O39" s="246"/>
      <c r="P39" s="246" t="s">
        <v>1269</v>
      </c>
      <c r="Q39" s="246" t="s">
        <v>1270</v>
      </c>
      <c r="R39" s="246">
        <v>0</v>
      </c>
      <c r="S39" s="246"/>
      <c r="T39" s="246">
        <v>0</v>
      </c>
      <c r="U39" s="246" t="s">
        <v>792</v>
      </c>
      <c r="V39" s="246">
        <v>1</v>
      </c>
      <c r="W39" s="131"/>
      <c r="X39" s="131"/>
      <c r="Y39" s="246" t="s">
        <v>23</v>
      </c>
      <c r="Z39" s="246" t="s">
        <v>23</v>
      </c>
      <c r="AA39" s="384">
        <v>200402.5</v>
      </c>
      <c r="AB39" s="384">
        <v>0.22</v>
      </c>
      <c r="AC39" s="131">
        <v>1</v>
      </c>
      <c r="AD39" s="246">
        <v>2002</v>
      </c>
      <c r="AE39" s="131">
        <v>1</v>
      </c>
      <c r="AF39" s="131"/>
    </row>
    <row r="40" spans="1:32" s="585" customFormat="1" ht="126">
      <c r="A40" s="582" t="s">
        <v>594</v>
      </c>
      <c r="B40" s="246" t="s">
        <v>1271</v>
      </c>
      <c r="C40" s="131" t="s">
        <v>5931</v>
      </c>
      <c r="D40" s="131" t="s">
        <v>5912</v>
      </c>
      <c r="E40" s="131" t="s">
        <v>5913</v>
      </c>
      <c r="F40" s="131" t="s">
        <v>5914</v>
      </c>
      <c r="G40" s="131" t="s">
        <v>5915</v>
      </c>
      <c r="H40" s="131" t="s">
        <v>5916</v>
      </c>
      <c r="I40" s="132" t="s">
        <v>5917</v>
      </c>
      <c r="J40" s="246"/>
      <c r="K40" s="246"/>
      <c r="L40" s="246"/>
      <c r="M40" s="246"/>
      <c r="N40" s="246"/>
      <c r="O40" s="246"/>
      <c r="P40" s="246" t="s">
        <v>1272</v>
      </c>
      <c r="Q40" s="246" t="s">
        <v>1273</v>
      </c>
      <c r="R40" s="246">
        <v>0</v>
      </c>
      <c r="S40" s="246"/>
      <c r="T40" s="246">
        <v>1</v>
      </c>
      <c r="U40" s="246" t="s">
        <v>792</v>
      </c>
      <c r="V40" s="246">
        <v>3</v>
      </c>
      <c r="W40" s="131"/>
      <c r="X40" s="131"/>
      <c r="Y40" s="246" t="s">
        <v>23</v>
      </c>
      <c r="Z40" s="246" t="s">
        <v>23</v>
      </c>
      <c r="AA40" s="384">
        <v>380666.125</v>
      </c>
      <c r="AB40" s="538" t="s">
        <v>1274</v>
      </c>
      <c r="AC40" s="131">
        <v>1</v>
      </c>
      <c r="AD40" s="246">
        <v>2018</v>
      </c>
      <c r="AE40" s="131">
        <v>1</v>
      </c>
      <c r="AF40" s="131"/>
    </row>
    <row r="41" spans="1:32" s="585" customFormat="1" ht="84">
      <c r="A41" s="582" t="s">
        <v>5932</v>
      </c>
      <c r="B41" s="246" t="s">
        <v>1275</v>
      </c>
      <c r="C41" s="131" t="s">
        <v>5911</v>
      </c>
      <c r="D41" s="131" t="s">
        <v>5912</v>
      </c>
      <c r="E41" s="131" t="s">
        <v>5913</v>
      </c>
      <c r="F41" s="131" t="s">
        <v>5914</v>
      </c>
      <c r="G41" s="131" t="s">
        <v>5915</v>
      </c>
      <c r="H41" s="131" t="s">
        <v>5916</v>
      </c>
      <c r="I41" s="132" t="s">
        <v>5917</v>
      </c>
      <c r="J41" s="246"/>
      <c r="K41" s="246"/>
      <c r="L41" s="246"/>
      <c r="M41" s="246"/>
      <c r="N41" s="246"/>
      <c r="O41" s="246"/>
      <c r="P41" s="246" t="s">
        <v>1269</v>
      </c>
      <c r="Q41" s="246" t="s">
        <v>1270</v>
      </c>
      <c r="R41" s="246">
        <v>0</v>
      </c>
      <c r="S41" s="246"/>
      <c r="T41" s="246">
        <v>1</v>
      </c>
      <c r="U41" s="246" t="s">
        <v>792</v>
      </c>
      <c r="V41" s="246">
        <v>1</v>
      </c>
      <c r="W41" s="131"/>
      <c r="X41" s="131"/>
      <c r="Y41" s="246" t="s">
        <v>23</v>
      </c>
      <c r="Z41" s="246" t="s">
        <v>23</v>
      </c>
      <c r="AA41" s="384">
        <v>8991.625</v>
      </c>
      <c r="AB41" s="384">
        <v>0.22</v>
      </c>
      <c r="AC41" s="131">
        <v>1</v>
      </c>
      <c r="AD41" s="246">
        <v>2002</v>
      </c>
      <c r="AE41" s="131">
        <v>1</v>
      </c>
      <c r="AF41" s="131"/>
    </row>
    <row r="42" spans="1:32" s="585" customFormat="1" ht="28">
      <c r="A42" s="582" t="s">
        <v>1276</v>
      </c>
      <c r="B42" s="246" t="s">
        <v>1277</v>
      </c>
      <c r="C42" s="131" t="s">
        <v>5911</v>
      </c>
      <c r="D42" s="131" t="s">
        <v>5912</v>
      </c>
      <c r="E42" s="131" t="s">
        <v>5913</v>
      </c>
      <c r="F42" s="131" t="s">
        <v>5914</v>
      </c>
      <c r="G42" s="131" t="s">
        <v>5915</v>
      </c>
      <c r="H42" s="131" t="s">
        <v>5926</v>
      </c>
      <c r="I42" s="132" t="s">
        <v>5917</v>
      </c>
      <c r="J42" s="246"/>
      <c r="K42" s="246"/>
      <c r="L42" s="246"/>
      <c r="M42" s="246"/>
      <c r="N42" s="246"/>
      <c r="O42" s="246"/>
      <c r="P42" s="246" t="s">
        <v>121</v>
      </c>
      <c r="Q42" s="246" t="s">
        <v>1278</v>
      </c>
      <c r="R42" s="246">
        <v>0</v>
      </c>
      <c r="S42" s="246"/>
      <c r="T42" s="246">
        <v>1</v>
      </c>
      <c r="U42" s="246" t="s">
        <v>792</v>
      </c>
      <c r="V42" s="246">
        <v>7</v>
      </c>
      <c r="W42" s="131"/>
      <c r="X42" s="131"/>
      <c r="Y42" s="246" t="s">
        <v>23</v>
      </c>
      <c r="Z42" s="246" t="s">
        <v>23</v>
      </c>
      <c r="AA42" s="384">
        <v>4346.46875</v>
      </c>
      <c r="AB42" s="384">
        <v>0.22</v>
      </c>
      <c r="AC42" s="131">
        <v>7</v>
      </c>
      <c r="AD42" s="246">
        <v>2002</v>
      </c>
      <c r="AE42" s="131">
        <v>2</v>
      </c>
      <c r="AF42" s="131"/>
    </row>
    <row r="43" spans="1:32" s="585" customFormat="1" ht="84">
      <c r="A43" s="582" t="s">
        <v>5933</v>
      </c>
      <c r="B43" s="246" t="s">
        <v>1279</v>
      </c>
      <c r="C43" s="131" t="s">
        <v>5911</v>
      </c>
      <c r="D43" s="131" t="s">
        <v>5912</v>
      </c>
      <c r="E43" s="131" t="s">
        <v>5913</v>
      </c>
      <c r="F43" s="131" t="s">
        <v>5914</v>
      </c>
      <c r="G43" s="131" t="s">
        <v>5915</v>
      </c>
      <c r="H43" s="131" t="s">
        <v>5916</v>
      </c>
      <c r="I43" s="132" t="s">
        <v>5917</v>
      </c>
      <c r="J43" s="246"/>
      <c r="K43" s="246"/>
      <c r="L43" s="246"/>
      <c r="M43" s="246"/>
      <c r="N43" s="246"/>
      <c r="O43" s="246"/>
      <c r="P43" s="246" t="s">
        <v>1269</v>
      </c>
      <c r="Q43" s="246" t="s">
        <v>1270</v>
      </c>
      <c r="R43" s="246">
        <v>0</v>
      </c>
      <c r="S43" s="246"/>
      <c r="T43" s="246">
        <v>0</v>
      </c>
      <c r="U43" s="246" t="s">
        <v>792</v>
      </c>
      <c r="V43" s="246">
        <v>1</v>
      </c>
      <c r="W43" s="131"/>
      <c r="X43" s="131"/>
      <c r="Y43" s="246" t="s">
        <v>23</v>
      </c>
      <c r="Z43" s="246" t="s">
        <v>23</v>
      </c>
      <c r="AA43" s="384">
        <v>7664.4375</v>
      </c>
      <c r="AB43" s="384">
        <v>0.22</v>
      </c>
      <c r="AC43" s="131">
        <v>1</v>
      </c>
      <c r="AD43" s="246">
        <v>2002</v>
      </c>
      <c r="AE43" s="131">
        <v>1</v>
      </c>
      <c r="AF43" s="131"/>
    </row>
    <row r="44" spans="1:32" s="585" customFormat="1" ht="56">
      <c r="A44" s="582" t="s">
        <v>2054</v>
      </c>
      <c r="B44" s="246" t="s">
        <v>2055</v>
      </c>
      <c r="C44" s="131" t="s">
        <v>5911</v>
      </c>
      <c r="D44" s="131" t="s">
        <v>5912</v>
      </c>
      <c r="E44" s="131" t="s">
        <v>5913</v>
      </c>
      <c r="F44" s="131" t="s">
        <v>5914</v>
      </c>
      <c r="G44" s="131" t="s">
        <v>5915</v>
      </c>
      <c r="H44" s="131" t="s">
        <v>5916</v>
      </c>
      <c r="I44" s="132" t="s">
        <v>5917</v>
      </c>
      <c r="J44" s="246">
        <v>50</v>
      </c>
      <c r="K44" s="246">
        <v>200</v>
      </c>
      <c r="L44" s="246">
        <v>8</v>
      </c>
      <c r="M44" s="246" t="s">
        <v>2056</v>
      </c>
      <c r="N44" s="246" t="s">
        <v>1436</v>
      </c>
      <c r="O44" s="246" t="s">
        <v>1239</v>
      </c>
      <c r="P44" s="246" t="s">
        <v>1602</v>
      </c>
      <c r="Q44" s="246" t="s">
        <v>2057</v>
      </c>
      <c r="R44" s="246">
        <v>4</v>
      </c>
      <c r="S44" s="246">
        <v>4</v>
      </c>
      <c r="T44" s="246">
        <v>0</v>
      </c>
      <c r="U44" s="246" t="s">
        <v>792</v>
      </c>
      <c r="V44" s="246">
        <v>1</v>
      </c>
      <c r="W44" s="246" t="s">
        <v>2058</v>
      </c>
      <c r="X44" s="246" t="s">
        <v>2059</v>
      </c>
      <c r="Y44" s="246" t="s">
        <v>23</v>
      </c>
      <c r="Z44" s="246" t="s">
        <v>23</v>
      </c>
      <c r="AA44" s="384">
        <v>195150</v>
      </c>
      <c r="AB44" s="384">
        <v>0.22</v>
      </c>
      <c r="AC44" s="131">
        <v>1</v>
      </c>
      <c r="AD44" s="246">
        <v>2002</v>
      </c>
      <c r="AE44" s="131">
        <v>1</v>
      </c>
      <c r="AF44" s="131"/>
    </row>
    <row r="45" spans="1:32" s="585" customFormat="1" ht="84">
      <c r="A45" s="582" t="s">
        <v>5934</v>
      </c>
      <c r="B45" s="246" t="s">
        <v>1280</v>
      </c>
      <c r="C45" s="131" t="s">
        <v>5911</v>
      </c>
      <c r="D45" s="131" t="s">
        <v>5912</v>
      </c>
      <c r="E45" s="131" t="s">
        <v>5913</v>
      </c>
      <c r="F45" s="131" t="s">
        <v>5914</v>
      </c>
      <c r="G45" s="131" t="s">
        <v>5915</v>
      </c>
      <c r="H45" s="131" t="s">
        <v>5916</v>
      </c>
      <c r="I45" s="132" t="s">
        <v>5917</v>
      </c>
      <c r="J45" s="246"/>
      <c r="K45" s="246"/>
      <c r="L45" s="246"/>
      <c r="M45" s="246"/>
      <c r="N45" s="246"/>
      <c r="O45" s="246"/>
      <c r="P45" s="246" t="s">
        <v>1269</v>
      </c>
      <c r="Q45" s="246" t="s">
        <v>1270</v>
      </c>
      <c r="R45" s="246">
        <v>0</v>
      </c>
      <c r="S45" s="246">
        <v>4</v>
      </c>
      <c r="T45" s="246">
        <v>0</v>
      </c>
      <c r="U45" s="246" t="s">
        <v>792</v>
      </c>
      <c r="V45" s="246">
        <v>1</v>
      </c>
      <c r="W45" s="131"/>
      <c r="X45" s="131"/>
      <c r="Y45" s="246" t="s">
        <v>23</v>
      </c>
      <c r="Z45" s="246" t="s">
        <v>23</v>
      </c>
      <c r="AA45" s="384">
        <v>0</v>
      </c>
      <c r="AB45" s="384">
        <v>0.22</v>
      </c>
      <c r="AC45" s="131">
        <v>1</v>
      </c>
      <c r="AD45" s="246">
        <v>2002</v>
      </c>
      <c r="AE45" s="131">
        <v>1</v>
      </c>
      <c r="AF45" s="131"/>
    </row>
    <row r="46" spans="1:32" s="585" customFormat="1" ht="70">
      <c r="A46" s="325" t="s">
        <v>368</v>
      </c>
      <c r="B46" s="246" t="s">
        <v>1037</v>
      </c>
      <c r="C46" s="131" t="s">
        <v>5911</v>
      </c>
      <c r="D46" s="131" t="s">
        <v>5912</v>
      </c>
      <c r="E46" s="131" t="s">
        <v>5913</v>
      </c>
      <c r="F46" s="131" t="s">
        <v>5914</v>
      </c>
      <c r="G46" s="131" t="s">
        <v>5925</v>
      </c>
      <c r="H46" s="131" t="s">
        <v>5916</v>
      </c>
      <c r="I46" s="132" t="s">
        <v>5917</v>
      </c>
      <c r="J46" s="246">
        <v>110</v>
      </c>
      <c r="K46" s="246">
        <v>20</v>
      </c>
      <c r="L46" s="246" t="s">
        <v>49</v>
      </c>
      <c r="M46" s="246" t="s">
        <v>1038</v>
      </c>
      <c r="N46" s="246" t="s">
        <v>1039</v>
      </c>
      <c r="O46" s="246">
        <v>120</v>
      </c>
      <c r="P46" s="246" t="s">
        <v>50</v>
      </c>
      <c r="Q46" s="246" t="s">
        <v>1040</v>
      </c>
      <c r="R46" s="246">
        <v>4</v>
      </c>
      <c r="S46" s="246">
        <v>4</v>
      </c>
      <c r="T46" s="246">
        <v>1</v>
      </c>
      <c r="U46" s="246" t="s">
        <v>792</v>
      </c>
      <c r="V46" s="246">
        <v>6</v>
      </c>
      <c r="W46" s="246" t="s">
        <v>1041</v>
      </c>
      <c r="X46" s="246" t="s">
        <v>1005</v>
      </c>
      <c r="Y46" s="246" t="s">
        <v>1004</v>
      </c>
      <c r="Z46" s="246" t="s">
        <v>1005</v>
      </c>
      <c r="AA46" s="538">
        <v>38023.5</v>
      </c>
      <c r="AB46" s="538">
        <v>0.66</v>
      </c>
      <c r="AC46" s="246">
        <v>1</v>
      </c>
      <c r="AD46" s="246">
        <v>2002</v>
      </c>
      <c r="AE46" s="131">
        <v>1</v>
      </c>
      <c r="AF46" s="131"/>
    </row>
    <row r="47" spans="1:32" s="585" customFormat="1" ht="112">
      <c r="A47" s="325" t="s">
        <v>2060</v>
      </c>
      <c r="B47" s="313" t="s">
        <v>2061</v>
      </c>
      <c r="C47" s="131" t="s">
        <v>5911</v>
      </c>
      <c r="D47" s="131" t="s">
        <v>5912</v>
      </c>
      <c r="E47" s="131" t="s">
        <v>5913</v>
      </c>
      <c r="F47" s="131" t="s">
        <v>5928</v>
      </c>
      <c r="G47" s="131" t="s">
        <v>5925</v>
      </c>
      <c r="H47" s="131" t="s">
        <v>5926</v>
      </c>
      <c r="I47" s="132" t="s">
        <v>5917</v>
      </c>
      <c r="J47" s="246">
        <v>8</v>
      </c>
      <c r="K47" s="246"/>
      <c r="L47" s="246">
        <v>0</v>
      </c>
      <c r="M47" s="313" t="s">
        <v>2062</v>
      </c>
      <c r="N47" s="246">
        <v>2</v>
      </c>
      <c r="O47" s="246">
        <v>60</v>
      </c>
      <c r="P47" s="246" t="s">
        <v>529</v>
      </c>
      <c r="Q47" s="246" t="s">
        <v>1056</v>
      </c>
      <c r="R47" s="246">
        <v>4</v>
      </c>
      <c r="S47" s="246">
        <v>4</v>
      </c>
      <c r="T47" s="246">
        <v>0</v>
      </c>
      <c r="U47" s="246" t="s">
        <v>792</v>
      </c>
      <c r="V47" s="246">
        <v>6</v>
      </c>
      <c r="W47" s="246" t="s">
        <v>1050</v>
      </c>
      <c r="X47" s="246" t="s">
        <v>23</v>
      </c>
      <c r="Y47" s="246" t="s">
        <v>23</v>
      </c>
      <c r="Z47" s="246" t="s">
        <v>23</v>
      </c>
      <c r="AA47" s="538">
        <v>12545.018292682927</v>
      </c>
      <c r="AB47" s="538"/>
      <c r="AC47" s="246">
        <v>1</v>
      </c>
      <c r="AD47" s="246">
        <v>2023</v>
      </c>
      <c r="AE47" s="131">
        <v>1</v>
      </c>
      <c r="AF47" s="131"/>
    </row>
    <row r="48" spans="1:32" s="585" customFormat="1" ht="84">
      <c r="A48" s="325" t="s">
        <v>1042</v>
      </c>
      <c r="B48" s="246" t="s">
        <v>1043</v>
      </c>
      <c r="C48" s="131" t="s">
        <v>5911</v>
      </c>
      <c r="D48" s="131" t="s">
        <v>5912</v>
      </c>
      <c r="E48" s="131" t="s">
        <v>5927</v>
      </c>
      <c r="F48" s="131" t="s">
        <v>5914</v>
      </c>
      <c r="G48" s="131" t="s">
        <v>5915</v>
      </c>
      <c r="H48" s="131" t="s">
        <v>5916</v>
      </c>
      <c r="I48" s="132" t="s">
        <v>5917</v>
      </c>
      <c r="J48" s="246">
        <v>200</v>
      </c>
      <c r="K48" s="246">
        <v>20</v>
      </c>
      <c r="L48" s="246" t="s">
        <v>49</v>
      </c>
      <c r="M48" s="246" t="s">
        <v>1044</v>
      </c>
      <c r="N48" s="246" t="s">
        <v>1045</v>
      </c>
      <c r="O48" s="246">
        <v>120</v>
      </c>
      <c r="P48" s="246" t="s">
        <v>121</v>
      </c>
      <c r="Q48" s="246" t="s">
        <v>1046</v>
      </c>
      <c r="R48" s="246">
        <v>4</v>
      </c>
      <c r="S48" s="246">
        <v>4</v>
      </c>
      <c r="T48" s="246">
        <v>0</v>
      </c>
      <c r="U48" s="246" t="s">
        <v>792</v>
      </c>
      <c r="V48" s="246">
        <v>6</v>
      </c>
      <c r="W48" s="246" t="s">
        <v>1041</v>
      </c>
      <c r="X48" s="246" t="s">
        <v>1005</v>
      </c>
      <c r="Y48" s="246" t="s">
        <v>1004</v>
      </c>
      <c r="Z48" s="246" t="s">
        <v>1005</v>
      </c>
      <c r="AA48" s="538">
        <v>15328.875</v>
      </c>
      <c r="AB48" s="384">
        <v>0.22</v>
      </c>
      <c r="AC48" s="246">
        <v>1</v>
      </c>
      <c r="AD48" s="246">
        <v>2002</v>
      </c>
      <c r="AE48" s="131">
        <v>1</v>
      </c>
      <c r="AF48" s="131"/>
    </row>
    <row r="49" spans="1:32" s="585" customFormat="1" ht="293">
      <c r="A49" s="325" t="s">
        <v>957</v>
      </c>
      <c r="B49" s="246" t="s">
        <v>5981</v>
      </c>
      <c r="C49" s="131" t="s">
        <v>5911</v>
      </c>
      <c r="D49" s="131" t="s">
        <v>5912</v>
      </c>
      <c r="E49" s="131" t="s">
        <v>5913</v>
      </c>
      <c r="F49" s="131" t="s">
        <v>5914</v>
      </c>
      <c r="G49" s="131" t="s">
        <v>5915</v>
      </c>
      <c r="H49" s="131" t="s">
        <v>5916</v>
      </c>
      <c r="I49" s="132" t="s">
        <v>5917</v>
      </c>
      <c r="J49" s="246">
        <v>80</v>
      </c>
      <c r="K49" s="246">
        <v>10</v>
      </c>
      <c r="L49" s="246" t="s">
        <v>58</v>
      </c>
      <c r="M49" s="246" t="s">
        <v>1047</v>
      </c>
      <c r="N49" s="246" t="s">
        <v>1048</v>
      </c>
      <c r="O49" s="246">
        <v>120</v>
      </c>
      <c r="P49" s="246" t="s">
        <v>55</v>
      </c>
      <c r="Q49" s="246" t="s">
        <v>1049</v>
      </c>
      <c r="R49" s="246">
        <v>4</v>
      </c>
      <c r="S49" s="246">
        <v>4</v>
      </c>
      <c r="T49" s="246">
        <v>0</v>
      </c>
      <c r="U49" s="246" t="s">
        <v>792</v>
      </c>
      <c r="V49" s="246">
        <v>3</v>
      </c>
      <c r="W49" s="246" t="s">
        <v>1050</v>
      </c>
      <c r="X49" s="246" t="s">
        <v>1051</v>
      </c>
      <c r="Y49" s="246" t="s">
        <v>68</v>
      </c>
      <c r="Z49" s="246" t="s">
        <v>68</v>
      </c>
      <c r="AA49" s="538">
        <v>20040.25</v>
      </c>
      <c r="AB49" s="538" t="s">
        <v>1052</v>
      </c>
      <c r="AC49" s="246">
        <v>1</v>
      </c>
      <c r="AD49" s="246">
        <v>2010</v>
      </c>
      <c r="AE49" s="131">
        <v>1</v>
      </c>
      <c r="AF49" s="131"/>
    </row>
    <row r="50" spans="1:32" s="585" customFormat="1" ht="56">
      <c r="A50" s="325" t="s">
        <v>1053</v>
      </c>
      <c r="B50" s="246" t="s">
        <v>1054</v>
      </c>
      <c r="C50" s="131" t="s">
        <v>5931</v>
      </c>
      <c r="D50" s="131" t="s">
        <v>5912</v>
      </c>
      <c r="E50" s="131" t="s">
        <v>5913</v>
      </c>
      <c r="F50" s="131" t="s">
        <v>5928</v>
      </c>
      <c r="G50" s="131" t="s">
        <v>5915</v>
      </c>
      <c r="H50" s="131" t="s">
        <v>5916</v>
      </c>
      <c r="I50" s="132" t="s">
        <v>5917</v>
      </c>
      <c r="J50" s="246" t="s">
        <v>23</v>
      </c>
      <c r="K50" s="246" t="s">
        <v>23</v>
      </c>
      <c r="L50" s="246" t="s">
        <v>68</v>
      </c>
      <c r="M50" s="246" t="s">
        <v>1055</v>
      </c>
      <c r="N50" s="246" t="s">
        <v>50</v>
      </c>
      <c r="O50" s="246">
        <v>60</v>
      </c>
      <c r="P50" s="246" t="s">
        <v>121</v>
      </c>
      <c r="Q50" s="246" t="s">
        <v>1056</v>
      </c>
      <c r="R50" s="246">
        <v>0</v>
      </c>
      <c r="S50" s="246" t="s">
        <v>374</v>
      </c>
      <c r="T50" s="246">
        <v>0</v>
      </c>
      <c r="U50" s="246" t="s">
        <v>792</v>
      </c>
      <c r="V50" s="246">
        <v>4</v>
      </c>
      <c r="W50" s="246" t="s">
        <v>23</v>
      </c>
      <c r="X50" s="246" t="s">
        <v>23</v>
      </c>
      <c r="Y50" s="246" t="s">
        <v>23</v>
      </c>
      <c r="Z50" s="246" t="s">
        <v>23</v>
      </c>
      <c r="AA50" s="538">
        <v>140016.875</v>
      </c>
      <c r="AB50" s="538" t="s">
        <v>1057</v>
      </c>
      <c r="AC50" s="246">
        <v>1</v>
      </c>
      <c r="AD50" s="246">
        <v>2002</v>
      </c>
      <c r="AE50" s="131">
        <v>1</v>
      </c>
      <c r="AF50" s="131"/>
    </row>
    <row r="51" spans="1:32" s="585" customFormat="1" ht="126">
      <c r="A51" s="325" t="s">
        <v>1058</v>
      </c>
      <c r="B51" s="246" t="s">
        <v>1059</v>
      </c>
      <c r="C51" s="131" t="s">
        <v>5911</v>
      </c>
      <c r="D51" s="131" t="s">
        <v>5912</v>
      </c>
      <c r="E51" s="131" t="s">
        <v>5913</v>
      </c>
      <c r="F51" s="131" t="s">
        <v>5928</v>
      </c>
      <c r="G51" s="131" t="s">
        <v>5915</v>
      </c>
      <c r="H51" s="131" t="s">
        <v>5916</v>
      </c>
      <c r="I51" s="132" t="s">
        <v>5917</v>
      </c>
      <c r="J51" s="246">
        <v>30</v>
      </c>
      <c r="K51" s="246">
        <v>30</v>
      </c>
      <c r="L51" s="246" t="s">
        <v>58</v>
      </c>
      <c r="M51" s="246" t="s">
        <v>1060</v>
      </c>
      <c r="N51" s="246" t="s">
        <v>5935</v>
      </c>
      <c r="O51" s="246">
        <v>60</v>
      </c>
      <c r="P51" s="246" t="s">
        <v>53</v>
      </c>
      <c r="Q51" s="246" t="s">
        <v>1061</v>
      </c>
      <c r="R51" s="246">
        <v>4</v>
      </c>
      <c r="S51" s="246">
        <v>4</v>
      </c>
      <c r="T51" s="246">
        <v>0</v>
      </c>
      <c r="U51" s="246" t="s">
        <v>792</v>
      </c>
      <c r="V51" s="246">
        <v>4</v>
      </c>
      <c r="W51" s="246" t="s">
        <v>5936</v>
      </c>
      <c r="X51" s="131" t="s">
        <v>23</v>
      </c>
      <c r="Y51" s="131" t="s">
        <v>68</v>
      </c>
      <c r="Z51" s="131" t="s">
        <v>68</v>
      </c>
      <c r="AA51" s="538">
        <v>7365.75</v>
      </c>
      <c r="AB51" s="384">
        <v>0.22</v>
      </c>
      <c r="AC51" s="131">
        <v>1</v>
      </c>
      <c r="AD51" s="246">
        <v>2002</v>
      </c>
      <c r="AE51" s="131">
        <v>1</v>
      </c>
      <c r="AF51" s="131"/>
    </row>
    <row r="52" spans="1:32" s="585" customFormat="1" ht="98">
      <c r="A52" s="325" t="s">
        <v>5937</v>
      </c>
      <c r="B52" s="246" t="s">
        <v>2063</v>
      </c>
      <c r="C52" s="131" t="s">
        <v>5911</v>
      </c>
      <c r="D52" s="131" t="s">
        <v>5912</v>
      </c>
      <c r="E52" s="131" t="s">
        <v>5913</v>
      </c>
      <c r="F52" s="131" t="s">
        <v>5928</v>
      </c>
      <c r="G52" s="131" t="s">
        <v>5915</v>
      </c>
      <c r="H52" s="131" t="s">
        <v>5926</v>
      </c>
      <c r="I52" s="132" t="s">
        <v>5917</v>
      </c>
      <c r="J52" s="246">
        <v>75</v>
      </c>
      <c r="K52" s="246">
        <v>15</v>
      </c>
      <c r="L52" s="246" t="s">
        <v>58</v>
      </c>
      <c r="M52" s="246" t="s">
        <v>2064</v>
      </c>
      <c r="N52" s="246" t="s">
        <v>5938</v>
      </c>
      <c r="O52" s="246">
        <v>120</v>
      </c>
      <c r="P52" s="246" t="s">
        <v>55</v>
      </c>
      <c r="Q52" s="246" t="s">
        <v>2057</v>
      </c>
      <c r="R52" s="246">
        <v>4</v>
      </c>
      <c r="S52" s="246">
        <v>4</v>
      </c>
      <c r="T52" s="246">
        <v>0</v>
      </c>
      <c r="U52" s="246" t="s">
        <v>792</v>
      </c>
      <c r="V52" s="246">
        <v>1</v>
      </c>
      <c r="W52" s="246" t="s">
        <v>5939</v>
      </c>
      <c r="X52" s="131" t="s">
        <v>23</v>
      </c>
      <c r="Y52" s="131" t="s">
        <v>23</v>
      </c>
      <c r="Z52" s="131" t="s">
        <v>23</v>
      </c>
      <c r="AA52" s="538">
        <v>4346.46875</v>
      </c>
      <c r="AB52" s="384"/>
      <c r="AC52" s="131">
        <v>7</v>
      </c>
      <c r="AD52" s="246">
        <v>2022</v>
      </c>
      <c r="AE52" s="131">
        <v>2</v>
      </c>
      <c r="AF52" s="131"/>
    </row>
    <row r="53" spans="1:32" s="585" customFormat="1" ht="70">
      <c r="A53" s="325" t="s">
        <v>5940</v>
      </c>
      <c r="B53" s="246" t="s">
        <v>5941</v>
      </c>
      <c r="C53" s="131" t="s">
        <v>5911</v>
      </c>
      <c r="D53" s="131" t="s">
        <v>5912</v>
      </c>
      <c r="E53" s="131" t="s">
        <v>5913</v>
      </c>
      <c r="F53" s="131" t="s">
        <v>5928</v>
      </c>
      <c r="G53" s="131" t="s">
        <v>5915</v>
      </c>
      <c r="H53" s="131" t="s">
        <v>5926</v>
      </c>
      <c r="I53" s="132" t="s">
        <v>5917</v>
      </c>
      <c r="J53" s="246">
        <v>12</v>
      </c>
      <c r="K53" s="246">
        <v>12</v>
      </c>
      <c r="L53" s="246" t="s">
        <v>58</v>
      </c>
      <c r="M53" s="246" t="s">
        <v>5942</v>
      </c>
      <c r="N53" s="246" t="s">
        <v>5935</v>
      </c>
      <c r="O53" s="246">
        <v>60</v>
      </c>
      <c r="P53" s="246" t="s">
        <v>384</v>
      </c>
      <c r="Q53" s="246" t="s">
        <v>2057</v>
      </c>
      <c r="R53" s="246">
        <v>4</v>
      </c>
      <c r="S53" s="246">
        <v>4</v>
      </c>
      <c r="T53" s="246">
        <v>0</v>
      </c>
      <c r="U53" s="246" t="s">
        <v>792</v>
      </c>
      <c r="V53" s="246">
        <v>1</v>
      </c>
      <c r="W53" s="246" t="s">
        <v>5943</v>
      </c>
      <c r="X53" s="131" t="s">
        <v>23</v>
      </c>
      <c r="Y53" s="131" t="s">
        <v>23</v>
      </c>
      <c r="Z53" s="131" t="s">
        <v>23</v>
      </c>
      <c r="AA53" s="538"/>
      <c r="AB53" s="384"/>
      <c r="AC53" s="131">
        <v>1</v>
      </c>
      <c r="AD53" s="246">
        <v>2024</v>
      </c>
      <c r="AE53" s="131">
        <v>2</v>
      </c>
      <c r="AF53" s="131"/>
    </row>
    <row r="54" spans="1:32" s="585" customFormat="1" ht="56">
      <c r="A54" s="325" t="s">
        <v>1064</v>
      </c>
      <c r="B54" s="246" t="s">
        <v>1065</v>
      </c>
      <c r="C54" s="131" t="s">
        <v>5931</v>
      </c>
      <c r="D54" s="131" t="s">
        <v>5912</v>
      </c>
      <c r="E54" s="131" t="s">
        <v>5927</v>
      </c>
      <c r="F54" s="131" t="s">
        <v>5914</v>
      </c>
      <c r="G54" s="131" t="s">
        <v>5915</v>
      </c>
      <c r="H54" s="131" t="s">
        <v>5916</v>
      </c>
      <c r="I54" s="132" t="s">
        <v>5917</v>
      </c>
      <c r="J54" s="246" t="s">
        <v>1063</v>
      </c>
      <c r="K54" s="246" t="s">
        <v>1063</v>
      </c>
      <c r="L54" s="246" t="s">
        <v>49</v>
      </c>
      <c r="M54" s="246" t="s">
        <v>1066</v>
      </c>
      <c r="N54" s="246" t="s">
        <v>1067</v>
      </c>
      <c r="O54" s="246">
        <v>120</v>
      </c>
      <c r="P54" s="246" t="s">
        <v>50</v>
      </c>
      <c r="Q54" s="246" t="s">
        <v>1022</v>
      </c>
      <c r="R54" s="131">
        <v>0</v>
      </c>
      <c r="S54" s="246">
        <v>4</v>
      </c>
      <c r="T54" s="246">
        <v>0</v>
      </c>
      <c r="U54" s="246" t="s">
        <v>792</v>
      </c>
      <c r="V54" s="246">
        <v>6</v>
      </c>
      <c r="W54" s="131" t="s">
        <v>23</v>
      </c>
      <c r="X54" s="131" t="s">
        <v>23</v>
      </c>
      <c r="Y54" s="131" t="s">
        <v>23</v>
      </c>
      <c r="Z54" s="131" t="s">
        <v>23</v>
      </c>
      <c r="AA54" s="538">
        <v>4346.46875</v>
      </c>
      <c r="AB54" s="384">
        <v>0.22</v>
      </c>
      <c r="AC54" s="246">
        <v>7</v>
      </c>
      <c r="AD54" s="246">
        <v>2002</v>
      </c>
      <c r="AE54" s="131">
        <v>1</v>
      </c>
      <c r="AF54" s="131"/>
    </row>
    <row r="55" spans="1:32" s="585" customFormat="1" ht="56">
      <c r="A55" s="325" t="s">
        <v>5944</v>
      </c>
      <c r="B55" s="246"/>
      <c r="C55" s="131" t="s">
        <v>5911</v>
      </c>
      <c r="D55" s="131" t="s">
        <v>5912</v>
      </c>
      <c r="E55" s="131" t="s">
        <v>5913</v>
      </c>
      <c r="F55" s="131" t="s">
        <v>5914</v>
      </c>
      <c r="G55" s="131" t="s">
        <v>5915</v>
      </c>
      <c r="H55" s="131" t="s">
        <v>5916</v>
      </c>
      <c r="I55" s="132" t="s">
        <v>5917</v>
      </c>
      <c r="J55" s="131">
        <v>15</v>
      </c>
      <c r="K55" s="131">
        <v>30</v>
      </c>
      <c r="L55" s="131" t="s">
        <v>56</v>
      </c>
      <c r="M55" s="246" t="s">
        <v>1069</v>
      </c>
      <c r="N55" s="246" t="s">
        <v>1070</v>
      </c>
      <c r="O55" s="246">
        <v>180</v>
      </c>
      <c r="P55" s="131" t="s">
        <v>1068</v>
      </c>
      <c r="Q55" s="246" t="s">
        <v>1071</v>
      </c>
      <c r="R55" s="246">
        <v>4</v>
      </c>
      <c r="S55" s="246">
        <v>4</v>
      </c>
      <c r="T55" s="246">
        <v>0</v>
      </c>
      <c r="U55" s="246" t="s">
        <v>792</v>
      </c>
      <c r="V55" s="246">
        <v>3</v>
      </c>
      <c r="W55" s="246" t="s">
        <v>1072</v>
      </c>
      <c r="X55" s="246" t="s">
        <v>1073</v>
      </c>
      <c r="Y55" s="246" t="s">
        <v>23</v>
      </c>
      <c r="Z55" s="131" t="s">
        <v>23</v>
      </c>
      <c r="AA55" s="384">
        <v>24320.5</v>
      </c>
      <c r="AB55" s="384">
        <v>0.22</v>
      </c>
      <c r="AC55" s="131">
        <v>2</v>
      </c>
      <c r="AD55" s="246">
        <v>2010</v>
      </c>
      <c r="AE55" s="131">
        <v>1</v>
      </c>
      <c r="AF55" s="131"/>
    </row>
    <row r="56" spans="1:32" s="585" customFormat="1" ht="98">
      <c r="A56" s="325" t="s">
        <v>52</v>
      </c>
      <c r="B56" s="246" t="s">
        <v>1074</v>
      </c>
      <c r="C56" s="131" t="s">
        <v>5911</v>
      </c>
      <c r="D56" s="131" t="s">
        <v>5912</v>
      </c>
      <c r="E56" s="131" t="s">
        <v>5913</v>
      </c>
      <c r="F56" s="131" t="s">
        <v>5914</v>
      </c>
      <c r="G56" s="131" t="s">
        <v>5915</v>
      </c>
      <c r="H56" s="131" t="s">
        <v>5926</v>
      </c>
      <c r="I56" s="132" t="s">
        <v>5917</v>
      </c>
      <c r="J56" s="246">
        <v>75</v>
      </c>
      <c r="K56" s="246">
        <v>75</v>
      </c>
      <c r="L56" s="246" t="s">
        <v>68</v>
      </c>
      <c r="M56" s="246" t="s">
        <v>1075</v>
      </c>
      <c r="N56" s="246" t="s">
        <v>1076</v>
      </c>
      <c r="O56" s="246">
        <v>60</v>
      </c>
      <c r="P56" s="246" t="s">
        <v>50</v>
      </c>
      <c r="Q56" s="246" t="s">
        <v>1077</v>
      </c>
      <c r="R56" s="131">
        <v>0</v>
      </c>
      <c r="S56" s="246">
        <v>0</v>
      </c>
      <c r="T56" s="246">
        <v>0</v>
      </c>
      <c r="U56" s="246" t="s">
        <v>792</v>
      </c>
      <c r="V56" s="246">
        <v>6</v>
      </c>
      <c r="W56" s="246" t="s">
        <v>1078</v>
      </c>
      <c r="X56" s="246" t="s">
        <v>23</v>
      </c>
      <c r="Y56" s="246" t="s">
        <v>23</v>
      </c>
      <c r="Z56" s="246" t="s">
        <v>23</v>
      </c>
      <c r="AA56" s="538">
        <v>4346.46875</v>
      </c>
      <c r="AB56" s="384">
        <v>0.22</v>
      </c>
      <c r="AC56" s="246">
        <v>7</v>
      </c>
      <c r="AD56" s="246">
        <v>2002</v>
      </c>
      <c r="AE56" s="131">
        <v>1</v>
      </c>
      <c r="AF56" s="246" t="s">
        <v>1079</v>
      </c>
    </row>
    <row r="57" spans="1:32" s="585" customFormat="1" ht="14">
      <c r="A57" s="325" t="s">
        <v>5945</v>
      </c>
      <c r="B57" s="246"/>
      <c r="C57" s="131"/>
      <c r="D57" s="131"/>
      <c r="E57" s="131"/>
      <c r="F57" s="131"/>
      <c r="G57" s="131"/>
      <c r="H57" s="131"/>
      <c r="I57" s="132"/>
      <c r="J57" s="246"/>
      <c r="K57" s="246"/>
      <c r="L57" s="246"/>
      <c r="M57" s="246"/>
      <c r="N57" s="246"/>
      <c r="O57" s="246"/>
      <c r="P57" s="246"/>
      <c r="Q57" s="246"/>
      <c r="R57" s="131"/>
      <c r="S57" s="246"/>
      <c r="T57" s="246"/>
      <c r="U57" s="246"/>
      <c r="V57" s="246"/>
      <c r="W57" s="246"/>
      <c r="X57" s="246"/>
      <c r="Y57" s="246"/>
      <c r="Z57" s="246"/>
      <c r="AA57" s="538"/>
      <c r="AB57" s="384"/>
      <c r="AC57" s="246"/>
      <c r="AD57" s="246"/>
      <c r="AE57" s="131"/>
      <c r="AF57" s="246"/>
    </row>
    <row r="58" spans="1:32" s="585" customFormat="1" ht="112">
      <c r="A58" s="325" t="s">
        <v>1080</v>
      </c>
      <c r="B58" s="246" t="s">
        <v>1081</v>
      </c>
      <c r="C58" s="131" t="s">
        <v>5911</v>
      </c>
      <c r="D58" s="131" t="s">
        <v>5912</v>
      </c>
      <c r="E58" s="131" t="s">
        <v>5913</v>
      </c>
      <c r="F58" s="131" t="s">
        <v>5928</v>
      </c>
      <c r="G58" s="131" t="s">
        <v>5925</v>
      </c>
      <c r="H58" s="131" t="s">
        <v>5926</v>
      </c>
      <c r="I58" s="132" t="s">
        <v>5917</v>
      </c>
      <c r="J58" s="246">
        <v>20</v>
      </c>
      <c r="K58" s="246">
        <v>10</v>
      </c>
      <c r="L58" s="246" t="s">
        <v>58</v>
      </c>
      <c r="M58" s="246" t="s">
        <v>1082</v>
      </c>
      <c r="N58" s="246" t="s">
        <v>1083</v>
      </c>
      <c r="O58" s="246">
        <v>300</v>
      </c>
      <c r="P58" s="246" t="s">
        <v>50</v>
      </c>
      <c r="Q58" s="246" t="s">
        <v>1084</v>
      </c>
      <c r="R58" s="246">
        <v>4</v>
      </c>
      <c r="S58" s="246">
        <v>0</v>
      </c>
      <c r="T58" s="246">
        <v>0</v>
      </c>
      <c r="U58" s="246" t="s">
        <v>792</v>
      </c>
      <c r="V58" s="246">
        <v>6</v>
      </c>
      <c r="W58" s="246" t="s">
        <v>1085</v>
      </c>
      <c r="X58" s="246" t="s">
        <v>1086</v>
      </c>
      <c r="Y58" s="246" t="s">
        <v>374</v>
      </c>
      <c r="Z58" s="246" t="s">
        <v>23</v>
      </c>
      <c r="AA58" s="538">
        <v>62941.375</v>
      </c>
      <c r="AB58" s="538">
        <v>0.06</v>
      </c>
      <c r="AC58" s="246">
        <v>2</v>
      </c>
      <c r="AD58" s="246">
        <v>2002</v>
      </c>
      <c r="AE58" s="131">
        <v>1</v>
      </c>
      <c r="AF58" s="246" t="s">
        <v>1087</v>
      </c>
    </row>
    <row r="59" spans="1:32" s="585" customFormat="1" ht="182">
      <c r="A59" s="325" t="s">
        <v>1088</v>
      </c>
      <c r="B59" s="246" t="s">
        <v>1089</v>
      </c>
      <c r="C59" s="131" t="s">
        <v>5911</v>
      </c>
      <c r="D59" s="131" t="s">
        <v>5912</v>
      </c>
      <c r="E59" s="131" t="s">
        <v>5927</v>
      </c>
      <c r="F59" s="131" t="s">
        <v>5914</v>
      </c>
      <c r="G59" s="131" t="s">
        <v>5915</v>
      </c>
      <c r="H59" s="131" t="s">
        <v>5926</v>
      </c>
      <c r="I59" s="132" t="s">
        <v>5917</v>
      </c>
      <c r="J59" s="246">
        <v>45</v>
      </c>
      <c r="K59" s="246">
        <v>45</v>
      </c>
      <c r="L59" s="246" t="s">
        <v>58</v>
      </c>
      <c r="M59" s="246" t="s">
        <v>1090</v>
      </c>
      <c r="N59" s="246" t="s">
        <v>1091</v>
      </c>
      <c r="O59" s="246">
        <f>3.5*60</f>
        <v>210</v>
      </c>
      <c r="P59" s="246" t="s">
        <v>529</v>
      </c>
      <c r="Q59" s="246" t="s">
        <v>1092</v>
      </c>
      <c r="R59" s="246">
        <v>4</v>
      </c>
      <c r="S59" s="246">
        <v>4</v>
      </c>
      <c r="T59" s="246">
        <v>1</v>
      </c>
      <c r="U59" s="246" t="s">
        <v>792</v>
      </c>
      <c r="V59" s="246">
        <v>6</v>
      </c>
      <c r="W59" s="246" t="s">
        <v>1093</v>
      </c>
      <c r="X59" s="246" t="s">
        <v>1094</v>
      </c>
      <c r="Y59" s="246" t="s">
        <v>5977</v>
      </c>
      <c r="Z59" s="246" t="s">
        <v>1095</v>
      </c>
      <c r="AA59" s="538">
        <v>31470.6875</v>
      </c>
      <c r="AB59" s="538">
        <v>0.02</v>
      </c>
      <c r="AC59" s="246">
        <v>2</v>
      </c>
      <c r="AD59" s="246">
        <v>2002</v>
      </c>
      <c r="AE59" s="131">
        <v>1</v>
      </c>
      <c r="AF59" s="246"/>
    </row>
    <row r="60" spans="1:32" s="585" customFormat="1" ht="70">
      <c r="A60" s="325" t="s">
        <v>1096</v>
      </c>
      <c r="B60" s="246" t="s">
        <v>1097</v>
      </c>
      <c r="C60" s="131" t="s">
        <v>5931</v>
      </c>
      <c r="D60" s="131" t="s">
        <v>5912</v>
      </c>
      <c r="E60" s="131" t="s">
        <v>5913</v>
      </c>
      <c r="F60" s="131" t="s">
        <v>5914</v>
      </c>
      <c r="G60" s="131" t="s">
        <v>5915</v>
      </c>
      <c r="H60" s="131" t="s">
        <v>5916</v>
      </c>
      <c r="I60" s="132" t="s">
        <v>5917</v>
      </c>
      <c r="J60" s="246">
        <v>326</v>
      </c>
      <c r="K60" s="246">
        <v>326</v>
      </c>
      <c r="L60" s="246" t="s">
        <v>68</v>
      </c>
      <c r="M60" s="246" t="s">
        <v>1099</v>
      </c>
      <c r="N60" s="246" t="s">
        <v>1100</v>
      </c>
      <c r="O60" s="246">
        <v>60</v>
      </c>
      <c r="P60" s="246" t="s">
        <v>1098</v>
      </c>
      <c r="Q60" s="246" t="s">
        <v>1101</v>
      </c>
      <c r="R60" s="246">
        <v>4</v>
      </c>
      <c r="S60" s="246">
        <v>4</v>
      </c>
      <c r="T60" s="246">
        <v>0</v>
      </c>
      <c r="U60" s="246" t="s">
        <v>792</v>
      </c>
      <c r="V60" s="246">
        <v>3</v>
      </c>
      <c r="W60" s="246" t="s">
        <v>1078</v>
      </c>
      <c r="X60" s="246" t="s">
        <v>23</v>
      </c>
      <c r="Y60" s="246" t="s">
        <v>23</v>
      </c>
      <c r="Z60" s="246" t="s">
        <v>23</v>
      </c>
      <c r="AA60" s="538">
        <v>11646</v>
      </c>
      <c r="AB60" s="538" t="s">
        <v>1057</v>
      </c>
      <c r="AC60" s="246">
        <v>1</v>
      </c>
      <c r="AD60" s="246">
        <v>2002</v>
      </c>
      <c r="AE60" s="131">
        <v>1</v>
      </c>
      <c r="AF60" s="246"/>
    </row>
    <row r="61" spans="1:32" s="585" customFormat="1" ht="42">
      <c r="A61" s="325" t="s">
        <v>1102</v>
      </c>
      <c r="B61" s="246" t="s">
        <v>1103</v>
      </c>
      <c r="C61" s="131" t="s">
        <v>5911</v>
      </c>
      <c r="D61" s="131" t="s">
        <v>5912</v>
      </c>
      <c r="E61" s="131" t="s">
        <v>5927</v>
      </c>
      <c r="F61" s="131" t="s">
        <v>5914</v>
      </c>
      <c r="G61" s="131" t="s">
        <v>5915</v>
      </c>
      <c r="H61" s="131" t="s">
        <v>5916</v>
      </c>
      <c r="I61" s="132" t="s">
        <v>5917</v>
      </c>
      <c r="J61" s="246">
        <v>200</v>
      </c>
      <c r="K61" s="246">
        <v>60</v>
      </c>
      <c r="L61" s="246" t="s">
        <v>68</v>
      </c>
      <c r="M61" s="246" t="s">
        <v>1104</v>
      </c>
      <c r="N61" s="246" t="s">
        <v>1105</v>
      </c>
      <c r="O61" s="246">
        <v>60</v>
      </c>
      <c r="P61" s="246" t="s">
        <v>50</v>
      </c>
      <c r="Q61" s="246" t="s">
        <v>1000</v>
      </c>
      <c r="R61" s="246">
        <v>4</v>
      </c>
      <c r="S61" s="246">
        <v>4</v>
      </c>
      <c r="T61" s="246">
        <v>0</v>
      </c>
      <c r="U61" s="246" t="s">
        <v>792</v>
      </c>
      <c r="V61" s="246">
        <v>6</v>
      </c>
      <c r="W61" s="246" t="s">
        <v>1078</v>
      </c>
      <c r="X61" s="246" t="s">
        <v>23</v>
      </c>
      <c r="Y61" s="246" t="s">
        <v>23</v>
      </c>
      <c r="Z61" s="246" t="s">
        <v>23</v>
      </c>
      <c r="AA61" s="538">
        <v>3682.875</v>
      </c>
      <c r="AB61" s="538">
        <v>0.04</v>
      </c>
      <c r="AC61" s="246">
        <v>7</v>
      </c>
      <c r="AD61" s="246">
        <v>2002</v>
      </c>
      <c r="AE61" s="131">
        <v>1</v>
      </c>
      <c r="AF61" s="246"/>
    </row>
    <row r="62" spans="1:32" s="585" customFormat="1" ht="70">
      <c r="A62" s="325" t="s">
        <v>480</v>
      </c>
      <c r="B62" s="246" t="s">
        <v>1107</v>
      </c>
      <c r="C62" s="131" t="s">
        <v>5911</v>
      </c>
      <c r="D62" s="131" t="s">
        <v>5912</v>
      </c>
      <c r="E62" s="131" t="s">
        <v>5913</v>
      </c>
      <c r="F62" s="131" t="s">
        <v>5914</v>
      </c>
      <c r="G62" s="131" t="s">
        <v>5915</v>
      </c>
      <c r="H62" s="131" t="s">
        <v>5926</v>
      </c>
      <c r="I62" s="132" t="s">
        <v>5917</v>
      </c>
      <c r="J62" s="246">
        <v>48</v>
      </c>
      <c r="K62" s="246" t="s">
        <v>23</v>
      </c>
      <c r="L62" s="246" t="s">
        <v>56</v>
      </c>
      <c r="M62" s="246" t="s">
        <v>1069</v>
      </c>
      <c r="N62" s="246" t="s">
        <v>1108</v>
      </c>
      <c r="O62" s="246">
        <v>120</v>
      </c>
      <c r="P62" s="246" t="s">
        <v>121</v>
      </c>
      <c r="Q62" s="246" t="s">
        <v>1071</v>
      </c>
      <c r="R62" s="246">
        <v>4</v>
      </c>
      <c r="S62" s="246">
        <v>4</v>
      </c>
      <c r="T62" s="246">
        <v>0</v>
      </c>
      <c r="U62" s="246" t="s">
        <v>792</v>
      </c>
      <c r="V62" s="246">
        <v>3</v>
      </c>
      <c r="W62" s="246" t="s">
        <v>1109</v>
      </c>
      <c r="X62" s="246" t="s">
        <v>1073</v>
      </c>
      <c r="Y62" s="246" t="s">
        <v>23</v>
      </c>
      <c r="Z62" s="131" t="s">
        <v>23</v>
      </c>
      <c r="AA62" s="384">
        <v>7963.1250000000009</v>
      </c>
      <c r="AB62" s="384">
        <v>0.22</v>
      </c>
      <c r="AC62" s="131">
        <v>2</v>
      </c>
      <c r="AD62" s="246">
        <v>2002</v>
      </c>
      <c r="AE62" s="131">
        <v>2</v>
      </c>
      <c r="AF62" s="131"/>
    </row>
    <row r="63" spans="1:32" s="585" customFormat="1" ht="42">
      <c r="A63" s="325" t="s">
        <v>1110</v>
      </c>
      <c r="B63" s="246" t="s">
        <v>1111</v>
      </c>
      <c r="C63" s="131" t="s">
        <v>5911</v>
      </c>
      <c r="D63" s="131" t="s">
        <v>5912</v>
      </c>
      <c r="E63" s="131" t="s">
        <v>5913</v>
      </c>
      <c r="F63" s="131" t="s">
        <v>5928</v>
      </c>
      <c r="G63" s="131" t="s">
        <v>5925</v>
      </c>
      <c r="H63" s="131" t="s">
        <v>5916</v>
      </c>
      <c r="I63" s="132" t="s">
        <v>5917</v>
      </c>
      <c r="J63" s="246">
        <v>180</v>
      </c>
      <c r="K63" s="246" t="s">
        <v>23</v>
      </c>
      <c r="L63" s="246" t="s">
        <v>68</v>
      </c>
      <c r="M63" s="246" t="s">
        <v>1112</v>
      </c>
      <c r="N63" s="246" t="s">
        <v>1113</v>
      </c>
      <c r="O63" s="246">
        <v>60</v>
      </c>
      <c r="P63" s="246" t="s">
        <v>121</v>
      </c>
      <c r="Q63" s="246" t="s">
        <v>1101</v>
      </c>
      <c r="R63" s="246">
        <v>0</v>
      </c>
      <c r="S63" s="246">
        <v>4</v>
      </c>
      <c r="T63" s="246">
        <v>0</v>
      </c>
      <c r="U63" s="246" t="s">
        <v>792</v>
      </c>
      <c r="V63" s="246">
        <v>6</v>
      </c>
      <c r="W63" s="246" t="s">
        <v>23</v>
      </c>
      <c r="X63" s="246" t="s">
        <v>23</v>
      </c>
      <c r="Y63" s="246" t="s">
        <v>23</v>
      </c>
      <c r="Z63" s="131" t="s">
        <v>23</v>
      </c>
      <c r="AA63" s="384">
        <v>3682.875</v>
      </c>
      <c r="AB63" s="384">
        <v>0.22</v>
      </c>
      <c r="AC63" s="131">
        <v>1</v>
      </c>
      <c r="AD63" s="246">
        <v>2002</v>
      </c>
      <c r="AE63" s="131">
        <v>1</v>
      </c>
      <c r="AF63" s="131"/>
    </row>
    <row r="64" spans="1:32" s="585" customFormat="1" ht="154">
      <c r="A64" s="325" t="s">
        <v>1114</v>
      </c>
      <c r="B64" s="246" t="s">
        <v>1115</v>
      </c>
      <c r="C64" s="131" t="s">
        <v>5911</v>
      </c>
      <c r="D64" s="131" t="s">
        <v>5912</v>
      </c>
      <c r="E64" s="131" t="s">
        <v>5927</v>
      </c>
      <c r="F64" s="131" t="s">
        <v>5914</v>
      </c>
      <c r="G64" s="131" t="s">
        <v>5915</v>
      </c>
      <c r="H64" s="131" t="s">
        <v>5926</v>
      </c>
      <c r="I64" s="132" t="s">
        <v>5917</v>
      </c>
      <c r="J64" s="246">
        <v>180</v>
      </c>
      <c r="K64" s="246">
        <v>15</v>
      </c>
      <c r="L64" s="246" t="s">
        <v>68</v>
      </c>
      <c r="M64" s="246" t="s">
        <v>1116</v>
      </c>
      <c r="N64" s="246" t="s">
        <v>1117</v>
      </c>
      <c r="O64" s="246">
        <v>120</v>
      </c>
      <c r="P64" s="246" t="s">
        <v>50</v>
      </c>
      <c r="Q64" s="246" t="s">
        <v>1101</v>
      </c>
      <c r="R64" s="246">
        <v>4</v>
      </c>
      <c r="S64" s="246">
        <v>4</v>
      </c>
      <c r="T64" s="246">
        <v>0</v>
      </c>
      <c r="U64" s="246" t="s">
        <v>792</v>
      </c>
      <c r="V64" s="246">
        <v>6</v>
      </c>
      <c r="W64" s="246" t="s">
        <v>1118</v>
      </c>
      <c r="X64" s="246" t="s">
        <v>23</v>
      </c>
      <c r="Y64" s="246" t="s">
        <v>23</v>
      </c>
      <c r="Z64" s="246" t="s">
        <v>23</v>
      </c>
      <c r="AA64" s="538">
        <v>3168.625</v>
      </c>
      <c r="AB64" s="384">
        <v>0.22</v>
      </c>
      <c r="AC64" s="246">
        <v>1</v>
      </c>
      <c r="AD64" s="246">
        <v>2002</v>
      </c>
      <c r="AE64" s="131">
        <v>1</v>
      </c>
      <c r="AF64" s="246" t="s">
        <v>1119</v>
      </c>
    </row>
    <row r="65" spans="1:32" s="585" customFormat="1" ht="70">
      <c r="A65" s="375" t="s">
        <v>369</v>
      </c>
      <c r="B65" s="246" t="s">
        <v>1120</v>
      </c>
      <c r="C65" s="131" t="s">
        <v>5911</v>
      </c>
      <c r="D65" s="131" t="s">
        <v>5912</v>
      </c>
      <c r="E65" s="131" t="s">
        <v>5913</v>
      </c>
      <c r="F65" s="131" t="s">
        <v>5914</v>
      </c>
      <c r="G65" s="131" t="s">
        <v>5915</v>
      </c>
      <c r="H65" s="131" t="s">
        <v>5916</v>
      </c>
      <c r="I65" s="132" t="s">
        <v>5917</v>
      </c>
      <c r="J65" s="246">
        <v>75</v>
      </c>
      <c r="K65" s="246">
        <v>15</v>
      </c>
      <c r="L65" s="246" t="s">
        <v>68</v>
      </c>
      <c r="M65" s="246" t="s">
        <v>1121</v>
      </c>
      <c r="N65" s="246" t="s">
        <v>1122</v>
      </c>
      <c r="O65" s="246">
        <v>120</v>
      </c>
      <c r="P65" s="246" t="s">
        <v>53</v>
      </c>
      <c r="Q65" s="246" t="s">
        <v>1000</v>
      </c>
      <c r="R65" s="246">
        <v>4</v>
      </c>
      <c r="S65" s="246">
        <v>4</v>
      </c>
      <c r="T65" s="246">
        <v>1</v>
      </c>
      <c r="U65" s="246" t="s">
        <v>792</v>
      </c>
      <c r="V65" s="246">
        <v>6</v>
      </c>
      <c r="W65" s="246" t="s">
        <v>1106</v>
      </c>
      <c r="X65" s="246" t="s">
        <v>23</v>
      </c>
      <c r="Y65" s="246" t="s">
        <v>23</v>
      </c>
      <c r="Z65" s="246" t="s">
        <v>23</v>
      </c>
      <c r="AA65" s="538">
        <v>11646</v>
      </c>
      <c r="AB65" s="384">
        <v>0.22</v>
      </c>
      <c r="AC65" s="246">
        <v>1</v>
      </c>
      <c r="AD65" s="246">
        <v>2002</v>
      </c>
      <c r="AE65" s="131">
        <v>1</v>
      </c>
      <c r="AF65" s="246"/>
    </row>
    <row r="66" spans="1:32" s="585" customFormat="1" ht="70">
      <c r="A66" s="325" t="s">
        <v>1123</v>
      </c>
      <c r="B66" s="246" t="s">
        <v>1124</v>
      </c>
      <c r="C66" s="131" t="s">
        <v>5911</v>
      </c>
      <c r="D66" s="131" t="s">
        <v>5912</v>
      </c>
      <c r="E66" s="131" t="s">
        <v>5927</v>
      </c>
      <c r="F66" s="131" t="s">
        <v>5914</v>
      </c>
      <c r="G66" s="584" t="s">
        <v>5915</v>
      </c>
      <c r="H66" s="131" t="s">
        <v>5916</v>
      </c>
      <c r="I66" s="132" t="s">
        <v>5917</v>
      </c>
      <c r="J66" s="246">
        <v>200</v>
      </c>
      <c r="K66" s="246">
        <v>40</v>
      </c>
      <c r="L66" s="246" t="s">
        <v>68</v>
      </c>
      <c r="M66" s="246" t="s">
        <v>1125</v>
      </c>
      <c r="N66" s="246" t="s">
        <v>1126</v>
      </c>
      <c r="O66" s="246">
        <v>120</v>
      </c>
      <c r="P66" s="246" t="s">
        <v>121</v>
      </c>
      <c r="Q66" s="246" t="s">
        <v>1000</v>
      </c>
      <c r="R66" s="246">
        <v>1</v>
      </c>
      <c r="S66" s="246">
        <v>4</v>
      </c>
      <c r="T66" s="246">
        <v>0</v>
      </c>
      <c r="U66" s="246" t="s">
        <v>792</v>
      </c>
      <c r="V66" s="246">
        <v>6</v>
      </c>
      <c r="W66" s="246" t="s">
        <v>1106</v>
      </c>
      <c r="X66" s="246" t="s">
        <v>23</v>
      </c>
      <c r="Y66" s="246" t="s">
        <v>23</v>
      </c>
      <c r="Z66" s="246" t="s">
        <v>23</v>
      </c>
      <c r="AA66" s="538">
        <v>8991.625</v>
      </c>
      <c r="AB66" s="384">
        <v>0.22</v>
      </c>
      <c r="AC66" s="246">
        <v>1</v>
      </c>
      <c r="AD66" s="246">
        <v>2002</v>
      </c>
      <c r="AE66" s="131">
        <v>1</v>
      </c>
      <c r="AF66" s="246"/>
    </row>
    <row r="67" spans="1:32" s="585" customFormat="1" ht="70">
      <c r="A67" s="325" t="s">
        <v>1128</v>
      </c>
      <c r="B67" s="246" t="s">
        <v>1129</v>
      </c>
      <c r="C67" s="131" t="s">
        <v>5911</v>
      </c>
      <c r="D67" s="131" t="s">
        <v>5912</v>
      </c>
      <c r="E67" s="131" t="s">
        <v>5913</v>
      </c>
      <c r="F67" s="131" t="s">
        <v>5914</v>
      </c>
      <c r="G67" s="131" t="s">
        <v>5915</v>
      </c>
      <c r="H67" s="131" t="s">
        <v>5916</v>
      </c>
      <c r="I67" s="132" t="s">
        <v>5917</v>
      </c>
      <c r="J67" s="246">
        <v>200</v>
      </c>
      <c r="K67" s="246">
        <v>40</v>
      </c>
      <c r="L67" s="246" t="s">
        <v>68</v>
      </c>
      <c r="M67" s="246" t="s">
        <v>1130</v>
      </c>
      <c r="N67" s="246" t="s">
        <v>1131</v>
      </c>
      <c r="O67" s="246">
        <v>120</v>
      </c>
      <c r="P67" s="246" t="s">
        <v>53</v>
      </c>
      <c r="Q67" s="246" t="s">
        <v>1101</v>
      </c>
      <c r="R67" s="246">
        <v>4</v>
      </c>
      <c r="S67" s="246">
        <v>4</v>
      </c>
      <c r="T67" s="246">
        <v>0</v>
      </c>
      <c r="U67" s="246" t="s">
        <v>792</v>
      </c>
      <c r="V67" s="246">
        <v>6</v>
      </c>
      <c r="W67" s="246" t="s">
        <v>1106</v>
      </c>
      <c r="X67" s="246" t="s">
        <v>23</v>
      </c>
      <c r="Y67" s="246" t="s">
        <v>23</v>
      </c>
      <c r="Z67" s="246" t="s">
        <v>23</v>
      </c>
      <c r="AA67" s="538">
        <v>8991.625</v>
      </c>
      <c r="AB67" s="384">
        <v>0.22</v>
      </c>
      <c r="AC67" s="246">
        <v>1</v>
      </c>
      <c r="AD67" s="246">
        <v>2002</v>
      </c>
      <c r="AE67" s="131">
        <v>1</v>
      </c>
      <c r="AF67" s="246"/>
    </row>
    <row r="68" spans="1:32" s="585" customFormat="1" ht="70">
      <c r="A68" s="325" t="s">
        <v>1132</v>
      </c>
      <c r="B68" s="246" t="s">
        <v>1133</v>
      </c>
      <c r="C68" s="131" t="s">
        <v>5911</v>
      </c>
      <c r="D68" s="131" t="s">
        <v>5912</v>
      </c>
      <c r="E68" s="131" t="s">
        <v>5913</v>
      </c>
      <c r="F68" s="131" t="s">
        <v>5914</v>
      </c>
      <c r="G68" s="131" t="s">
        <v>5915</v>
      </c>
      <c r="H68" s="131" t="s">
        <v>5916</v>
      </c>
      <c r="I68" s="132" t="s">
        <v>5917</v>
      </c>
      <c r="J68" s="246">
        <v>200</v>
      </c>
      <c r="K68" s="246">
        <v>40</v>
      </c>
      <c r="L68" s="246" t="s">
        <v>68</v>
      </c>
      <c r="M68" s="246" t="s">
        <v>1134</v>
      </c>
      <c r="N68" s="246" t="s">
        <v>1135</v>
      </c>
      <c r="O68" s="246">
        <v>60</v>
      </c>
      <c r="P68" s="246" t="s">
        <v>53</v>
      </c>
      <c r="Q68" s="246" t="s">
        <v>1101</v>
      </c>
      <c r="R68" s="246">
        <v>4</v>
      </c>
      <c r="S68" s="246">
        <v>4</v>
      </c>
      <c r="T68" s="246">
        <v>1</v>
      </c>
      <c r="U68" s="246" t="s">
        <v>792</v>
      </c>
      <c r="V68" s="246">
        <v>6</v>
      </c>
      <c r="W68" s="246" t="s">
        <v>1106</v>
      </c>
      <c r="X68" s="246" t="s">
        <v>23</v>
      </c>
      <c r="Y68" s="246" t="s">
        <v>23</v>
      </c>
      <c r="Z68" s="246" t="s">
        <v>23</v>
      </c>
      <c r="AA68" s="538">
        <v>15328.875</v>
      </c>
      <c r="AB68" s="384">
        <v>0.22</v>
      </c>
      <c r="AC68" s="246">
        <v>1</v>
      </c>
      <c r="AD68" s="246">
        <v>2002</v>
      </c>
      <c r="AE68" s="131">
        <v>1</v>
      </c>
      <c r="AF68" s="246"/>
    </row>
    <row r="69" spans="1:32" s="585" customFormat="1" ht="70">
      <c r="A69" s="325" t="s">
        <v>498</v>
      </c>
      <c r="B69" s="246" t="s">
        <v>1136</v>
      </c>
      <c r="C69" s="131" t="s">
        <v>5911</v>
      </c>
      <c r="D69" s="131" t="s">
        <v>5912</v>
      </c>
      <c r="E69" s="131" t="s">
        <v>5913</v>
      </c>
      <c r="F69" s="131" t="s">
        <v>5914</v>
      </c>
      <c r="G69" s="131" t="s">
        <v>5915</v>
      </c>
      <c r="H69" s="131" t="s">
        <v>5916</v>
      </c>
      <c r="I69" s="132" t="s">
        <v>5917</v>
      </c>
      <c r="J69" s="246">
        <v>30</v>
      </c>
      <c r="K69" s="246">
        <v>12</v>
      </c>
      <c r="L69" s="246" t="s">
        <v>58</v>
      </c>
      <c r="M69" s="246" t="s">
        <v>1137</v>
      </c>
      <c r="N69" s="246" t="s">
        <v>1138</v>
      </c>
      <c r="O69" s="246">
        <v>180</v>
      </c>
      <c r="P69" s="246" t="s">
        <v>53</v>
      </c>
      <c r="Q69" s="246" t="s">
        <v>1084</v>
      </c>
      <c r="R69" s="246">
        <v>4</v>
      </c>
      <c r="S69" s="246">
        <v>4</v>
      </c>
      <c r="T69" s="246">
        <v>1</v>
      </c>
      <c r="U69" s="246" t="s">
        <v>792</v>
      </c>
      <c r="V69" s="246">
        <v>6</v>
      </c>
      <c r="W69" s="246" t="s">
        <v>1106</v>
      </c>
      <c r="X69" s="246" t="s">
        <v>23</v>
      </c>
      <c r="Y69" s="246" t="s">
        <v>23</v>
      </c>
      <c r="Z69" s="246" t="s">
        <v>23</v>
      </c>
      <c r="AA69" s="538">
        <v>26974.875</v>
      </c>
      <c r="AB69" s="538">
        <v>0.04</v>
      </c>
      <c r="AC69" s="246">
        <v>1</v>
      </c>
      <c r="AD69" s="246">
        <v>2010</v>
      </c>
      <c r="AE69" s="131">
        <v>1</v>
      </c>
      <c r="AF69" s="246"/>
    </row>
    <row r="70" spans="1:32" s="585" customFormat="1" ht="70">
      <c r="A70" s="325" t="s">
        <v>1139</v>
      </c>
      <c r="B70" s="246" t="s">
        <v>1140</v>
      </c>
      <c r="C70" s="131" t="s">
        <v>5911</v>
      </c>
      <c r="D70" s="131" t="s">
        <v>5912</v>
      </c>
      <c r="E70" s="131" t="s">
        <v>5913</v>
      </c>
      <c r="F70" s="131" t="s">
        <v>5914</v>
      </c>
      <c r="G70" s="131" t="s">
        <v>5915</v>
      </c>
      <c r="H70" s="131" t="s">
        <v>5916</v>
      </c>
      <c r="I70" s="132" t="s">
        <v>5917</v>
      </c>
      <c r="J70" s="246">
        <v>48</v>
      </c>
      <c r="K70" s="246">
        <v>10</v>
      </c>
      <c r="L70" s="246" t="s">
        <v>58</v>
      </c>
      <c r="M70" s="246" t="s">
        <v>1141</v>
      </c>
      <c r="N70" s="246" t="s">
        <v>1142</v>
      </c>
      <c r="O70" s="246">
        <f>2.5*60</f>
        <v>150</v>
      </c>
      <c r="P70" s="246" t="s">
        <v>55</v>
      </c>
      <c r="Q70" s="246" t="s">
        <v>1101</v>
      </c>
      <c r="R70" s="246">
        <v>4</v>
      </c>
      <c r="S70" s="246">
        <v>4</v>
      </c>
      <c r="T70" s="246">
        <v>1</v>
      </c>
      <c r="U70" s="246" t="s">
        <v>792</v>
      </c>
      <c r="V70" s="246">
        <v>6</v>
      </c>
      <c r="W70" s="246" t="s">
        <v>1106</v>
      </c>
      <c r="X70" s="246" t="s">
        <v>23</v>
      </c>
      <c r="Y70" s="246" t="s">
        <v>23</v>
      </c>
      <c r="Z70" s="246" t="s">
        <v>23</v>
      </c>
      <c r="AA70" s="538">
        <v>24320.5</v>
      </c>
      <c r="AB70" s="538">
        <v>0.03</v>
      </c>
      <c r="AC70" s="246">
        <v>1</v>
      </c>
      <c r="AD70" s="246">
        <v>2002</v>
      </c>
      <c r="AE70" s="131">
        <v>1</v>
      </c>
      <c r="AF70" s="246"/>
    </row>
    <row r="71" spans="1:32" s="585" customFormat="1" ht="42">
      <c r="A71" s="325" t="s">
        <v>1143</v>
      </c>
      <c r="B71" s="246" t="s">
        <v>1144</v>
      </c>
      <c r="C71" s="131" t="s">
        <v>5911</v>
      </c>
      <c r="D71" s="131" t="s">
        <v>5946</v>
      </c>
      <c r="E71" s="131" t="s">
        <v>5927</v>
      </c>
      <c r="F71" s="131" t="s">
        <v>5914</v>
      </c>
      <c r="G71" s="131" t="s">
        <v>5915</v>
      </c>
      <c r="H71" s="131" t="s">
        <v>5926</v>
      </c>
      <c r="I71" s="132" t="s">
        <v>5917</v>
      </c>
      <c r="J71" s="246" t="s">
        <v>1063</v>
      </c>
      <c r="K71" s="246" t="s">
        <v>1063</v>
      </c>
      <c r="L71" s="246" t="s">
        <v>68</v>
      </c>
      <c r="M71" s="246" t="s">
        <v>1145</v>
      </c>
      <c r="N71" s="246" t="s">
        <v>1100</v>
      </c>
      <c r="O71" s="246">
        <v>60</v>
      </c>
      <c r="P71" s="246" t="s">
        <v>50</v>
      </c>
      <c r="Q71" s="246" t="s">
        <v>1084</v>
      </c>
      <c r="R71" s="246">
        <v>0</v>
      </c>
      <c r="S71" s="246">
        <v>4</v>
      </c>
      <c r="T71" s="246">
        <v>0</v>
      </c>
      <c r="U71" s="246" t="s">
        <v>792</v>
      </c>
      <c r="V71" s="246">
        <v>6</v>
      </c>
      <c r="W71" s="246" t="s">
        <v>1118</v>
      </c>
      <c r="X71" s="246" t="s">
        <v>23</v>
      </c>
      <c r="Y71" s="246" t="s">
        <v>23</v>
      </c>
      <c r="Z71" s="246" t="s">
        <v>23</v>
      </c>
      <c r="AA71" s="538">
        <v>7664.4375</v>
      </c>
      <c r="AB71" s="538">
        <v>0.22</v>
      </c>
      <c r="AC71" s="246">
        <v>7</v>
      </c>
      <c r="AD71" s="246">
        <v>2002</v>
      </c>
      <c r="AE71" s="131">
        <v>1</v>
      </c>
      <c r="AF71" s="246"/>
    </row>
    <row r="72" spans="1:32" s="585" customFormat="1" ht="70">
      <c r="A72" s="325" t="s">
        <v>885</v>
      </c>
      <c r="B72" s="246" t="s">
        <v>1146</v>
      </c>
      <c r="C72" s="131" t="s">
        <v>5911</v>
      </c>
      <c r="D72" s="131" t="s">
        <v>5912</v>
      </c>
      <c r="E72" s="131" t="s">
        <v>5913</v>
      </c>
      <c r="F72" s="131" t="s">
        <v>5914</v>
      </c>
      <c r="G72" s="131" t="s">
        <v>5915</v>
      </c>
      <c r="H72" s="131" t="s">
        <v>5916</v>
      </c>
      <c r="I72" s="132" t="s">
        <v>5917</v>
      </c>
      <c r="J72" s="246">
        <v>50</v>
      </c>
      <c r="K72" s="246">
        <v>12</v>
      </c>
      <c r="L72" s="246" t="s">
        <v>58</v>
      </c>
      <c r="M72" s="246" t="s">
        <v>1147</v>
      </c>
      <c r="N72" s="246" t="s">
        <v>5947</v>
      </c>
      <c r="O72" s="246">
        <v>150</v>
      </c>
      <c r="P72" s="246" t="s">
        <v>502</v>
      </c>
      <c r="Q72" s="246" t="s">
        <v>1084</v>
      </c>
      <c r="R72" s="246">
        <v>4</v>
      </c>
      <c r="S72" s="246">
        <v>4</v>
      </c>
      <c r="T72" s="246">
        <v>1</v>
      </c>
      <c r="U72" s="246" t="s">
        <v>792</v>
      </c>
      <c r="V72" s="246">
        <v>6</v>
      </c>
      <c r="W72" s="246" t="s">
        <v>1106</v>
      </c>
      <c r="X72" s="246" t="s">
        <v>23</v>
      </c>
      <c r="Y72" s="246" t="s">
        <v>23</v>
      </c>
      <c r="Z72" s="246" t="s">
        <v>23</v>
      </c>
      <c r="AA72" s="538">
        <v>60801.25</v>
      </c>
      <c r="AB72" s="538">
        <v>0.08</v>
      </c>
      <c r="AC72" s="246">
        <v>1</v>
      </c>
      <c r="AD72" s="246">
        <v>2002</v>
      </c>
      <c r="AE72" s="131">
        <v>1</v>
      </c>
      <c r="AF72" s="246"/>
    </row>
    <row r="73" spans="1:32" s="585" customFormat="1" ht="28">
      <c r="A73" s="325" t="s">
        <v>5948</v>
      </c>
      <c r="B73" s="246"/>
      <c r="C73" s="131"/>
      <c r="D73" s="131"/>
      <c r="E73" s="131"/>
      <c r="F73" s="131"/>
      <c r="G73" s="131"/>
      <c r="H73" s="131"/>
      <c r="I73" s="132"/>
      <c r="J73" s="246"/>
      <c r="K73" s="246"/>
      <c r="L73" s="246"/>
      <c r="M73" s="246"/>
      <c r="N73" s="246" t="s">
        <v>5949</v>
      </c>
      <c r="O73" s="246"/>
      <c r="P73" s="246" t="s">
        <v>55</v>
      </c>
      <c r="Q73" s="246" t="s">
        <v>1101</v>
      </c>
      <c r="R73" s="246"/>
      <c r="S73" s="246"/>
      <c r="T73" s="246"/>
      <c r="U73" s="246"/>
      <c r="V73" s="246"/>
      <c r="W73" s="246"/>
      <c r="X73" s="246"/>
      <c r="Y73" s="246"/>
      <c r="Z73" s="246"/>
      <c r="AA73" s="538"/>
      <c r="AB73" s="538"/>
      <c r="AC73" s="246"/>
      <c r="AD73" s="246">
        <v>2022</v>
      </c>
      <c r="AE73" s="131">
        <v>1</v>
      </c>
      <c r="AF73" s="246"/>
    </row>
    <row r="74" spans="1:32" s="585" customFormat="1" ht="112">
      <c r="A74" s="325" t="s">
        <v>5950</v>
      </c>
      <c r="B74" s="246" t="s">
        <v>2065</v>
      </c>
      <c r="C74" s="131" t="s">
        <v>5911</v>
      </c>
      <c r="D74" s="131" t="s">
        <v>5912</v>
      </c>
      <c r="E74" s="131" t="s">
        <v>5913</v>
      </c>
      <c r="F74" s="131" t="s">
        <v>5928</v>
      </c>
      <c r="G74" s="131" t="s">
        <v>5925</v>
      </c>
      <c r="H74" s="131" t="s">
        <v>5926</v>
      </c>
      <c r="I74" s="132" t="s">
        <v>5917</v>
      </c>
      <c r="J74" s="246">
        <v>20</v>
      </c>
      <c r="K74" s="246">
        <v>10</v>
      </c>
      <c r="L74" s="246" t="s">
        <v>58</v>
      </c>
      <c r="M74" s="246" t="s">
        <v>1082</v>
      </c>
      <c r="N74" s="246" t="s">
        <v>2066</v>
      </c>
      <c r="O74" s="246">
        <v>120</v>
      </c>
      <c r="P74" s="246" t="s">
        <v>50</v>
      </c>
      <c r="Q74" s="246" t="s">
        <v>1084</v>
      </c>
      <c r="R74" s="246">
        <v>1</v>
      </c>
      <c r="S74" s="246">
        <v>0</v>
      </c>
      <c r="T74" s="246">
        <v>0</v>
      </c>
      <c r="U74" s="246" t="s">
        <v>792</v>
      </c>
      <c r="V74" s="246">
        <v>6</v>
      </c>
      <c r="W74" s="246" t="s">
        <v>1085</v>
      </c>
      <c r="X74" s="246" t="s">
        <v>1086</v>
      </c>
      <c r="Y74" s="246" t="s">
        <v>374</v>
      </c>
      <c r="Z74" s="246" t="s">
        <v>23</v>
      </c>
      <c r="AA74" s="538">
        <v>8991.625</v>
      </c>
      <c r="AB74" s="538">
        <v>0.06</v>
      </c>
      <c r="AC74" s="246">
        <v>2</v>
      </c>
      <c r="AD74" s="246">
        <v>2002</v>
      </c>
      <c r="AE74" s="131">
        <v>1</v>
      </c>
      <c r="AF74" s="246" t="s">
        <v>1087</v>
      </c>
    </row>
    <row r="75" spans="1:32" s="585" customFormat="1" ht="14">
      <c r="A75" s="325" t="s">
        <v>5951</v>
      </c>
      <c r="B75" s="246"/>
      <c r="C75" s="131"/>
      <c r="D75" s="131"/>
      <c r="E75" s="131"/>
      <c r="F75" s="131"/>
      <c r="G75" s="131"/>
      <c r="H75" s="131"/>
      <c r="I75" s="132"/>
      <c r="J75" s="246"/>
      <c r="K75" s="246"/>
      <c r="L75" s="246"/>
      <c r="M75" s="246"/>
      <c r="N75" s="246" t="s">
        <v>5949</v>
      </c>
      <c r="O75" s="246"/>
      <c r="P75" s="246" t="s">
        <v>384</v>
      </c>
      <c r="Q75" s="246"/>
      <c r="R75" s="246"/>
      <c r="S75" s="246"/>
      <c r="T75" s="246"/>
      <c r="U75" s="246"/>
      <c r="V75" s="246"/>
      <c r="W75" s="246"/>
      <c r="X75" s="246"/>
      <c r="Y75" s="246"/>
      <c r="Z75" s="246"/>
      <c r="AA75" s="538"/>
      <c r="AB75" s="538"/>
      <c r="AC75" s="246"/>
      <c r="AD75" s="246"/>
      <c r="AE75" s="131"/>
      <c r="AF75" s="246"/>
    </row>
    <row r="76" spans="1:32" s="585" customFormat="1" ht="70">
      <c r="A76" s="325" t="s">
        <v>147</v>
      </c>
      <c r="B76" s="246" t="s">
        <v>1148</v>
      </c>
      <c r="C76" s="131" t="s">
        <v>5911</v>
      </c>
      <c r="D76" s="131" t="s">
        <v>5912</v>
      </c>
      <c r="E76" s="131" t="s">
        <v>5927</v>
      </c>
      <c r="F76" s="131" t="s">
        <v>5914</v>
      </c>
      <c r="G76" s="131" t="s">
        <v>5925</v>
      </c>
      <c r="H76" s="131" t="s">
        <v>5916</v>
      </c>
      <c r="I76" s="132" t="s">
        <v>5917</v>
      </c>
      <c r="J76" s="246">
        <v>200</v>
      </c>
      <c r="K76" s="246">
        <v>40</v>
      </c>
      <c r="L76" s="246" t="s">
        <v>68</v>
      </c>
      <c r="M76" s="246" t="s">
        <v>1149</v>
      </c>
      <c r="N76" s="246" t="s">
        <v>1027</v>
      </c>
      <c r="O76" s="246">
        <v>120</v>
      </c>
      <c r="P76" s="246" t="s">
        <v>990</v>
      </c>
      <c r="Q76" s="246" t="s">
        <v>1084</v>
      </c>
      <c r="R76" s="246">
        <v>4</v>
      </c>
      <c r="S76" s="246">
        <v>4</v>
      </c>
      <c r="T76" s="246">
        <v>1</v>
      </c>
      <c r="U76" s="246" t="s">
        <v>792</v>
      </c>
      <c r="V76" s="246">
        <v>6</v>
      </c>
      <c r="W76" s="246" t="s">
        <v>1106</v>
      </c>
      <c r="X76" s="246" t="s">
        <v>23</v>
      </c>
      <c r="Y76" s="246" t="s">
        <v>23</v>
      </c>
      <c r="Z76" s="246" t="s">
        <v>23</v>
      </c>
      <c r="AA76" s="538">
        <v>8991.625</v>
      </c>
      <c r="AB76" s="384">
        <v>0.22</v>
      </c>
      <c r="AC76" s="246">
        <v>1</v>
      </c>
      <c r="AD76" s="246">
        <v>2002</v>
      </c>
      <c r="AE76" s="131">
        <v>1</v>
      </c>
      <c r="AF76" s="246"/>
    </row>
    <row r="77" spans="1:32" s="585" customFormat="1" ht="140">
      <c r="A77" s="325" t="s">
        <v>2067</v>
      </c>
      <c r="B77" s="246" t="s">
        <v>1150</v>
      </c>
      <c r="C77" s="131" t="s">
        <v>5911</v>
      </c>
      <c r="D77" s="131" t="s">
        <v>5946</v>
      </c>
      <c r="E77" s="131" t="s">
        <v>5927</v>
      </c>
      <c r="F77" s="131" t="s">
        <v>5928</v>
      </c>
      <c r="G77" s="131" t="s">
        <v>5915</v>
      </c>
      <c r="H77" s="131" t="s">
        <v>5926</v>
      </c>
      <c r="I77" s="132" t="s">
        <v>5917</v>
      </c>
      <c r="J77" s="246">
        <v>10</v>
      </c>
      <c r="K77" s="246">
        <v>10</v>
      </c>
      <c r="L77" s="246" t="s">
        <v>68</v>
      </c>
      <c r="M77" s="246" t="s">
        <v>1152</v>
      </c>
      <c r="N77" s="246" t="s">
        <v>1153</v>
      </c>
      <c r="O77" s="246">
        <v>120</v>
      </c>
      <c r="P77" s="246" t="s">
        <v>1151</v>
      </c>
      <c r="Q77" s="246" t="s">
        <v>1084</v>
      </c>
      <c r="R77" s="246">
        <v>4</v>
      </c>
      <c r="S77" s="246">
        <v>4</v>
      </c>
      <c r="T77" s="246">
        <v>0</v>
      </c>
      <c r="U77" s="246" t="s">
        <v>792</v>
      </c>
      <c r="V77" s="246">
        <v>6</v>
      </c>
      <c r="W77" s="246" t="s">
        <v>68</v>
      </c>
      <c r="X77" s="246" t="s">
        <v>1154</v>
      </c>
      <c r="Y77" s="246" t="s">
        <v>1155</v>
      </c>
      <c r="Z77" s="246" t="s">
        <v>23</v>
      </c>
      <c r="AA77" s="384">
        <v>12674.5</v>
      </c>
      <c r="AB77" s="384">
        <v>0.22</v>
      </c>
      <c r="AC77" s="131">
        <v>7</v>
      </c>
      <c r="AD77" s="246">
        <v>2002</v>
      </c>
      <c r="AE77" s="131">
        <v>1</v>
      </c>
      <c r="AF77" s="246" t="s">
        <v>1156</v>
      </c>
    </row>
    <row r="78" spans="1:32" s="585" customFormat="1" ht="56">
      <c r="A78" s="325" t="s">
        <v>2068</v>
      </c>
      <c r="B78" s="313" t="s">
        <v>2069</v>
      </c>
      <c r="C78" s="131" t="s">
        <v>5911</v>
      </c>
      <c r="D78" s="131" t="s">
        <v>5912</v>
      </c>
      <c r="E78" s="131" t="s">
        <v>5913</v>
      </c>
      <c r="F78" s="131" t="s">
        <v>5928</v>
      </c>
      <c r="G78" s="131" t="s">
        <v>5915</v>
      </c>
      <c r="H78" s="131" t="s">
        <v>5926</v>
      </c>
      <c r="I78" s="132" t="s">
        <v>5917</v>
      </c>
      <c r="J78" s="246">
        <v>25</v>
      </c>
      <c r="K78" s="246" t="s">
        <v>23</v>
      </c>
      <c r="L78" s="246">
        <v>0</v>
      </c>
      <c r="M78" s="246" t="s">
        <v>2070</v>
      </c>
      <c r="N78" s="246" t="s">
        <v>2071</v>
      </c>
      <c r="O78" s="246">
        <v>60</v>
      </c>
      <c r="P78" s="246" t="s">
        <v>2072</v>
      </c>
      <c r="Q78" s="246" t="s">
        <v>2073</v>
      </c>
      <c r="R78" s="246">
        <v>0</v>
      </c>
      <c r="S78" s="246">
        <v>4</v>
      </c>
      <c r="T78" s="246">
        <v>0</v>
      </c>
      <c r="U78" s="246" t="s">
        <v>792</v>
      </c>
      <c r="V78" s="246">
        <v>1</v>
      </c>
      <c r="W78" s="246" t="s">
        <v>2074</v>
      </c>
      <c r="X78" s="246" t="s">
        <v>2075</v>
      </c>
      <c r="Y78" s="246" t="s">
        <v>23</v>
      </c>
      <c r="Z78" s="246" t="s">
        <v>23</v>
      </c>
      <c r="AA78" s="384">
        <v>0</v>
      </c>
      <c r="AB78" s="384"/>
      <c r="AC78" s="131">
        <v>7</v>
      </c>
      <c r="AD78" s="246">
        <v>2023</v>
      </c>
      <c r="AE78" s="246">
        <v>2</v>
      </c>
      <c r="AF78" s="246"/>
    </row>
    <row r="79" spans="1:32" s="585" customFormat="1" ht="42">
      <c r="A79" s="325" t="s">
        <v>1281</v>
      </c>
      <c r="B79" s="313" t="s">
        <v>2076</v>
      </c>
      <c r="C79" s="131" t="s">
        <v>5911</v>
      </c>
      <c r="D79" s="131" t="s">
        <v>5912</v>
      </c>
      <c r="E79" s="131" t="s">
        <v>5913</v>
      </c>
      <c r="F79" s="131" t="s">
        <v>5914</v>
      </c>
      <c r="G79" s="131" t="s">
        <v>5925</v>
      </c>
      <c r="H79" s="131" t="s">
        <v>5926</v>
      </c>
      <c r="I79" s="132" t="s">
        <v>5917</v>
      </c>
      <c r="J79" s="246"/>
      <c r="K79" s="246"/>
      <c r="L79" s="246"/>
      <c r="M79" s="246"/>
      <c r="N79" s="246"/>
      <c r="O79" s="246"/>
      <c r="P79" s="246" t="s">
        <v>533</v>
      </c>
      <c r="Q79" s="246" t="s">
        <v>1282</v>
      </c>
      <c r="R79" s="246">
        <v>0</v>
      </c>
      <c r="S79" s="246"/>
      <c r="T79" s="246">
        <v>1</v>
      </c>
      <c r="U79" s="246" t="s">
        <v>792</v>
      </c>
      <c r="V79" s="246">
        <v>1</v>
      </c>
      <c r="W79" s="131"/>
      <c r="X79" s="131"/>
      <c r="Y79" s="246" t="s">
        <v>23</v>
      </c>
      <c r="Z79" s="246" t="s">
        <v>23</v>
      </c>
      <c r="AA79" s="384">
        <v>76644.375</v>
      </c>
      <c r="AB79" s="384">
        <v>0.22</v>
      </c>
      <c r="AC79" s="131">
        <v>1</v>
      </c>
      <c r="AD79" s="246">
        <v>2002</v>
      </c>
      <c r="AE79" s="131">
        <v>1</v>
      </c>
      <c r="AF79" s="131"/>
    </row>
    <row r="80" spans="1:32" s="585" customFormat="1" ht="84">
      <c r="A80" s="583" t="s">
        <v>5973</v>
      </c>
      <c r="B80" s="246" t="s">
        <v>1283</v>
      </c>
      <c r="C80" s="131" t="s">
        <v>5911</v>
      </c>
      <c r="D80" s="131" t="s">
        <v>5946</v>
      </c>
      <c r="E80" s="131" t="s">
        <v>5927</v>
      </c>
      <c r="F80" s="131" t="s">
        <v>5914</v>
      </c>
      <c r="G80" s="131" t="s">
        <v>5915</v>
      </c>
      <c r="H80" s="131" t="s">
        <v>5926</v>
      </c>
      <c r="I80" s="132" t="s">
        <v>5917</v>
      </c>
      <c r="J80" s="246"/>
      <c r="K80" s="246"/>
      <c r="L80" s="246"/>
      <c r="M80" s="246"/>
      <c r="N80" s="246"/>
      <c r="O80" s="246"/>
      <c r="P80" s="246" t="s">
        <v>1269</v>
      </c>
      <c r="Q80" s="246" t="s">
        <v>1270</v>
      </c>
      <c r="R80" s="246">
        <v>0</v>
      </c>
      <c r="S80" s="246"/>
      <c r="T80" s="246">
        <v>0</v>
      </c>
      <c r="U80" s="246" t="s">
        <v>792</v>
      </c>
      <c r="V80" s="246">
        <v>1</v>
      </c>
      <c r="W80" s="131"/>
      <c r="X80" s="131"/>
      <c r="Y80" s="246" t="s">
        <v>23</v>
      </c>
      <c r="Z80" s="246" t="s">
        <v>23</v>
      </c>
      <c r="AA80" s="384">
        <v>0</v>
      </c>
      <c r="AB80" s="384">
        <v>0.22</v>
      </c>
      <c r="AC80" s="131">
        <v>7</v>
      </c>
      <c r="AD80" s="246">
        <v>2002</v>
      </c>
      <c r="AE80" s="131">
        <v>1</v>
      </c>
      <c r="AF80" s="131"/>
    </row>
    <row r="81" spans="1:32" s="585" customFormat="1" ht="84">
      <c r="A81" s="583" t="s">
        <v>1284</v>
      </c>
      <c r="B81" s="246" t="s">
        <v>1283</v>
      </c>
      <c r="C81" s="131" t="s">
        <v>5911</v>
      </c>
      <c r="D81" s="131" t="s">
        <v>5946</v>
      </c>
      <c r="E81" s="131" t="s">
        <v>5927</v>
      </c>
      <c r="F81" s="131" t="s">
        <v>5914</v>
      </c>
      <c r="G81" s="131" t="s">
        <v>5915</v>
      </c>
      <c r="H81" s="131" t="s">
        <v>5916</v>
      </c>
      <c r="I81" s="132" t="s">
        <v>5917</v>
      </c>
      <c r="J81" s="246"/>
      <c r="K81" s="246"/>
      <c r="L81" s="246"/>
      <c r="M81" s="246"/>
      <c r="N81" s="246"/>
      <c r="O81" s="246"/>
      <c r="P81" s="246" t="s">
        <v>1269</v>
      </c>
      <c r="Q81" s="246" t="s">
        <v>1270</v>
      </c>
      <c r="R81" s="246">
        <v>0</v>
      </c>
      <c r="S81" s="246"/>
      <c r="T81" s="246">
        <v>0</v>
      </c>
      <c r="U81" s="246" t="s">
        <v>792</v>
      </c>
      <c r="V81" s="246">
        <v>1</v>
      </c>
      <c r="W81" s="131"/>
      <c r="X81" s="131"/>
      <c r="Y81" s="246" t="s">
        <v>23</v>
      </c>
      <c r="Z81" s="246" t="s">
        <v>23</v>
      </c>
      <c r="AA81" s="384">
        <v>10617.5</v>
      </c>
      <c r="AB81" s="384">
        <v>0.22</v>
      </c>
      <c r="AC81" s="131">
        <v>7</v>
      </c>
      <c r="AD81" s="246">
        <v>2002</v>
      </c>
      <c r="AE81" s="131">
        <v>1</v>
      </c>
      <c r="AF81" s="131"/>
    </row>
    <row r="82" spans="1:32" s="585" customFormat="1" ht="70">
      <c r="A82" s="583" t="s">
        <v>5974</v>
      </c>
      <c r="B82" s="246" t="s">
        <v>997</v>
      </c>
      <c r="C82" s="131" t="s">
        <v>5911</v>
      </c>
      <c r="D82" s="131" t="s">
        <v>5946</v>
      </c>
      <c r="E82" s="131" t="s">
        <v>5927</v>
      </c>
      <c r="F82" s="131" t="s">
        <v>5914</v>
      </c>
      <c r="G82" s="131" t="s">
        <v>5915</v>
      </c>
      <c r="H82" s="131" t="s">
        <v>5916</v>
      </c>
      <c r="I82" s="132" t="s">
        <v>5917</v>
      </c>
      <c r="J82" s="246">
        <v>260</v>
      </c>
      <c r="K82" s="246">
        <v>50</v>
      </c>
      <c r="L82" s="246" t="s">
        <v>374</v>
      </c>
      <c r="M82" s="246" t="s">
        <v>998</v>
      </c>
      <c r="N82" s="246" t="s">
        <v>999</v>
      </c>
      <c r="O82" s="246">
        <v>60</v>
      </c>
      <c r="P82" s="246" t="s">
        <v>121</v>
      </c>
      <c r="Q82" s="246" t="s">
        <v>1000</v>
      </c>
      <c r="R82" s="246">
        <v>0</v>
      </c>
      <c r="S82" s="246">
        <v>4</v>
      </c>
      <c r="T82" s="246" t="s">
        <v>23</v>
      </c>
      <c r="U82" s="246" t="s">
        <v>792</v>
      </c>
      <c r="V82" s="246">
        <v>6</v>
      </c>
      <c r="W82" s="246" t="s">
        <v>23</v>
      </c>
      <c r="X82" s="246" t="s">
        <v>1001</v>
      </c>
      <c r="Y82" s="246" t="s">
        <v>23</v>
      </c>
      <c r="Z82" s="131" t="s">
        <v>23</v>
      </c>
      <c r="AA82" s="384">
        <v>6337.25</v>
      </c>
      <c r="AB82" s="384">
        <v>0.15</v>
      </c>
      <c r="AC82" s="131">
        <v>7</v>
      </c>
      <c r="AD82" s="246">
        <v>2002</v>
      </c>
      <c r="AE82" s="131">
        <v>1</v>
      </c>
      <c r="AF82" s="246" t="s">
        <v>1003</v>
      </c>
    </row>
    <row r="83" spans="1:32" s="585" customFormat="1" ht="56">
      <c r="A83" s="583" t="s">
        <v>1014</v>
      </c>
      <c r="B83" s="246" t="s">
        <v>1015</v>
      </c>
      <c r="C83" s="131" t="s">
        <v>5931</v>
      </c>
      <c r="D83" s="131" t="s">
        <v>5946</v>
      </c>
      <c r="E83" s="131" t="s">
        <v>5927</v>
      </c>
      <c r="F83" s="131" t="s">
        <v>5914</v>
      </c>
      <c r="G83" s="131" t="s">
        <v>5915</v>
      </c>
      <c r="H83" s="131" t="s">
        <v>5916</v>
      </c>
      <c r="I83" s="132" t="s">
        <v>5917</v>
      </c>
      <c r="J83" s="246">
        <v>260</v>
      </c>
      <c r="K83" s="246">
        <v>50</v>
      </c>
      <c r="L83" s="246" t="s">
        <v>989</v>
      </c>
      <c r="M83" s="246" t="s">
        <v>1016</v>
      </c>
      <c r="N83" s="246" t="s">
        <v>1017</v>
      </c>
      <c r="O83" s="246">
        <v>60</v>
      </c>
      <c r="P83" s="246" t="s">
        <v>50</v>
      </c>
      <c r="Q83" s="246" t="s">
        <v>994</v>
      </c>
      <c r="R83" s="246">
        <v>0</v>
      </c>
      <c r="S83" s="246">
        <v>3</v>
      </c>
      <c r="T83" s="246">
        <v>0</v>
      </c>
      <c r="U83" s="246" t="s">
        <v>792</v>
      </c>
      <c r="V83" s="246">
        <v>6</v>
      </c>
      <c r="W83" s="246" t="s">
        <v>1018</v>
      </c>
      <c r="X83" s="246" t="s">
        <v>68</v>
      </c>
      <c r="Y83" s="246" t="s">
        <v>23</v>
      </c>
      <c r="Z83" s="246" t="s">
        <v>23</v>
      </c>
      <c r="AA83" s="538">
        <v>8178.6875</v>
      </c>
      <c r="AB83" s="538">
        <v>0.15</v>
      </c>
      <c r="AC83" s="246">
        <v>7</v>
      </c>
      <c r="AD83" s="246">
        <v>2002</v>
      </c>
      <c r="AE83" s="131">
        <v>1</v>
      </c>
      <c r="AF83" s="131"/>
    </row>
    <row r="84" spans="1:32" s="585" customFormat="1" ht="14">
      <c r="A84" s="583" t="s">
        <v>1127</v>
      </c>
      <c r="B84" s="246" t="s">
        <v>23</v>
      </c>
      <c r="C84" s="131" t="s">
        <v>5931</v>
      </c>
      <c r="D84" s="131" t="s">
        <v>5946</v>
      </c>
      <c r="E84" s="131" t="s">
        <v>5927</v>
      </c>
      <c r="F84" s="131" t="s">
        <v>5914</v>
      </c>
      <c r="G84" s="131" t="s">
        <v>5915</v>
      </c>
      <c r="H84" s="131" t="s">
        <v>5926</v>
      </c>
      <c r="I84" s="132" t="s">
        <v>5917</v>
      </c>
      <c r="J84" s="246"/>
      <c r="K84" s="246" t="s">
        <v>23</v>
      </c>
      <c r="L84" s="246" t="s">
        <v>374</v>
      </c>
      <c r="M84" s="246" t="s">
        <v>374</v>
      </c>
      <c r="N84" s="246" t="s">
        <v>374</v>
      </c>
      <c r="O84" s="246"/>
      <c r="P84" s="246" t="s">
        <v>23</v>
      </c>
      <c r="Q84" s="246" t="s">
        <v>374</v>
      </c>
      <c r="R84" s="246">
        <v>0</v>
      </c>
      <c r="S84" s="246" t="s">
        <v>374</v>
      </c>
      <c r="T84" s="246">
        <v>0</v>
      </c>
      <c r="U84" s="246" t="s">
        <v>792</v>
      </c>
      <c r="V84" s="246" t="s">
        <v>374</v>
      </c>
      <c r="W84" s="246" t="s">
        <v>374</v>
      </c>
      <c r="X84" s="246" t="s">
        <v>374</v>
      </c>
      <c r="Y84" s="246" t="s">
        <v>374</v>
      </c>
      <c r="Z84" s="246" t="s">
        <v>374</v>
      </c>
      <c r="AA84" s="538">
        <v>3682.875</v>
      </c>
      <c r="AB84" s="384">
        <v>0.22</v>
      </c>
      <c r="AC84" s="246">
        <v>7</v>
      </c>
      <c r="AD84" s="246">
        <v>2002</v>
      </c>
      <c r="AE84" s="131">
        <v>1</v>
      </c>
      <c r="AF84" s="246"/>
    </row>
    <row r="85" spans="1:32" s="585" customFormat="1" ht="56">
      <c r="A85" s="243" t="s">
        <v>1287</v>
      </c>
      <c r="B85" s="246" t="s">
        <v>1288</v>
      </c>
      <c r="C85" s="131" t="s">
        <v>5911</v>
      </c>
      <c r="D85" s="131" t="s">
        <v>5912</v>
      </c>
      <c r="E85" s="131" t="s">
        <v>5913</v>
      </c>
      <c r="F85" s="131" t="s">
        <v>5928</v>
      </c>
      <c r="G85" s="131" t="s">
        <v>5925</v>
      </c>
      <c r="H85" s="131" t="s">
        <v>5926</v>
      </c>
      <c r="I85" s="132" t="s">
        <v>5917</v>
      </c>
      <c r="J85" s="131" t="s">
        <v>23</v>
      </c>
      <c r="K85" s="131" t="s">
        <v>23</v>
      </c>
      <c r="L85" s="131" t="s">
        <v>23</v>
      </c>
      <c r="M85" s="246" t="s">
        <v>1289</v>
      </c>
      <c r="N85" s="131" t="s">
        <v>1290</v>
      </c>
      <c r="O85" s="131">
        <v>120</v>
      </c>
      <c r="P85" s="131" t="s">
        <v>121</v>
      </c>
      <c r="Q85" s="131"/>
      <c r="R85" s="131">
        <v>0</v>
      </c>
      <c r="S85" s="246">
        <v>0</v>
      </c>
      <c r="T85" s="131">
        <v>0</v>
      </c>
      <c r="U85" s="246" t="s">
        <v>792</v>
      </c>
      <c r="V85" s="246">
        <v>1</v>
      </c>
      <c r="W85" s="131" t="s">
        <v>23</v>
      </c>
      <c r="X85" s="131"/>
      <c r="Y85" s="246" t="s">
        <v>23</v>
      </c>
      <c r="Z85" s="246" t="s">
        <v>23</v>
      </c>
      <c r="AA85" s="384">
        <v>6337.25</v>
      </c>
      <c r="AB85" s="384">
        <v>0.22</v>
      </c>
      <c r="AC85" s="131">
        <v>1</v>
      </c>
      <c r="AD85" s="246">
        <v>2002</v>
      </c>
      <c r="AE85" s="131">
        <v>1</v>
      </c>
      <c r="AF85" s="131"/>
    </row>
    <row r="86" spans="1:32" s="585" customFormat="1" ht="70">
      <c r="A86" s="243" t="s">
        <v>1292</v>
      </c>
      <c r="B86" s="246" t="s">
        <v>1293</v>
      </c>
      <c r="C86" s="131" t="s">
        <v>5911</v>
      </c>
      <c r="D86" s="131" t="s">
        <v>5912</v>
      </c>
      <c r="E86" s="131" t="s">
        <v>5913</v>
      </c>
      <c r="F86" s="131" t="s">
        <v>5914</v>
      </c>
      <c r="G86" s="131" t="s">
        <v>5915</v>
      </c>
      <c r="H86" s="131" t="s">
        <v>5926</v>
      </c>
      <c r="I86" s="132" t="s">
        <v>5975</v>
      </c>
      <c r="J86" s="131" t="s">
        <v>23</v>
      </c>
      <c r="K86" s="131" t="s">
        <v>23</v>
      </c>
      <c r="L86" s="131" t="s">
        <v>23</v>
      </c>
      <c r="M86" s="246" t="s">
        <v>1294</v>
      </c>
      <c r="N86" s="131" t="s">
        <v>121</v>
      </c>
      <c r="O86" s="131">
        <v>60</v>
      </c>
      <c r="P86" s="131" t="s">
        <v>121</v>
      </c>
      <c r="Q86" s="131"/>
      <c r="R86" s="131">
        <v>0</v>
      </c>
      <c r="S86" s="246">
        <v>0</v>
      </c>
      <c r="T86" s="131">
        <v>0</v>
      </c>
      <c r="U86" s="131" t="s">
        <v>792</v>
      </c>
      <c r="V86" s="246">
        <v>7</v>
      </c>
      <c r="W86" s="131" t="s">
        <v>23</v>
      </c>
      <c r="X86" s="131"/>
      <c r="Y86" s="246" t="s">
        <v>23</v>
      </c>
      <c r="Z86" s="246" t="s">
        <v>23</v>
      </c>
      <c r="AA86" s="384">
        <v>25349</v>
      </c>
      <c r="AB86" s="384">
        <v>0.22</v>
      </c>
      <c r="AC86" s="131">
        <v>7</v>
      </c>
      <c r="AD86" s="246">
        <v>2002</v>
      </c>
      <c r="AE86" s="131">
        <v>1</v>
      </c>
      <c r="AF86" s="131"/>
    </row>
    <row r="87" spans="1:32" s="585" customFormat="1" ht="70">
      <c r="A87" s="243" t="s">
        <v>1295</v>
      </c>
      <c r="B87" s="246" t="s">
        <v>1296</v>
      </c>
      <c r="C87" s="131" t="s">
        <v>5911</v>
      </c>
      <c r="D87" s="131" t="s">
        <v>5912</v>
      </c>
      <c r="E87" s="131" t="s">
        <v>5913</v>
      </c>
      <c r="F87" s="131" t="s">
        <v>5914</v>
      </c>
      <c r="G87" s="131" t="s">
        <v>5925</v>
      </c>
      <c r="H87" s="131" t="s">
        <v>5926</v>
      </c>
      <c r="I87" s="132" t="s">
        <v>5975</v>
      </c>
      <c r="J87" s="131" t="s">
        <v>23</v>
      </c>
      <c r="K87" s="131" t="s">
        <v>23</v>
      </c>
      <c r="L87" s="131" t="s">
        <v>23</v>
      </c>
      <c r="M87" s="246" t="s">
        <v>1297</v>
      </c>
      <c r="N87" s="131" t="s">
        <v>1298</v>
      </c>
      <c r="O87" s="131">
        <v>240</v>
      </c>
      <c r="P87" s="131" t="s">
        <v>121</v>
      </c>
      <c r="Q87" s="131"/>
      <c r="R87" s="131">
        <v>1</v>
      </c>
      <c r="S87" s="246">
        <v>0</v>
      </c>
      <c r="T87" s="131">
        <v>0</v>
      </c>
      <c r="U87" s="131" t="s">
        <v>23</v>
      </c>
      <c r="V87" s="246">
        <v>1</v>
      </c>
      <c r="W87" s="131" t="s">
        <v>23</v>
      </c>
      <c r="X87" s="131"/>
      <c r="Y87" s="246" t="s">
        <v>23</v>
      </c>
      <c r="Z87" s="246" t="s">
        <v>23</v>
      </c>
      <c r="AA87" s="384">
        <v>3981.5625000000005</v>
      </c>
      <c r="AB87" s="384">
        <v>0.22</v>
      </c>
      <c r="AC87" s="246">
        <v>1</v>
      </c>
      <c r="AD87" s="246">
        <v>2002</v>
      </c>
      <c r="AE87" s="131">
        <v>1</v>
      </c>
      <c r="AF87" s="131"/>
    </row>
    <row r="88" spans="1:32" s="585" customFormat="1" ht="42">
      <c r="A88" s="243" t="s">
        <v>1299</v>
      </c>
      <c r="B88" s="246" t="s">
        <v>1300</v>
      </c>
      <c r="C88" s="131" t="s">
        <v>5911</v>
      </c>
      <c r="D88" s="131" t="s">
        <v>5946</v>
      </c>
      <c r="E88" s="131" t="s">
        <v>5927</v>
      </c>
      <c r="F88" s="131" t="s">
        <v>5914</v>
      </c>
      <c r="G88" s="131" t="s">
        <v>5915</v>
      </c>
      <c r="H88" s="131" t="s">
        <v>5926</v>
      </c>
      <c r="I88" s="132" t="s">
        <v>5917</v>
      </c>
      <c r="J88" s="131" t="s">
        <v>23</v>
      </c>
      <c r="K88" s="131" t="s">
        <v>23</v>
      </c>
      <c r="L88" s="131" t="s">
        <v>23</v>
      </c>
      <c r="M88" s="246"/>
      <c r="N88" s="131" t="s">
        <v>1301</v>
      </c>
      <c r="O88" s="131">
        <v>240</v>
      </c>
      <c r="P88" s="131" t="s">
        <v>23</v>
      </c>
      <c r="Q88" s="131"/>
      <c r="R88" s="131">
        <v>1</v>
      </c>
      <c r="S88" s="246">
        <v>0</v>
      </c>
      <c r="T88" s="131">
        <v>0</v>
      </c>
      <c r="U88" s="131"/>
      <c r="V88" s="246">
        <v>7</v>
      </c>
      <c r="W88" s="131" t="s">
        <v>23</v>
      </c>
      <c r="X88" s="131"/>
      <c r="Y88" s="246" t="s">
        <v>23</v>
      </c>
      <c r="Z88" s="246" t="s">
        <v>23</v>
      </c>
      <c r="AA88" s="384">
        <v>15926.250000000002</v>
      </c>
      <c r="AB88" s="384">
        <v>0.22</v>
      </c>
      <c r="AC88" s="246">
        <v>1</v>
      </c>
      <c r="AD88" s="246">
        <v>2002</v>
      </c>
      <c r="AE88" s="131">
        <v>1</v>
      </c>
      <c r="AF88" s="131"/>
    </row>
    <row r="89" spans="1:32" s="585" customFormat="1" ht="84">
      <c r="A89" s="243" t="s">
        <v>1302</v>
      </c>
      <c r="B89" s="246" t="s">
        <v>1303</v>
      </c>
      <c r="C89" s="131" t="s">
        <v>5911</v>
      </c>
      <c r="D89" s="131" t="s">
        <v>5946</v>
      </c>
      <c r="E89" s="131" t="s">
        <v>5927</v>
      </c>
      <c r="F89" s="131" t="s">
        <v>5914</v>
      </c>
      <c r="G89" s="131" t="s">
        <v>5915</v>
      </c>
      <c r="H89" s="131" t="s">
        <v>5916</v>
      </c>
      <c r="I89" s="132" t="s">
        <v>5917</v>
      </c>
      <c r="J89" s="131" t="s">
        <v>23</v>
      </c>
      <c r="K89" s="131" t="s">
        <v>23</v>
      </c>
      <c r="L89" s="131" t="s">
        <v>23</v>
      </c>
      <c r="M89" s="246" t="s">
        <v>1304</v>
      </c>
      <c r="N89" s="131" t="s">
        <v>1291</v>
      </c>
      <c r="O89" s="131">
        <v>90</v>
      </c>
      <c r="P89" s="131" t="s">
        <v>121</v>
      </c>
      <c r="Q89" s="131"/>
      <c r="R89" s="131">
        <v>1</v>
      </c>
      <c r="S89" s="246">
        <v>0</v>
      </c>
      <c r="T89" s="131">
        <v>0</v>
      </c>
      <c r="U89" s="131"/>
      <c r="V89" s="246">
        <v>7</v>
      </c>
      <c r="W89" s="131" t="s">
        <v>23</v>
      </c>
      <c r="X89" s="131"/>
      <c r="Y89" s="246" t="s">
        <v>23</v>
      </c>
      <c r="Z89" s="246" t="s">
        <v>23</v>
      </c>
      <c r="AA89" s="384">
        <v>63372.5</v>
      </c>
      <c r="AB89" s="384">
        <v>0.22</v>
      </c>
      <c r="AC89" s="246">
        <v>1</v>
      </c>
      <c r="AD89" s="246">
        <v>2002</v>
      </c>
      <c r="AE89" s="131">
        <v>1</v>
      </c>
      <c r="AF89" s="131"/>
    </row>
    <row r="90" spans="1:32" s="585" customFormat="1" ht="70">
      <c r="A90" s="243" t="s">
        <v>1305</v>
      </c>
      <c r="B90" s="246" t="s">
        <v>1306</v>
      </c>
      <c r="C90" s="131" t="s">
        <v>5911</v>
      </c>
      <c r="D90" s="131" t="s">
        <v>5912</v>
      </c>
      <c r="E90" s="131" t="s">
        <v>5913</v>
      </c>
      <c r="F90" s="131" t="s">
        <v>5914</v>
      </c>
      <c r="G90" s="131" t="s">
        <v>5925</v>
      </c>
      <c r="H90" s="131" t="s">
        <v>5926</v>
      </c>
      <c r="I90" s="132" t="s">
        <v>5975</v>
      </c>
      <c r="J90" s="131" t="s">
        <v>23</v>
      </c>
      <c r="K90" s="131" t="s">
        <v>23</v>
      </c>
      <c r="L90" s="131" t="s">
        <v>68</v>
      </c>
      <c r="M90" s="246" t="s">
        <v>1307</v>
      </c>
      <c r="N90" s="131" t="s">
        <v>1298</v>
      </c>
      <c r="O90" s="131">
        <f>6*60</f>
        <v>360</v>
      </c>
      <c r="P90" s="131" t="s">
        <v>121</v>
      </c>
      <c r="Q90" s="131"/>
      <c r="R90" s="131">
        <v>0</v>
      </c>
      <c r="S90" s="131">
        <v>0</v>
      </c>
      <c r="T90" s="131">
        <v>0</v>
      </c>
      <c r="U90" s="131"/>
      <c r="V90" s="246">
        <v>2</v>
      </c>
      <c r="W90" s="131" t="s">
        <v>23</v>
      </c>
      <c r="X90" s="131"/>
      <c r="Y90" s="246" t="s">
        <v>23</v>
      </c>
      <c r="Z90" s="246" t="s">
        <v>23</v>
      </c>
      <c r="AA90" s="384">
        <v>0</v>
      </c>
      <c r="AB90" s="384">
        <v>0.22</v>
      </c>
      <c r="AC90" s="131">
        <v>1</v>
      </c>
      <c r="AD90" s="246">
        <v>2002</v>
      </c>
      <c r="AE90" s="131">
        <v>1</v>
      </c>
      <c r="AF90" s="131"/>
    </row>
    <row r="91" spans="1:32" s="585" customFormat="1" ht="84">
      <c r="A91" s="243" t="s">
        <v>1308</v>
      </c>
      <c r="B91" s="246" t="s">
        <v>1309</v>
      </c>
      <c r="C91" s="131" t="s">
        <v>5911</v>
      </c>
      <c r="D91" s="131" t="s">
        <v>5912</v>
      </c>
      <c r="E91" s="131" t="s">
        <v>5913</v>
      </c>
      <c r="F91" s="131" t="s">
        <v>5928</v>
      </c>
      <c r="G91" s="131" t="s">
        <v>5925</v>
      </c>
      <c r="H91" s="131" t="s">
        <v>5926</v>
      </c>
      <c r="I91" s="132" t="s">
        <v>5975</v>
      </c>
      <c r="J91" s="131" t="s">
        <v>23</v>
      </c>
      <c r="K91" s="131" t="s">
        <v>23</v>
      </c>
      <c r="L91" s="131" t="s">
        <v>68</v>
      </c>
      <c r="M91" s="246" t="s">
        <v>1309</v>
      </c>
      <c r="N91" s="131" t="s">
        <v>1291</v>
      </c>
      <c r="O91" s="131"/>
      <c r="P91" s="131" t="s">
        <v>121</v>
      </c>
      <c r="Q91" s="131"/>
      <c r="R91" s="131">
        <v>1</v>
      </c>
      <c r="S91" s="131">
        <v>0</v>
      </c>
      <c r="T91" s="131">
        <v>0</v>
      </c>
      <c r="U91" s="131"/>
      <c r="V91" s="246">
        <v>7</v>
      </c>
      <c r="W91" s="131" t="s">
        <v>23</v>
      </c>
      <c r="X91" s="131"/>
      <c r="Y91" s="246" t="s">
        <v>23</v>
      </c>
      <c r="Z91" s="246" t="s">
        <v>23</v>
      </c>
      <c r="AA91" s="384">
        <v>0</v>
      </c>
      <c r="AB91" s="384">
        <v>0.22</v>
      </c>
      <c r="AC91" s="131">
        <v>1</v>
      </c>
      <c r="AD91" s="246">
        <v>2002</v>
      </c>
      <c r="AE91" s="131">
        <v>1</v>
      </c>
      <c r="AF91" s="131"/>
    </row>
    <row r="92" spans="1:32" s="585" customFormat="1" ht="70">
      <c r="A92" s="243" t="s">
        <v>1310</v>
      </c>
      <c r="B92" s="246" t="s">
        <v>1311</v>
      </c>
      <c r="C92" s="131" t="s">
        <v>5911</v>
      </c>
      <c r="D92" s="131" t="s">
        <v>5912</v>
      </c>
      <c r="E92" s="131" t="s">
        <v>5913</v>
      </c>
      <c r="F92" s="131" t="s">
        <v>5914</v>
      </c>
      <c r="G92" s="131" t="s">
        <v>5925</v>
      </c>
      <c r="H92" s="131" t="s">
        <v>5926</v>
      </c>
      <c r="I92" s="132" t="s">
        <v>5975</v>
      </c>
      <c r="J92" s="131" t="s">
        <v>23</v>
      </c>
      <c r="K92" s="131" t="s">
        <v>23</v>
      </c>
      <c r="L92" s="131" t="s">
        <v>23</v>
      </c>
      <c r="M92" s="246" t="s">
        <v>1312</v>
      </c>
      <c r="N92" s="131" t="s">
        <v>1291</v>
      </c>
      <c r="O92" s="131"/>
      <c r="P92" s="131" t="s">
        <v>121</v>
      </c>
      <c r="Q92" s="131"/>
      <c r="R92" s="131">
        <v>1</v>
      </c>
      <c r="S92" s="131">
        <v>0</v>
      </c>
      <c r="T92" s="131">
        <v>0</v>
      </c>
      <c r="U92" s="131"/>
      <c r="V92" s="246">
        <v>7</v>
      </c>
      <c r="W92" s="131" t="s">
        <v>23</v>
      </c>
      <c r="X92" s="131"/>
      <c r="Y92" s="246" t="s">
        <v>23</v>
      </c>
      <c r="Z92" s="246" t="s">
        <v>23</v>
      </c>
      <c r="AA92" s="384">
        <v>0</v>
      </c>
      <c r="AB92" s="384">
        <v>0.22</v>
      </c>
      <c r="AC92" s="131">
        <v>1</v>
      </c>
      <c r="AD92" s="246">
        <v>2002</v>
      </c>
      <c r="AE92" s="131">
        <v>1</v>
      </c>
      <c r="AF92" s="131"/>
    </row>
    <row r="93" spans="1:32" s="585" customFormat="1" ht="98">
      <c r="A93" s="243" t="s">
        <v>1313</v>
      </c>
      <c r="B93" s="246" t="s">
        <v>1314</v>
      </c>
      <c r="C93" s="131" t="s">
        <v>5911</v>
      </c>
      <c r="D93" s="131" t="s">
        <v>5912</v>
      </c>
      <c r="E93" s="131" t="s">
        <v>5913</v>
      </c>
      <c r="F93" s="131" t="s">
        <v>5914</v>
      </c>
      <c r="G93" s="131" t="s">
        <v>5925</v>
      </c>
      <c r="H93" s="131" t="s">
        <v>5926</v>
      </c>
      <c r="I93" s="132" t="s">
        <v>5975</v>
      </c>
      <c r="J93" s="131" t="s">
        <v>23</v>
      </c>
      <c r="K93" s="131" t="s">
        <v>23</v>
      </c>
      <c r="L93" s="131" t="s">
        <v>23</v>
      </c>
      <c r="M93" s="246" t="s">
        <v>1315</v>
      </c>
      <c r="N93" s="131" t="s">
        <v>1291</v>
      </c>
      <c r="O93" s="131"/>
      <c r="P93" s="131" t="s">
        <v>121</v>
      </c>
      <c r="Q93" s="131"/>
      <c r="R93" s="131">
        <v>1</v>
      </c>
      <c r="S93" s="246">
        <v>0</v>
      </c>
      <c r="T93" s="131">
        <v>0</v>
      </c>
      <c r="U93" s="131"/>
      <c r="V93" s="246">
        <v>7</v>
      </c>
      <c r="W93" s="131" t="s">
        <v>23</v>
      </c>
      <c r="X93" s="131"/>
      <c r="Y93" s="246" t="s">
        <v>23</v>
      </c>
      <c r="Z93" s="246" t="s">
        <v>23</v>
      </c>
      <c r="AA93" s="384">
        <v>241668.00000000003</v>
      </c>
      <c r="AB93" s="384">
        <v>0.22</v>
      </c>
      <c r="AC93" s="131">
        <v>1</v>
      </c>
      <c r="AD93" s="246">
        <v>2002</v>
      </c>
      <c r="AE93" s="131">
        <v>1</v>
      </c>
      <c r="AF93" s="131"/>
    </row>
    <row r="94" spans="1:32" s="585" customFormat="1" ht="112">
      <c r="A94" s="243" t="s">
        <v>1316</v>
      </c>
      <c r="B94" s="246" t="s">
        <v>1317</v>
      </c>
      <c r="C94" s="131" t="s">
        <v>5911</v>
      </c>
      <c r="D94" s="131" t="s">
        <v>5912</v>
      </c>
      <c r="E94" s="131" t="s">
        <v>5913</v>
      </c>
      <c r="F94" s="131" t="s">
        <v>5914</v>
      </c>
      <c r="G94" s="131" t="s">
        <v>5925</v>
      </c>
      <c r="H94" s="131" t="s">
        <v>5926</v>
      </c>
      <c r="I94" s="132" t="s">
        <v>5975</v>
      </c>
      <c r="J94" s="131">
        <v>39</v>
      </c>
      <c r="K94" s="131" t="s">
        <v>23</v>
      </c>
      <c r="L94" s="131" t="s">
        <v>23</v>
      </c>
      <c r="M94" s="246" t="s">
        <v>1318</v>
      </c>
      <c r="N94" s="131" t="s">
        <v>1291</v>
      </c>
      <c r="O94" s="131"/>
      <c r="P94" s="131" t="s">
        <v>23</v>
      </c>
      <c r="Q94" s="131"/>
      <c r="R94" s="131">
        <v>1</v>
      </c>
      <c r="S94" s="246">
        <v>0</v>
      </c>
      <c r="T94" s="131">
        <v>0</v>
      </c>
      <c r="U94" s="131"/>
      <c r="V94" s="246">
        <v>7</v>
      </c>
      <c r="W94" s="131" t="s">
        <v>23</v>
      </c>
      <c r="X94" s="131"/>
      <c r="Y94" s="246" t="s">
        <v>23</v>
      </c>
      <c r="Z94" s="246" t="s">
        <v>23</v>
      </c>
      <c r="AA94" s="384">
        <v>2654.375</v>
      </c>
      <c r="AB94" s="384">
        <v>0.22</v>
      </c>
      <c r="AC94" s="131">
        <v>1</v>
      </c>
      <c r="AD94" s="246">
        <v>2002</v>
      </c>
      <c r="AE94" s="131">
        <v>1</v>
      </c>
      <c r="AF94" s="131"/>
    </row>
    <row r="95" spans="1:32" s="585" customFormat="1" ht="126">
      <c r="A95" s="243" t="s">
        <v>1319</v>
      </c>
      <c r="B95" s="246" t="s">
        <v>1320</v>
      </c>
      <c r="C95" s="131" t="s">
        <v>5911</v>
      </c>
      <c r="D95" s="131" t="s">
        <v>5912</v>
      </c>
      <c r="E95" s="131" t="s">
        <v>5913</v>
      </c>
      <c r="F95" s="131" t="s">
        <v>5928</v>
      </c>
      <c r="G95" s="131" t="s">
        <v>5915</v>
      </c>
      <c r="H95" s="131" t="s">
        <v>5916</v>
      </c>
      <c r="I95" s="132" t="s">
        <v>5917</v>
      </c>
      <c r="J95" s="131" t="s">
        <v>23</v>
      </c>
      <c r="K95" s="131" t="s">
        <v>23</v>
      </c>
      <c r="L95" s="131" t="s">
        <v>23</v>
      </c>
      <c r="M95" s="246" t="s">
        <v>1321</v>
      </c>
      <c r="N95" s="131" t="s">
        <v>121</v>
      </c>
      <c r="O95" s="131"/>
      <c r="P95" s="131" t="s">
        <v>23</v>
      </c>
      <c r="Q95" s="131"/>
      <c r="R95" s="131">
        <v>1</v>
      </c>
      <c r="S95" s="246">
        <v>0</v>
      </c>
      <c r="T95" s="131">
        <v>0</v>
      </c>
      <c r="U95" s="131"/>
      <c r="V95" s="246">
        <v>1</v>
      </c>
      <c r="W95" s="131" t="s">
        <v>23</v>
      </c>
      <c r="X95" s="131"/>
      <c r="Y95" s="246" t="s">
        <v>23</v>
      </c>
      <c r="Z95" s="246" t="s">
        <v>23</v>
      </c>
      <c r="AA95" s="384"/>
      <c r="AB95" s="384">
        <v>0.22</v>
      </c>
      <c r="AC95" s="131">
        <v>1</v>
      </c>
      <c r="AD95" s="246">
        <v>2002</v>
      </c>
      <c r="AE95" s="131">
        <v>1</v>
      </c>
      <c r="AF95" s="131"/>
    </row>
    <row r="96" spans="1:32" s="585" customFormat="1" ht="84">
      <c r="A96" s="581" t="s">
        <v>389</v>
      </c>
      <c r="B96" s="313"/>
      <c r="C96" s="131" t="s">
        <v>5911</v>
      </c>
      <c r="D96" s="131" t="s">
        <v>5912</v>
      </c>
      <c r="E96" s="131" t="s">
        <v>5927</v>
      </c>
      <c r="F96" s="131" t="s">
        <v>5914</v>
      </c>
      <c r="G96" s="131" t="s">
        <v>5915</v>
      </c>
      <c r="H96" s="131" t="s">
        <v>5926</v>
      </c>
      <c r="I96" s="132" t="s">
        <v>5917</v>
      </c>
      <c r="J96" s="246"/>
      <c r="K96" s="246"/>
      <c r="L96" s="246"/>
      <c r="M96" s="246"/>
      <c r="N96" s="246"/>
      <c r="O96" s="246"/>
      <c r="P96" s="246" t="s">
        <v>1269</v>
      </c>
      <c r="Q96" s="246" t="s">
        <v>1270</v>
      </c>
      <c r="R96" s="246">
        <v>0</v>
      </c>
      <c r="S96" s="246"/>
      <c r="T96" s="246">
        <v>0</v>
      </c>
      <c r="U96" s="246" t="s">
        <v>792</v>
      </c>
      <c r="V96" s="246">
        <v>1</v>
      </c>
      <c r="W96" s="131"/>
      <c r="X96" s="131"/>
      <c r="Y96" s="246" t="s">
        <v>23</v>
      </c>
      <c r="Z96" s="246" t="s">
        <v>23</v>
      </c>
      <c r="AA96" s="384">
        <v>3981.5625000000005</v>
      </c>
      <c r="AB96" s="384">
        <v>0.22</v>
      </c>
      <c r="AC96" s="131">
        <v>7</v>
      </c>
      <c r="AD96" s="246">
        <v>2002</v>
      </c>
      <c r="AE96" s="131">
        <v>1</v>
      </c>
      <c r="AF96" s="131"/>
    </row>
    <row r="97" spans="1:32" s="585" customFormat="1" ht="112">
      <c r="A97" s="243" t="s">
        <v>1322</v>
      </c>
      <c r="B97" s="246" t="s">
        <v>1323</v>
      </c>
      <c r="C97" s="131" t="s">
        <v>5911</v>
      </c>
      <c r="D97" s="131" t="s">
        <v>5912</v>
      </c>
      <c r="E97" s="131" t="s">
        <v>5913</v>
      </c>
      <c r="F97" s="131" t="s">
        <v>5928</v>
      </c>
      <c r="G97" s="131" t="s">
        <v>5925</v>
      </c>
      <c r="H97" s="131" t="s">
        <v>5926</v>
      </c>
      <c r="I97" s="132" t="s">
        <v>5917</v>
      </c>
      <c r="J97" s="131" t="s">
        <v>23</v>
      </c>
      <c r="K97" s="131" t="s">
        <v>23</v>
      </c>
      <c r="L97" s="131" t="s">
        <v>23</v>
      </c>
      <c r="M97" s="246" t="s">
        <v>1324</v>
      </c>
      <c r="N97" s="131" t="s">
        <v>374</v>
      </c>
      <c r="O97" s="131"/>
      <c r="P97" s="131" t="s">
        <v>121</v>
      </c>
      <c r="Q97" s="131"/>
      <c r="R97" s="131">
        <v>0</v>
      </c>
      <c r="S97" s="246">
        <v>0</v>
      </c>
      <c r="T97" s="131"/>
      <c r="U97" s="131"/>
      <c r="V97" s="246"/>
      <c r="W97" s="131"/>
      <c r="X97" s="131"/>
      <c r="Y97" s="246" t="s">
        <v>23</v>
      </c>
      <c r="Z97" s="246" t="s">
        <v>23</v>
      </c>
      <c r="AA97" s="384"/>
      <c r="AB97" s="384">
        <v>0.22</v>
      </c>
      <c r="AC97" s="246">
        <v>7</v>
      </c>
      <c r="AD97" s="246">
        <v>2002</v>
      </c>
      <c r="AE97" s="131">
        <v>1</v>
      </c>
      <c r="AF97" s="131"/>
    </row>
  </sheetData>
  <sheetProtection algorithmName="SHA-512" hashValue="fS2/2xfqC7WibsIkjBwIC4WH/qkxpK7p1rgYJ8RSq46h7VJhQtL10WmWK6n/ErmgZMjQHA1mJeFJJ1susK/N2Q==" saltValue="05qofF0PtVHuEv+6XPEQOw==" spinCount="100000" sheet="1" objects="1" scenarios="1"/>
  <mergeCells count="4">
    <mergeCell ref="A1:I1"/>
    <mergeCell ref="C2:I2"/>
    <mergeCell ref="J1:L1"/>
    <mergeCell ref="N1:R1"/>
  </mergeCells>
  <pageMargins left="0.25" right="0.25" top="0.75" bottom="0.75" header="0.3" footer="0.3"/>
  <pageSetup orientation="landscape" horizontalDpi="1200" verticalDpi="120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4DFD-F9B6-B240-9F87-889CED47CEDF}">
  <sheetPr codeName="Sheet13">
    <outlinePr summaryBelow="0" summaryRight="0"/>
  </sheetPr>
  <dimension ref="A1:BI108"/>
  <sheetViews>
    <sheetView zoomScaleNormal="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14.5" defaultRowHeight="13"/>
  <cols>
    <col min="1" max="1" width="30.83203125" style="25" customWidth="1"/>
    <col min="2" max="2" width="63.33203125" style="45" customWidth="1"/>
    <col min="3" max="8" width="3.5" style="25" customWidth="1"/>
    <col min="9" max="9" width="3.33203125" style="56" customWidth="1"/>
    <col min="10" max="10" width="11.5" style="25" customWidth="1"/>
    <col min="11" max="11" width="12.5" style="25" bestFit="1" customWidth="1"/>
    <col min="12" max="12" width="11.5" style="25" customWidth="1"/>
    <col min="13" max="13" width="39.5" style="45" customWidth="1"/>
    <col min="14" max="14" width="35.33203125" style="25" customWidth="1"/>
    <col min="15" max="15" width="15.1640625" style="25" customWidth="1"/>
    <col min="16" max="16" width="12.6640625" style="25" customWidth="1"/>
    <col min="17" max="17" width="28.6640625" style="25" customWidth="1"/>
    <col min="18" max="18" width="19.5" style="25" customWidth="1"/>
    <col min="19" max="20" width="36.1640625" style="25" customWidth="1"/>
    <col min="21" max="21" width="18.5" style="25" customWidth="1"/>
    <col min="22" max="22" width="13.5" style="25" customWidth="1"/>
    <col min="23" max="23" width="22.5" style="25" customWidth="1"/>
    <col min="24" max="24" width="27.5" style="25" customWidth="1"/>
    <col min="25" max="25" width="40" style="25" customWidth="1"/>
    <col min="26" max="26" width="50.1640625" style="25" customWidth="1"/>
    <col min="27" max="27" width="11.5" style="44" customWidth="1"/>
    <col min="28" max="28" width="11.6640625" style="25" customWidth="1"/>
    <col min="29" max="29" width="17.6640625" style="25" customWidth="1"/>
    <col min="30" max="30" width="8.33203125" style="44" customWidth="1"/>
    <col min="31" max="31" width="11.6640625" style="25" customWidth="1"/>
    <col min="32" max="32" width="64.6640625" style="25" customWidth="1"/>
    <col min="33" max="33" width="14.5" style="10"/>
    <col min="34" max="16384" width="14.5" style="25"/>
  </cols>
  <sheetData>
    <row r="1" spans="1:61" ht="79" thickBot="1">
      <c r="A1" s="720" t="s">
        <v>4777</v>
      </c>
      <c r="B1" s="721"/>
      <c r="C1" s="721"/>
      <c r="D1" s="721"/>
      <c r="E1" s="721"/>
      <c r="F1" s="721"/>
      <c r="G1" s="721"/>
      <c r="H1" s="721"/>
      <c r="I1" s="722"/>
      <c r="J1" s="727" t="s">
        <v>3063</v>
      </c>
      <c r="K1" s="730"/>
      <c r="L1" s="731"/>
      <c r="M1" s="68" t="s">
        <v>1687</v>
      </c>
      <c r="N1" s="691" t="s">
        <v>5992</v>
      </c>
      <c r="O1" s="692"/>
      <c r="P1" s="692"/>
      <c r="Q1" s="692"/>
      <c r="R1" s="693"/>
      <c r="S1" s="61"/>
      <c r="T1" s="61"/>
      <c r="U1" s="61"/>
      <c r="V1" s="61"/>
      <c r="W1" s="61"/>
      <c r="X1" s="61"/>
      <c r="Y1" s="61"/>
      <c r="Z1" s="61"/>
      <c r="AA1" s="63"/>
      <c r="AB1" s="61"/>
      <c r="AC1" s="62"/>
      <c r="AD1" s="63"/>
      <c r="AE1" s="61"/>
      <c r="AF1" s="62"/>
      <c r="AG1" s="25"/>
    </row>
    <row r="2" spans="1:61" s="133" customFormat="1" ht="183" thickBot="1">
      <c r="A2" s="64" t="s">
        <v>2611</v>
      </c>
      <c r="B2" s="116" t="s">
        <v>4398</v>
      </c>
      <c r="C2" s="696" t="s">
        <v>2612</v>
      </c>
      <c r="D2" s="697"/>
      <c r="E2" s="697"/>
      <c r="F2" s="697"/>
      <c r="G2" s="697"/>
      <c r="H2" s="697"/>
      <c r="I2" s="698"/>
      <c r="J2" s="116" t="s">
        <v>4396</v>
      </c>
      <c r="K2" s="116" t="s">
        <v>2613</v>
      </c>
      <c r="L2" s="116" t="s">
        <v>2614</v>
      </c>
      <c r="M2" s="116" t="s">
        <v>2615</v>
      </c>
      <c r="N2" s="116" t="s">
        <v>4397</v>
      </c>
      <c r="O2" s="116" t="s">
        <v>4399</v>
      </c>
      <c r="P2" s="116" t="s">
        <v>4400</v>
      </c>
      <c r="Q2" s="116" t="s">
        <v>2616</v>
      </c>
      <c r="R2" s="65" t="s">
        <v>2617</v>
      </c>
      <c r="S2" s="65" t="s">
        <v>2618</v>
      </c>
      <c r="T2" s="65" t="s">
        <v>2619</v>
      </c>
      <c r="U2" s="116" t="s">
        <v>2620</v>
      </c>
      <c r="V2" s="116" t="s">
        <v>2621</v>
      </c>
      <c r="W2" s="116" t="s">
        <v>2622</v>
      </c>
      <c r="X2" s="116" t="s">
        <v>2623</v>
      </c>
      <c r="Y2" s="116" t="s">
        <v>2624</v>
      </c>
      <c r="Z2" s="145" t="s">
        <v>5982</v>
      </c>
      <c r="AA2" s="116" t="s">
        <v>4778</v>
      </c>
      <c r="AB2" s="116" t="s">
        <v>4779</v>
      </c>
      <c r="AC2" s="66" t="s">
        <v>2625</v>
      </c>
      <c r="AD2" s="116" t="s">
        <v>2626</v>
      </c>
      <c r="AE2" s="116" t="s">
        <v>2627</v>
      </c>
      <c r="AF2" s="67" t="s">
        <v>1686</v>
      </c>
    </row>
    <row r="3" spans="1:61" s="131" customFormat="1" ht="56">
      <c r="A3" s="281" t="s">
        <v>2825</v>
      </c>
      <c r="B3" s="313" t="s">
        <v>2826</v>
      </c>
      <c r="C3" s="131">
        <v>2</v>
      </c>
      <c r="D3" s="131">
        <v>3</v>
      </c>
      <c r="E3" s="131">
        <v>4</v>
      </c>
      <c r="F3" s="131">
        <v>5</v>
      </c>
      <c r="G3" s="131">
        <v>6</v>
      </c>
      <c r="I3" s="132"/>
      <c r="J3" s="131">
        <v>858</v>
      </c>
      <c r="K3" s="131" t="s">
        <v>516</v>
      </c>
      <c r="L3" s="131" t="s">
        <v>1705</v>
      </c>
      <c r="M3" s="313" t="s">
        <v>2827</v>
      </c>
      <c r="N3" s="131" t="s">
        <v>64</v>
      </c>
      <c r="P3" s="131" t="s">
        <v>50</v>
      </c>
      <c r="Q3" s="313" t="s">
        <v>2697</v>
      </c>
      <c r="R3" s="131">
        <v>1</v>
      </c>
      <c r="S3" s="131" t="s">
        <v>2828</v>
      </c>
      <c r="T3" s="131">
        <v>0</v>
      </c>
      <c r="U3" s="131" t="s">
        <v>23</v>
      </c>
      <c r="V3" s="131">
        <v>2</v>
      </c>
      <c r="W3" s="131" t="s">
        <v>23</v>
      </c>
      <c r="X3" s="131" t="s">
        <v>23</v>
      </c>
      <c r="Y3" s="131" t="s">
        <v>68</v>
      </c>
      <c r="Z3" s="131" t="s">
        <v>23</v>
      </c>
      <c r="AA3" s="320" t="s">
        <v>2685</v>
      </c>
      <c r="AB3" s="320">
        <v>16980</v>
      </c>
      <c r="AC3" s="131">
        <v>1</v>
      </c>
      <c r="AD3" s="246">
        <v>2022</v>
      </c>
      <c r="AE3" s="131">
        <v>3</v>
      </c>
      <c r="AG3" s="321"/>
      <c r="AH3" s="321"/>
      <c r="AI3" s="321"/>
      <c r="AJ3" s="321"/>
      <c r="AK3" s="321"/>
      <c r="AL3" s="321"/>
      <c r="AM3" s="321"/>
      <c r="AN3" s="321"/>
      <c r="AO3" s="321"/>
      <c r="AP3" s="321"/>
      <c r="AQ3" s="321"/>
      <c r="AR3" s="321"/>
      <c r="AS3" s="321"/>
      <c r="AT3" s="321"/>
      <c r="AU3" s="321"/>
      <c r="AV3" s="321"/>
      <c r="AW3" s="321"/>
      <c r="AX3" s="321"/>
      <c r="AY3" s="321"/>
      <c r="AZ3" s="321"/>
      <c r="BA3" s="321"/>
      <c r="BB3" s="321"/>
      <c r="BC3" s="321"/>
      <c r="BD3" s="321"/>
      <c r="BE3" s="321"/>
      <c r="BF3" s="321"/>
      <c r="BG3" s="321"/>
      <c r="BH3" s="321"/>
      <c r="BI3" s="322"/>
    </row>
    <row r="4" spans="1:61" s="131" customFormat="1" ht="98">
      <c r="A4" s="281" t="s">
        <v>523</v>
      </c>
      <c r="B4" s="313" t="s">
        <v>2829</v>
      </c>
      <c r="C4" s="131">
        <v>1</v>
      </c>
      <c r="D4" s="131">
        <v>3</v>
      </c>
      <c r="E4" s="131">
        <v>4</v>
      </c>
      <c r="F4" s="131">
        <v>6</v>
      </c>
      <c r="I4" s="132"/>
      <c r="J4" s="131">
        <v>222</v>
      </c>
      <c r="K4" s="131">
        <v>332</v>
      </c>
      <c r="L4" s="131" t="s">
        <v>68</v>
      </c>
      <c r="M4" s="313" t="s">
        <v>2830</v>
      </c>
      <c r="N4" s="131" t="s">
        <v>2831</v>
      </c>
      <c r="O4" s="131">
        <v>90</v>
      </c>
      <c r="P4" s="131" t="s">
        <v>2832</v>
      </c>
      <c r="Q4" s="246" t="s">
        <v>2833</v>
      </c>
      <c r="R4" s="131">
        <v>3</v>
      </c>
      <c r="S4" s="131">
        <v>3</v>
      </c>
      <c r="T4" s="131" t="s">
        <v>63</v>
      </c>
      <c r="U4" s="313" t="s">
        <v>2834</v>
      </c>
      <c r="V4" s="131">
        <v>4</v>
      </c>
      <c r="W4" s="131" t="s">
        <v>387</v>
      </c>
      <c r="X4" s="246" t="s">
        <v>2835</v>
      </c>
      <c r="Y4" s="131" t="s">
        <v>68</v>
      </c>
      <c r="Z4" s="131" t="s">
        <v>23</v>
      </c>
      <c r="AA4" s="323">
        <v>79732</v>
      </c>
      <c r="AB4" s="131" t="s">
        <v>68</v>
      </c>
      <c r="AC4" s="131" t="s">
        <v>2836</v>
      </c>
      <c r="AD4" s="246"/>
      <c r="AE4" s="131">
        <v>1</v>
      </c>
      <c r="AG4" s="321"/>
      <c r="AH4" s="321"/>
      <c r="AI4" s="321"/>
      <c r="AJ4" s="321"/>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2"/>
    </row>
    <row r="5" spans="1:61" s="131" customFormat="1" ht="42">
      <c r="A5" s="281" t="s">
        <v>2837</v>
      </c>
      <c r="B5" s="313" t="s">
        <v>2838</v>
      </c>
      <c r="C5" s="131">
        <v>2</v>
      </c>
      <c r="D5" s="131">
        <v>4</v>
      </c>
      <c r="E5" s="131">
        <v>6</v>
      </c>
      <c r="I5" s="132"/>
      <c r="J5" s="131">
        <v>10</v>
      </c>
      <c r="K5" s="131">
        <v>30</v>
      </c>
      <c r="L5" s="131" t="s">
        <v>68</v>
      </c>
      <c r="M5" s="313" t="s">
        <v>2839</v>
      </c>
      <c r="N5" s="131" t="s">
        <v>2840</v>
      </c>
      <c r="O5" s="131">
        <v>60</v>
      </c>
      <c r="P5" s="131" t="s">
        <v>53</v>
      </c>
      <c r="Q5" s="313" t="s">
        <v>2697</v>
      </c>
      <c r="R5" s="131">
        <v>1</v>
      </c>
      <c r="S5" s="131">
        <v>3</v>
      </c>
      <c r="T5" s="131">
        <v>1</v>
      </c>
      <c r="U5" s="313" t="s">
        <v>23</v>
      </c>
      <c r="V5" s="131">
        <v>2</v>
      </c>
      <c r="W5" s="131" t="s">
        <v>23</v>
      </c>
      <c r="X5" s="246" t="s">
        <v>23</v>
      </c>
      <c r="Y5" s="131" t="s">
        <v>68</v>
      </c>
      <c r="Z5" s="131" t="s">
        <v>23</v>
      </c>
      <c r="AA5" s="320" t="s">
        <v>5383</v>
      </c>
      <c r="AB5" s="131" t="s">
        <v>68</v>
      </c>
      <c r="AC5" s="131">
        <v>1</v>
      </c>
      <c r="AD5" s="246"/>
      <c r="AE5" s="131">
        <v>2</v>
      </c>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21"/>
      <c r="BF5" s="321"/>
      <c r="BG5" s="321"/>
      <c r="BH5" s="321"/>
      <c r="BI5" s="322"/>
    </row>
    <row r="6" spans="1:61" s="131" customFormat="1" ht="56">
      <c r="A6" s="281" t="s">
        <v>4569</v>
      </c>
      <c r="B6" s="305" t="s">
        <v>5384</v>
      </c>
      <c r="C6" s="131">
        <v>2</v>
      </c>
      <c r="D6" s="131">
        <v>4</v>
      </c>
      <c r="I6" s="132"/>
      <c r="J6" s="131">
        <v>17</v>
      </c>
      <c r="K6" s="131">
        <v>24</v>
      </c>
      <c r="L6" s="131" t="s">
        <v>58</v>
      </c>
      <c r="M6" s="305" t="s">
        <v>5385</v>
      </c>
      <c r="N6" s="131" t="s">
        <v>2910</v>
      </c>
      <c r="O6" s="131">
        <v>60</v>
      </c>
      <c r="P6" s="131" t="s">
        <v>384</v>
      </c>
      <c r="Q6" s="313" t="s">
        <v>2697</v>
      </c>
      <c r="R6" s="131">
        <v>2</v>
      </c>
      <c r="S6" s="131">
        <v>3</v>
      </c>
      <c r="T6" s="131">
        <v>1</v>
      </c>
      <c r="U6" s="313" t="s">
        <v>23</v>
      </c>
      <c r="V6" s="131">
        <v>2</v>
      </c>
      <c r="X6" s="246" t="s">
        <v>5386</v>
      </c>
      <c r="Y6" s="131" t="s">
        <v>68</v>
      </c>
      <c r="Z6" s="131" t="s">
        <v>5387</v>
      </c>
      <c r="AA6" s="320" t="s">
        <v>2712</v>
      </c>
      <c r="AB6" s="131" t="s">
        <v>68</v>
      </c>
      <c r="AC6" s="131">
        <v>1</v>
      </c>
      <c r="AD6" s="246"/>
      <c r="AE6" s="131">
        <v>1</v>
      </c>
      <c r="AF6" s="246" t="s">
        <v>5388</v>
      </c>
      <c r="AG6" s="321"/>
      <c r="AH6" s="321"/>
      <c r="AI6" s="321"/>
      <c r="AJ6" s="321"/>
      <c r="AK6" s="321"/>
      <c r="AL6" s="321"/>
      <c r="AM6" s="321"/>
      <c r="AN6" s="321"/>
      <c r="AO6" s="321"/>
      <c r="AP6" s="321"/>
      <c r="AQ6" s="321"/>
      <c r="AR6" s="321"/>
      <c r="AS6" s="321"/>
      <c r="AT6" s="321"/>
      <c r="AU6" s="321"/>
      <c r="AV6" s="321"/>
      <c r="AW6" s="321"/>
      <c r="AX6" s="321"/>
      <c r="AY6" s="321"/>
      <c r="AZ6" s="321"/>
      <c r="BA6" s="321"/>
      <c r="BB6" s="321"/>
      <c r="BC6" s="321"/>
      <c r="BD6" s="321"/>
      <c r="BE6" s="321"/>
      <c r="BF6" s="321"/>
      <c r="BG6" s="321"/>
      <c r="BH6" s="321"/>
      <c r="BI6" s="322"/>
    </row>
    <row r="7" spans="1:61" s="131" customFormat="1" ht="70">
      <c r="A7" s="281" t="s">
        <v>5389</v>
      </c>
      <c r="B7" s="305" t="s">
        <v>5390</v>
      </c>
      <c r="C7" s="131">
        <v>2</v>
      </c>
      <c r="D7" s="131">
        <v>4</v>
      </c>
      <c r="E7" s="131">
        <v>6</v>
      </c>
      <c r="I7" s="132"/>
      <c r="J7" s="131">
        <v>13</v>
      </c>
      <c r="K7" s="131">
        <v>15</v>
      </c>
      <c r="L7" s="131" t="s">
        <v>58</v>
      </c>
      <c r="M7" s="305" t="s">
        <v>5391</v>
      </c>
      <c r="N7" s="131" t="s">
        <v>2690</v>
      </c>
      <c r="O7" s="131">
        <v>90</v>
      </c>
      <c r="P7" s="131" t="s">
        <v>384</v>
      </c>
      <c r="Q7" s="313" t="s">
        <v>2697</v>
      </c>
      <c r="R7" s="131">
        <v>2</v>
      </c>
      <c r="S7" s="131">
        <v>3</v>
      </c>
      <c r="T7" s="131">
        <v>1</v>
      </c>
      <c r="U7" s="313" t="s">
        <v>23</v>
      </c>
      <c r="V7" s="131">
        <v>2</v>
      </c>
      <c r="W7" s="131" t="s">
        <v>23</v>
      </c>
      <c r="X7" s="246" t="s">
        <v>2870</v>
      </c>
      <c r="Y7" s="131" t="s">
        <v>68</v>
      </c>
      <c r="Z7" s="131" t="s">
        <v>23</v>
      </c>
      <c r="AA7" s="320" t="s">
        <v>2712</v>
      </c>
      <c r="AB7" s="131" t="s">
        <v>68</v>
      </c>
      <c r="AC7" s="131">
        <v>7</v>
      </c>
      <c r="AD7" s="246"/>
      <c r="AE7" s="131">
        <v>2</v>
      </c>
      <c r="AG7" s="321"/>
      <c r="AH7" s="321"/>
      <c r="AI7" s="321"/>
      <c r="AJ7" s="321"/>
      <c r="AK7" s="321"/>
      <c r="AL7" s="321"/>
      <c r="AM7" s="321"/>
      <c r="AN7" s="321"/>
      <c r="AO7" s="321"/>
      <c r="AP7" s="321"/>
      <c r="AQ7" s="321"/>
      <c r="AR7" s="321"/>
      <c r="AS7" s="321"/>
      <c r="AT7" s="321"/>
      <c r="AU7" s="321"/>
      <c r="AV7" s="321"/>
      <c r="AW7" s="321"/>
      <c r="AX7" s="321"/>
      <c r="AY7" s="321"/>
      <c r="AZ7" s="321"/>
      <c r="BA7" s="321"/>
      <c r="BB7" s="321"/>
      <c r="BC7" s="321"/>
      <c r="BD7" s="321"/>
      <c r="BE7" s="321"/>
      <c r="BF7" s="321"/>
      <c r="BG7" s="321"/>
      <c r="BH7" s="321"/>
      <c r="BI7" s="322"/>
    </row>
    <row r="8" spans="1:61" s="131" customFormat="1" ht="42">
      <c r="A8" s="281" t="s">
        <v>5392</v>
      </c>
      <c r="B8" s="305" t="s">
        <v>5393</v>
      </c>
      <c r="C8" s="131">
        <v>2</v>
      </c>
      <c r="D8" s="131">
        <v>4</v>
      </c>
      <c r="I8" s="132"/>
      <c r="J8" s="131">
        <v>21</v>
      </c>
      <c r="K8" s="131">
        <v>48</v>
      </c>
      <c r="L8" s="131" t="s">
        <v>56</v>
      </c>
      <c r="M8" s="305" t="s">
        <v>5393</v>
      </c>
      <c r="N8" s="131" t="s">
        <v>2690</v>
      </c>
      <c r="O8" s="131">
        <v>90</v>
      </c>
      <c r="P8" s="131" t="s">
        <v>384</v>
      </c>
      <c r="Q8" s="313" t="s">
        <v>2697</v>
      </c>
      <c r="R8" s="131">
        <v>2</v>
      </c>
      <c r="S8" s="131">
        <v>3</v>
      </c>
      <c r="T8" s="131">
        <v>0</v>
      </c>
      <c r="U8" s="313" t="s">
        <v>23</v>
      </c>
      <c r="V8" s="131">
        <v>2</v>
      </c>
      <c r="W8" s="131" t="s">
        <v>23</v>
      </c>
      <c r="X8" s="246" t="s">
        <v>23</v>
      </c>
      <c r="Y8" s="131" t="s">
        <v>68</v>
      </c>
      <c r="Z8" s="131" t="s">
        <v>23</v>
      </c>
      <c r="AA8" s="320" t="s">
        <v>2712</v>
      </c>
      <c r="AB8" s="131" t="s">
        <v>68</v>
      </c>
      <c r="AC8" s="131">
        <v>1</v>
      </c>
      <c r="AD8" s="246">
        <v>2019</v>
      </c>
      <c r="AE8" s="131">
        <v>1</v>
      </c>
      <c r="AG8" s="321"/>
      <c r="AH8" s="321"/>
      <c r="AI8" s="321"/>
      <c r="AJ8" s="321"/>
      <c r="AK8" s="321"/>
      <c r="AL8" s="321"/>
      <c r="AM8" s="321"/>
      <c r="AN8" s="321"/>
      <c r="AO8" s="321"/>
      <c r="AP8" s="321"/>
      <c r="AQ8" s="321"/>
      <c r="AR8" s="321"/>
      <c r="AS8" s="321"/>
      <c r="AT8" s="321"/>
      <c r="AU8" s="321"/>
      <c r="AV8" s="321"/>
      <c r="AW8" s="321"/>
      <c r="AX8" s="321"/>
      <c r="AY8" s="321"/>
      <c r="AZ8" s="321"/>
      <c r="BA8" s="321"/>
      <c r="BB8" s="321"/>
      <c r="BC8" s="321"/>
      <c r="BD8" s="321"/>
      <c r="BE8" s="321"/>
      <c r="BF8" s="321"/>
      <c r="BG8" s="321"/>
      <c r="BH8" s="321"/>
      <c r="BI8" s="322"/>
    </row>
    <row r="9" spans="1:61" s="131" customFormat="1" ht="84">
      <c r="A9" s="281" t="s">
        <v>5394</v>
      </c>
      <c r="B9" s="305" t="s">
        <v>5395</v>
      </c>
      <c r="C9" s="131">
        <v>2</v>
      </c>
      <c r="D9" s="131">
        <v>6</v>
      </c>
      <c r="I9" s="132"/>
      <c r="J9" s="246">
        <v>6</v>
      </c>
      <c r="K9" s="131">
        <v>60</v>
      </c>
      <c r="L9" s="131" t="s">
        <v>56</v>
      </c>
      <c r="M9" s="341" t="s">
        <v>5396</v>
      </c>
      <c r="N9" s="131" t="s">
        <v>2840</v>
      </c>
      <c r="O9" s="131">
        <v>60</v>
      </c>
      <c r="P9" s="131" t="s">
        <v>990</v>
      </c>
      <c r="Q9" s="246" t="s">
        <v>2855</v>
      </c>
      <c r="R9" s="131">
        <v>3</v>
      </c>
      <c r="S9" s="131">
        <v>3</v>
      </c>
      <c r="T9" s="131">
        <v>1</v>
      </c>
      <c r="U9" s="131" t="s">
        <v>23</v>
      </c>
      <c r="V9" s="131">
        <v>2</v>
      </c>
      <c r="W9" s="131" t="s">
        <v>23</v>
      </c>
      <c r="X9" s="313" t="s">
        <v>5397</v>
      </c>
      <c r="Y9" s="131" t="s">
        <v>68</v>
      </c>
      <c r="Z9" s="131" t="s">
        <v>5398</v>
      </c>
      <c r="AA9" s="131" t="s">
        <v>2712</v>
      </c>
      <c r="AB9" s="131">
        <v>7500</v>
      </c>
      <c r="AC9" s="131">
        <v>1</v>
      </c>
      <c r="AD9" s="246">
        <v>2024</v>
      </c>
      <c r="AE9" s="131">
        <v>3</v>
      </c>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21"/>
      <c r="BE9" s="321"/>
      <c r="BF9" s="321"/>
      <c r="BG9" s="321"/>
      <c r="BH9" s="321"/>
      <c r="BI9" s="322"/>
    </row>
    <row r="10" spans="1:61" s="131" customFormat="1" ht="56">
      <c r="A10" s="281" t="s">
        <v>5399</v>
      </c>
      <c r="B10" s="305" t="s">
        <v>2868</v>
      </c>
      <c r="C10" s="131">
        <v>4</v>
      </c>
      <c r="D10" s="131">
        <v>5</v>
      </c>
      <c r="E10" s="131">
        <v>6</v>
      </c>
      <c r="I10" s="132"/>
      <c r="J10" s="131">
        <v>4</v>
      </c>
      <c r="K10" s="246" t="s">
        <v>516</v>
      </c>
      <c r="L10" s="246" t="s">
        <v>68</v>
      </c>
      <c r="M10" s="313" t="s">
        <v>2869</v>
      </c>
      <c r="N10" s="131" t="s">
        <v>2690</v>
      </c>
      <c r="O10" s="131">
        <v>120</v>
      </c>
      <c r="P10" s="131" t="s">
        <v>55</v>
      </c>
      <c r="Q10" s="246" t="s">
        <v>2855</v>
      </c>
      <c r="R10" s="246">
        <v>1</v>
      </c>
      <c r="S10" s="246">
        <v>2</v>
      </c>
      <c r="U10" s="313" t="s">
        <v>23</v>
      </c>
      <c r="V10" s="246">
        <v>2</v>
      </c>
      <c r="W10" s="313" t="s">
        <v>2870</v>
      </c>
      <c r="X10" s="313" t="s">
        <v>73</v>
      </c>
      <c r="Y10" s="131" t="s">
        <v>68</v>
      </c>
      <c r="Z10" s="313" t="s">
        <v>2870</v>
      </c>
      <c r="AA10" s="320" t="s">
        <v>2712</v>
      </c>
      <c r="AB10" s="246" t="s">
        <v>68</v>
      </c>
      <c r="AC10" s="246">
        <v>1</v>
      </c>
      <c r="AD10" s="246">
        <v>2021</v>
      </c>
      <c r="AE10" s="131">
        <v>2</v>
      </c>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2"/>
    </row>
    <row r="11" spans="1:61" s="131" customFormat="1" ht="112">
      <c r="A11" s="281" t="s">
        <v>2842</v>
      </c>
      <c r="B11" s="313" t="s">
        <v>2843</v>
      </c>
      <c r="C11" s="131">
        <v>3</v>
      </c>
      <c r="D11" s="131">
        <v>4</v>
      </c>
      <c r="I11" s="132"/>
      <c r="J11" s="131">
        <v>42</v>
      </c>
      <c r="K11" s="131">
        <v>60</v>
      </c>
      <c r="L11" s="131" t="s">
        <v>58</v>
      </c>
      <c r="M11" s="313" t="s">
        <v>2844</v>
      </c>
      <c r="N11" s="131" t="s">
        <v>2690</v>
      </c>
      <c r="O11" s="131">
        <v>120</v>
      </c>
      <c r="P11" s="131" t="s">
        <v>475</v>
      </c>
      <c r="Q11" s="313" t="s">
        <v>2697</v>
      </c>
      <c r="R11" s="131">
        <v>2</v>
      </c>
      <c r="S11" s="131" t="s">
        <v>2815</v>
      </c>
      <c r="T11" s="131">
        <v>1</v>
      </c>
      <c r="U11" s="313" t="s">
        <v>23</v>
      </c>
      <c r="V11" s="131">
        <v>2</v>
      </c>
      <c r="W11" s="246" t="s">
        <v>2845</v>
      </c>
      <c r="X11" s="246" t="s">
        <v>2846</v>
      </c>
      <c r="Y11" s="131" t="s">
        <v>68</v>
      </c>
      <c r="Z11" s="131" t="s">
        <v>23</v>
      </c>
      <c r="AA11" s="320" t="s">
        <v>2841</v>
      </c>
      <c r="AB11" s="131" t="s">
        <v>68</v>
      </c>
      <c r="AC11" s="131">
        <v>3</v>
      </c>
      <c r="AD11" s="246"/>
      <c r="AE11" s="131">
        <v>2</v>
      </c>
      <c r="AG11" s="321"/>
      <c r="AH11" s="321"/>
      <c r="AI11" s="321"/>
      <c r="AJ11" s="321"/>
      <c r="AK11" s="321"/>
      <c r="AL11" s="321"/>
      <c r="AM11" s="321"/>
      <c r="AN11" s="321"/>
      <c r="AO11" s="321"/>
      <c r="AP11" s="321"/>
      <c r="AQ11" s="321"/>
      <c r="AR11" s="321"/>
      <c r="AS11" s="321"/>
      <c r="AT11" s="321"/>
      <c r="AU11" s="321"/>
      <c r="AV11" s="321"/>
      <c r="AW11" s="321"/>
      <c r="AX11" s="321"/>
      <c r="AY11" s="321"/>
      <c r="AZ11" s="321"/>
      <c r="BA11" s="321"/>
      <c r="BB11" s="321"/>
      <c r="BC11" s="321"/>
      <c r="BD11" s="321"/>
      <c r="BE11" s="321"/>
      <c r="BF11" s="321"/>
      <c r="BG11" s="321"/>
      <c r="BH11" s="321"/>
      <c r="BI11" s="322"/>
    </row>
    <row r="12" spans="1:61" s="131" customFormat="1" ht="28">
      <c r="A12" s="281" t="s">
        <v>5400</v>
      </c>
      <c r="B12" s="305" t="s">
        <v>5401</v>
      </c>
      <c r="C12" s="131">
        <v>2</v>
      </c>
      <c r="D12" s="131">
        <v>6</v>
      </c>
      <c r="I12" s="132"/>
      <c r="J12" s="246">
        <v>13</v>
      </c>
      <c r="K12" s="131">
        <v>18</v>
      </c>
      <c r="L12" s="131" t="s">
        <v>56</v>
      </c>
      <c r="M12" s="311" t="s">
        <v>5402</v>
      </c>
      <c r="N12" s="131" t="s">
        <v>2904</v>
      </c>
      <c r="O12" s="131">
        <v>240</v>
      </c>
      <c r="P12" s="131" t="s">
        <v>637</v>
      </c>
      <c r="Q12" s="246" t="s">
        <v>2855</v>
      </c>
      <c r="R12" s="131">
        <v>3</v>
      </c>
      <c r="S12" s="131">
        <v>3</v>
      </c>
      <c r="T12" s="131">
        <v>1</v>
      </c>
      <c r="U12" s="131" t="s">
        <v>5403</v>
      </c>
      <c r="V12" s="131">
        <v>2</v>
      </c>
      <c r="W12" s="131" t="s">
        <v>23</v>
      </c>
      <c r="X12" s="131" t="s">
        <v>5403</v>
      </c>
      <c r="Y12" s="131" t="s">
        <v>68</v>
      </c>
      <c r="Z12" s="131" t="s">
        <v>5404</v>
      </c>
      <c r="AA12" s="131" t="s">
        <v>275</v>
      </c>
      <c r="AB12" s="131" t="s">
        <v>68</v>
      </c>
      <c r="AC12" s="131">
        <v>7</v>
      </c>
      <c r="AD12" s="246">
        <v>2024</v>
      </c>
      <c r="AE12" s="131">
        <v>2</v>
      </c>
      <c r="AG12" s="321"/>
      <c r="AH12" s="321"/>
      <c r="AI12" s="321"/>
      <c r="AJ12" s="321"/>
      <c r="AK12" s="321"/>
      <c r="AL12" s="321"/>
      <c r="AM12" s="321"/>
      <c r="AN12" s="321"/>
      <c r="AO12" s="321"/>
      <c r="AP12" s="321"/>
      <c r="AQ12" s="321"/>
      <c r="AR12" s="321"/>
      <c r="AS12" s="321"/>
      <c r="AT12" s="321"/>
      <c r="AU12" s="321"/>
      <c r="AV12" s="321"/>
      <c r="AW12" s="321"/>
      <c r="AX12" s="321"/>
      <c r="AY12" s="321"/>
      <c r="AZ12" s="321"/>
      <c r="BA12" s="321"/>
      <c r="BB12" s="321"/>
      <c r="BC12" s="321"/>
      <c r="BD12" s="321"/>
      <c r="BE12" s="321"/>
      <c r="BF12" s="321"/>
      <c r="BG12" s="321"/>
      <c r="BH12" s="321"/>
      <c r="BI12" s="322"/>
    </row>
    <row r="13" spans="1:61" s="131" customFormat="1" ht="42">
      <c r="A13" s="281" t="s">
        <v>2847</v>
      </c>
      <c r="B13" s="246" t="s">
        <v>2848</v>
      </c>
      <c r="C13" s="131">
        <v>2</v>
      </c>
      <c r="D13" s="131">
        <v>6</v>
      </c>
      <c r="I13" s="132"/>
      <c r="J13" s="131">
        <v>13</v>
      </c>
      <c r="K13" s="131">
        <v>56</v>
      </c>
      <c r="L13" s="131" t="s">
        <v>49</v>
      </c>
      <c r="M13" s="313" t="s">
        <v>2849</v>
      </c>
      <c r="N13" s="131" t="s">
        <v>2690</v>
      </c>
      <c r="O13" s="131">
        <v>60</v>
      </c>
      <c r="P13" s="246" t="s">
        <v>384</v>
      </c>
      <c r="Q13" s="313" t="s">
        <v>2850</v>
      </c>
      <c r="R13" s="131">
        <v>1</v>
      </c>
      <c r="S13" s="131">
        <v>3</v>
      </c>
      <c r="T13" s="131">
        <v>0</v>
      </c>
      <c r="U13" s="131" t="s">
        <v>23</v>
      </c>
      <c r="V13" s="131">
        <v>2</v>
      </c>
      <c r="W13" s="131" t="s">
        <v>23</v>
      </c>
      <c r="X13" s="131" t="s">
        <v>23</v>
      </c>
      <c r="Y13" s="131" t="s">
        <v>68</v>
      </c>
      <c r="Z13" s="131" t="s">
        <v>23</v>
      </c>
      <c r="AA13" s="320" t="s">
        <v>2712</v>
      </c>
      <c r="AB13" s="131" t="s">
        <v>68</v>
      </c>
      <c r="AC13" s="131">
        <v>1</v>
      </c>
      <c r="AD13" s="246"/>
      <c r="AE13" s="131">
        <v>1</v>
      </c>
      <c r="AG13" s="321"/>
      <c r="AH13" s="321"/>
      <c r="AI13" s="321"/>
      <c r="AJ13" s="321"/>
      <c r="AK13" s="321"/>
      <c r="AL13" s="321"/>
      <c r="AM13" s="321"/>
      <c r="AN13" s="321"/>
      <c r="AO13" s="321"/>
      <c r="AP13" s="321"/>
      <c r="AQ13" s="321"/>
      <c r="AR13" s="321"/>
      <c r="AS13" s="321"/>
      <c r="AT13" s="321"/>
      <c r="AU13" s="321"/>
      <c r="AV13" s="321"/>
      <c r="AW13" s="321"/>
      <c r="AX13" s="321"/>
      <c r="AY13" s="321"/>
      <c r="AZ13" s="321"/>
      <c r="BA13" s="321"/>
      <c r="BB13" s="321"/>
      <c r="BC13" s="321"/>
      <c r="BD13" s="321"/>
      <c r="BE13" s="321"/>
      <c r="BF13" s="321"/>
      <c r="BG13" s="321"/>
      <c r="BH13" s="321"/>
      <c r="BI13" s="322"/>
    </row>
    <row r="14" spans="1:61" s="131" customFormat="1" ht="42">
      <c r="A14" s="281" t="s">
        <v>2851</v>
      </c>
      <c r="B14" s="313" t="s">
        <v>2852</v>
      </c>
      <c r="C14" s="131">
        <v>4</v>
      </c>
      <c r="D14" s="131">
        <v>6</v>
      </c>
      <c r="I14" s="132"/>
      <c r="J14" s="131">
        <v>40</v>
      </c>
      <c r="K14" s="131">
        <v>48</v>
      </c>
      <c r="L14" s="131" t="s">
        <v>56</v>
      </c>
      <c r="M14" s="313" t="s">
        <v>2853</v>
      </c>
      <c r="N14" s="131" t="s">
        <v>2690</v>
      </c>
      <c r="O14" s="131">
        <v>60</v>
      </c>
      <c r="P14" s="131" t="s">
        <v>2854</v>
      </c>
      <c r="Q14" s="246" t="s">
        <v>2855</v>
      </c>
      <c r="R14" s="131">
        <v>1</v>
      </c>
      <c r="S14" s="131">
        <v>3</v>
      </c>
      <c r="T14" s="131">
        <v>0</v>
      </c>
      <c r="U14" s="131" t="s">
        <v>23</v>
      </c>
      <c r="V14" s="131">
        <v>2</v>
      </c>
      <c r="W14" s="131" t="s">
        <v>23</v>
      </c>
      <c r="X14" s="131" t="s">
        <v>2856</v>
      </c>
      <c r="Y14" s="131" t="s">
        <v>68</v>
      </c>
      <c r="Z14" s="246" t="s">
        <v>2857</v>
      </c>
      <c r="AA14" s="320" t="s">
        <v>2712</v>
      </c>
      <c r="AB14" s="131" t="s">
        <v>68</v>
      </c>
      <c r="AC14" s="131">
        <v>1</v>
      </c>
      <c r="AD14" s="246"/>
      <c r="AE14" s="131">
        <v>1</v>
      </c>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21"/>
      <c r="BI14" s="322"/>
    </row>
    <row r="15" spans="1:61" s="131" customFormat="1" ht="42">
      <c r="A15" s="281" t="s">
        <v>379</v>
      </c>
      <c r="B15" s="313" t="s">
        <v>2858</v>
      </c>
      <c r="C15" s="131">
        <v>3</v>
      </c>
      <c r="D15" s="131">
        <v>4</v>
      </c>
      <c r="E15" s="131">
        <v>6</v>
      </c>
      <c r="I15" s="132"/>
      <c r="J15" s="131">
        <v>252</v>
      </c>
      <c r="K15" s="131" t="s">
        <v>454</v>
      </c>
      <c r="L15" s="131" t="s">
        <v>68</v>
      </c>
      <c r="M15" s="313" t="s">
        <v>2859</v>
      </c>
      <c r="N15" s="131" t="s">
        <v>1158</v>
      </c>
      <c r="P15" s="131" t="s">
        <v>2860</v>
      </c>
      <c r="Q15" s="246" t="s">
        <v>2855</v>
      </c>
      <c r="R15" s="131">
        <v>1</v>
      </c>
      <c r="S15" s="131">
        <v>3</v>
      </c>
      <c r="T15" s="131">
        <v>0</v>
      </c>
      <c r="U15" s="131" t="s">
        <v>23</v>
      </c>
      <c r="V15" s="131">
        <v>2</v>
      </c>
      <c r="W15" s="131" t="s">
        <v>23</v>
      </c>
      <c r="X15" s="131" t="s">
        <v>23</v>
      </c>
      <c r="Y15" s="131" t="s">
        <v>68</v>
      </c>
      <c r="Z15" s="131" t="s">
        <v>23</v>
      </c>
      <c r="AA15" s="320" t="s">
        <v>2685</v>
      </c>
      <c r="AB15" s="131" t="s">
        <v>68</v>
      </c>
      <c r="AC15" s="131">
        <v>1</v>
      </c>
      <c r="AD15" s="246"/>
      <c r="AE15" s="131">
        <v>1</v>
      </c>
      <c r="AG15" s="321"/>
      <c r="AH15" s="321"/>
      <c r="AI15" s="321"/>
      <c r="AJ15" s="321"/>
      <c r="AK15" s="321"/>
      <c r="AL15" s="321"/>
      <c r="AM15" s="321"/>
      <c r="AN15" s="321"/>
      <c r="AO15" s="321"/>
      <c r="AP15" s="321"/>
      <c r="AQ15" s="321"/>
      <c r="AR15" s="321"/>
      <c r="AS15" s="321"/>
      <c r="AT15" s="321"/>
      <c r="AU15" s="321"/>
      <c r="AV15" s="321"/>
      <c r="AW15" s="321"/>
      <c r="AX15" s="321"/>
      <c r="AY15" s="321"/>
      <c r="AZ15" s="321"/>
      <c r="BA15" s="321"/>
      <c r="BB15" s="321"/>
      <c r="BC15" s="321"/>
      <c r="BD15" s="321"/>
      <c r="BE15" s="321"/>
      <c r="BF15" s="321"/>
      <c r="BG15" s="321"/>
      <c r="BH15" s="321"/>
      <c r="BI15" s="322"/>
    </row>
    <row r="16" spans="1:61" s="131" customFormat="1" ht="56">
      <c r="A16" s="281" t="s">
        <v>5405</v>
      </c>
      <c r="B16" s="305" t="s">
        <v>5406</v>
      </c>
      <c r="C16" s="131">
        <v>2</v>
      </c>
      <c r="D16" s="131">
        <v>6</v>
      </c>
      <c r="I16" s="132"/>
      <c r="J16" s="131">
        <v>13</v>
      </c>
      <c r="K16" s="131">
        <v>48</v>
      </c>
      <c r="L16" s="131" t="s">
        <v>56</v>
      </c>
      <c r="M16" s="305" t="s">
        <v>5407</v>
      </c>
      <c r="N16" s="131" t="s">
        <v>2840</v>
      </c>
      <c r="O16" s="131">
        <v>90</v>
      </c>
      <c r="P16" s="131" t="s">
        <v>990</v>
      </c>
      <c r="Q16" s="246" t="s">
        <v>2855</v>
      </c>
      <c r="R16" s="131">
        <v>2</v>
      </c>
      <c r="S16" s="131">
        <v>3</v>
      </c>
      <c r="T16" s="131">
        <v>1</v>
      </c>
      <c r="U16" s="131" t="s">
        <v>23</v>
      </c>
      <c r="V16" s="131">
        <v>2</v>
      </c>
      <c r="W16" s="131" t="s">
        <v>23</v>
      </c>
      <c r="X16" s="131" t="s">
        <v>5408</v>
      </c>
      <c r="Y16" s="131" t="s">
        <v>68</v>
      </c>
      <c r="Z16" s="131" t="s">
        <v>5408</v>
      </c>
      <c r="AA16" s="320" t="s">
        <v>2712</v>
      </c>
      <c r="AB16" s="131" t="s">
        <v>68</v>
      </c>
      <c r="AC16" s="131" t="s">
        <v>2744</v>
      </c>
      <c r="AD16" s="246">
        <v>2024</v>
      </c>
      <c r="AE16" s="131">
        <v>3</v>
      </c>
      <c r="AG16" s="321"/>
      <c r="AH16" s="321"/>
      <c r="AI16" s="321"/>
      <c r="AJ16" s="321"/>
      <c r="AK16" s="321"/>
      <c r="AL16" s="321"/>
      <c r="AM16" s="321"/>
      <c r="AN16" s="321"/>
      <c r="AO16" s="321"/>
      <c r="AP16" s="321"/>
      <c r="AQ16" s="321"/>
      <c r="AR16" s="321"/>
      <c r="AS16" s="321"/>
      <c r="AT16" s="321"/>
      <c r="AU16" s="321"/>
      <c r="AV16" s="321"/>
      <c r="AW16" s="321"/>
      <c r="AX16" s="321"/>
      <c r="AY16" s="321"/>
      <c r="AZ16" s="321"/>
      <c r="BA16" s="321"/>
      <c r="BB16" s="321"/>
      <c r="BC16" s="321"/>
      <c r="BD16" s="321"/>
      <c r="BE16" s="321"/>
      <c r="BF16" s="321"/>
      <c r="BG16" s="321"/>
      <c r="BH16" s="321"/>
      <c r="BI16" s="322"/>
    </row>
    <row r="17" spans="1:61" s="131" customFormat="1" ht="98">
      <c r="A17" s="281" t="s">
        <v>62</v>
      </c>
      <c r="B17" s="246" t="s">
        <v>2861</v>
      </c>
      <c r="C17" s="131">
        <v>4</v>
      </c>
      <c r="D17" s="131">
        <v>6</v>
      </c>
      <c r="I17" s="132"/>
      <c r="J17" s="131">
        <v>22</v>
      </c>
      <c r="K17" s="131">
        <v>32</v>
      </c>
      <c r="L17" s="131" t="s">
        <v>58</v>
      </c>
      <c r="M17" s="313" t="s">
        <v>2862</v>
      </c>
      <c r="N17" s="131" t="s">
        <v>2863</v>
      </c>
      <c r="O17" s="131">
        <v>240</v>
      </c>
      <c r="P17" s="131" t="s">
        <v>2864</v>
      </c>
      <c r="Q17" s="246" t="s">
        <v>2758</v>
      </c>
      <c r="R17" s="131">
        <v>1</v>
      </c>
      <c r="S17" s="131">
        <v>3</v>
      </c>
      <c r="T17" s="131">
        <v>0</v>
      </c>
      <c r="U17" s="313" t="s">
        <v>2865</v>
      </c>
      <c r="V17" s="131">
        <v>2</v>
      </c>
      <c r="W17" s="313" t="s">
        <v>2865</v>
      </c>
      <c r="X17" s="313" t="s">
        <v>2866</v>
      </c>
      <c r="Y17" s="131" t="s">
        <v>68</v>
      </c>
      <c r="Z17" s="131" t="s">
        <v>23</v>
      </c>
      <c r="AA17" s="320">
        <v>108502</v>
      </c>
      <c r="AB17" s="131" t="s">
        <v>68</v>
      </c>
      <c r="AC17" s="246">
        <v>1</v>
      </c>
      <c r="AD17" s="246"/>
      <c r="AE17" s="131">
        <v>1</v>
      </c>
      <c r="AG17" s="321"/>
      <c r="AH17" s="321"/>
      <c r="AI17" s="321"/>
      <c r="AJ17" s="321"/>
      <c r="AK17" s="321"/>
      <c r="AL17" s="321"/>
      <c r="AM17" s="321"/>
      <c r="AN17" s="321"/>
      <c r="AO17" s="321"/>
      <c r="AP17" s="321"/>
      <c r="AQ17" s="321"/>
      <c r="AR17" s="321"/>
      <c r="AS17" s="321"/>
      <c r="AT17" s="321"/>
      <c r="AU17" s="321"/>
      <c r="AV17" s="321"/>
      <c r="AW17" s="321"/>
      <c r="AX17" s="321"/>
      <c r="AY17" s="321"/>
      <c r="AZ17" s="321"/>
      <c r="BA17" s="321"/>
      <c r="BB17" s="321"/>
      <c r="BC17" s="321"/>
      <c r="BD17" s="321"/>
      <c r="BE17" s="321"/>
      <c r="BF17" s="321"/>
      <c r="BG17" s="321"/>
      <c r="BH17" s="321"/>
      <c r="BI17" s="322"/>
    </row>
    <row r="18" spans="1:61" s="131" customFormat="1" ht="56">
      <c r="A18" s="281" t="s">
        <v>2867</v>
      </c>
      <c r="B18" s="305" t="s">
        <v>2868</v>
      </c>
      <c r="C18" s="131">
        <v>4</v>
      </c>
      <c r="D18" s="131">
        <v>5</v>
      </c>
      <c r="E18" s="131">
        <v>6</v>
      </c>
      <c r="I18" s="132"/>
      <c r="J18" s="131">
        <v>19</v>
      </c>
      <c r="K18" s="131">
        <v>30</v>
      </c>
      <c r="L18" s="131" t="s">
        <v>68</v>
      </c>
      <c r="M18" s="313" t="s">
        <v>2869</v>
      </c>
      <c r="N18" s="131" t="s">
        <v>2690</v>
      </c>
      <c r="O18" s="131">
        <v>120</v>
      </c>
      <c r="P18" s="131" t="s">
        <v>55</v>
      </c>
      <c r="Q18" s="246" t="s">
        <v>2855</v>
      </c>
      <c r="R18" s="131">
        <v>1</v>
      </c>
      <c r="S18" s="131">
        <v>3</v>
      </c>
      <c r="T18" s="131">
        <v>1</v>
      </c>
      <c r="U18" s="313" t="s">
        <v>23</v>
      </c>
      <c r="V18" s="131">
        <v>2</v>
      </c>
      <c r="W18" s="313" t="s">
        <v>2870</v>
      </c>
      <c r="X18" s="313" t="s">
        <v>73</v>
      </c>
      <c r="Y18" s="131" t="s">
        <v>68</v>
      </c>
      <c r="Z18" s="313" t="s">
        <v>2870</v>
      </c>
      <c r="AA18" s="320" t="s">
        <v>2712</v>
      </c>
      <c r="AB18" s="131" t="s">
        <v>68</v>
      </c>
      <c r="AC18" s="246">
        <v>1</v>
      </c>
      <c r="AD18" s="246"/>
      <c r="AE18" s="131">
        <v>1</v>
      </c>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c r="BC18" s="321"/>
      <c r="BD18" s="321"/>
      <c r="BE18" s="321"/>
      <c r="BF18" s="321"/>
      <c r="BG18" s="321"/>
      <c r="BH18" s="321"/>
      <c r="BI18" s="322"/>
    </row>
    <row r="19" spans="1:61" s="131" customFormat="1" ht="84">
      <c r="A19" s="281" t="s">
        <v>5409</v>
      </c>
      <c r="B19" s="313" t="s">
        <v>2874</v>
      </c>
      <c r="C19" s="131">
        <v>2</v>
      </c>
      <c r="D19" s="131">
        <v>4</v>
      </c>
      <c r="I19" s="132"/>
      <c r="J19" s="131">
        <v>23</v>
      </c>
      <c r="K19" s="131">
        <v>24</v>
      </c>
      <c r="L19" s="131" t="s">
        <v>58</v>
      </c>
      <c r="M19" s="313" t="s">
        <v>2875</v>
      </c>
      <c r="N19" s="131" t="s">
        <v>2690</v>
      </c>
      <c r="O19" s="131">
        <v>90</v>
      </c>
      <c r="P19" s="131" t="s">
        <v>384</v>
      </c>
      <c r="Q19" s="246" t="s">
        <v>2855</v>
      </c>
      <c r="R19" s="131">
        <v>1</v>
      </c>
      <c r="S19" s="131">
        <v>3</v>
      </c>
      <c r="T19" s="131">
        <v>1</v>
      </c>
      <c r="U19" s="131" t="s">
        <v>2876</v>
      </c>
      <c r="V19" s="131">
        <v>2</v>
      </c>
      <c r="W19" s="131" t="s">
        <v>23</v>
      </c>
      <c r="X19" s="131" t="s">
        <v>2870</v>
      </c>
      <c r="Y19" s="131" t="s">
        <v>68</v>
      </c>
      <c r="Z19" s="131" t="s">
        <v>2870</v>
      </c>
      <c r="AA19" s="320" t="s">
        <v>2685</v>
      </c>
      <c r="AB19" s="131" t="s">
        <v>68</v>
      </c>
      <c r="AC19" s="131">
        <v>7</v>
      </c>
      <c r="AD19" s="246"/>
      <c r="AE19" s="131">
        <v>2</v>
      </c>
      <c r="AG19" s="321"/>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c r="BI19" s="322"/>
    </row>
    <row r="20" spans="1:61" s="131" customFormat="1" ht="28">
      <c r="A20" s="281" t="s">
        <v>1199</v>
      </c>
      <c r="B20" s="305" t="s">
        <v>5410</v>
      </c>
      <c r="C20" s="131">
        <v>2</v>
      </c>
      <c r="I20" s="132"/>
      <c r="J20" s="131">
        <v>18</v>
      </c>
      <c r="K20" s="131">
        <v>30</v>
      </c>
      <c r="L20" s="131" t="s">
        <v>58</v>
      </c>
      <c r="M20" s="313" t="s">
        <v>5411</v>
      </c>
      <c r="N20" s="131" t="s">
        <v>2690</v>
      </c>
      <c r="O20" s="131">
        <v>90</v>
      </c>
      <c r="P20" s="131" t="s">
        <v>384</v>
      </c>
      <c r="Q20" s="246" t="s">
        <v>2855</v>
      </c>
      <c r="R20" s="131">
        <v>2</v>
      </c>
      <c r="S20" s="131">
        <v>3</v>
      </c>
      <c r="T20" s="131">
        <v>1</v>
      </c>
      <c r="U20" s="131" t="s">
        <v>23</v>
      </c>
      <c r="V20" s="131">
        <v>2</v>
      </c>
      <c r="W20" s="131" t="s">
        <v>23</v>
      </c>
      <c r="X20" s="131" t="s">
        <v>2870</v>
      </c>
      <c r="Y20" s="131" t="s">
        <v>68</v>
      </c>
      <c r="Z20" s="131" t="s">
        <v>23</v>
      </c>
      <c r="AA20" s="320" t="s">
        <v>2712</v>
      </c>
      <c r="AB20" s="131" t="s">
        <v>68</v>
      </c>
      <c r="AC20" s="131">
        <v>7</v>
      </c>
      <c r="AD20" s="246"/>
      <c r="AE20" s="131">
        <v>2</v>
      </c>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c r="BI20" s="322"/>
    </row>
    <row r="21" spans="1:61" s="131" customFormat="1" ht="42">
      <c r="A21" s="281" t="s">
        <v>2873</v>
      </c>
      <c r="B21" s="313" t="s">
        <v>2877</v>
      </c>
      <c r="C21" s="131">
        <v>4</v>
      </c>
      <c r="D21" s="131">
        <v>6</v>
      </c>
      <c r="I21" s="132"/>
      <c r="J21" s="131">
        <v>49</v>
      </c>
      <c r="K21" s="131">
        <v>112</v>
      </c>
      <c r="L21" s="131" t="s">
        <v>58</v>
      </c>
      <c r="M21" s="313" t="s">
        <v>2878</v>
      </c>
      <c r="N21" s="131" t="s">
        <v>2840</v>
      </c>
      <c r="O21" s="131">
        <v>120</v>
      </c>
      <c r="P21" s="131" t="s">
        <v>384</v>
      </c>
      <c r="Q21" s="246" t="s">
        <v>2855</v>
      </c>
      <c r="R21" s="131">
        <v>1</v>
      </c>
      <c r="S21" s="131" t="s">
        <v>2815</v>
      </c>
      <c r="T21" s="131">
        <v>0</v>
      </c>
      <c r="U21" s="131" t="s">
        <v>2872</v>
      </c>
      <c r="V21" s="131">
        <v>2</v>
      </c>
      <c r="W21" s="131" t="s">
        <v>23</v>
      </c>
      <c r="X21" s="131" t="s">
        <v>2873</v>
      </c>
      <c r="Y21" s="131" t="s">
        <v>68</v>
      </c>
      <c r="Z21" s="131" t="s">
        <v>2879</v>
      </c>
      <c r="AA21" s="320" t="s">
        <v>5412</v>
      </c>
      <c r="AB21" s="320" t="s">
        <v>68</v>
      </c>
      <c r="AC21" s="131" t="s">
        <v>2744</v>
      </c>
      <c r="AD21" s="246"/>
      <c r="AE21" s="131">
        <v>1</v>
      </c>
      <c r="AG21" s="321"/>
      <c r="AH21" s="321"/>
      <c r="AI21" s="321"/>
      <c r="AJ21" s="321"/>
      <c r="AK21" s="321"/>
      <c r="AL21" s="321"/>
      <c r="AM21" s="321"/>
      <c r="AN21" s="321"/>
      <c r="AO21" s="321"/>
      <c r="AP21" s="321"/>
      <c r="AQ21" s="321"/>
      <c r="AR21" s="321"/>
      <c r="AS21" s="321"/>
      <c r="AT21" s="321"/>
      <c r="AU21" s="321"/>
      <c r="AV21" s="321"/>
      <c r="AW21" s="321"/>
      <c r="AX21" s="321"/>
      <c r="AY21" s="321"/>
      <c r="AZ21" s="321"/>
      <c r="BA21" s="321"/>
      <c r="BB21" s="321"/>
      <c r="BC21" s="321"/>
      <c r="BD21" s="321"/>
      <c r="BE21" s="321"/>
      <c r="BF21" s="321"/>
      <c r="BG21" s="321"/>
      <c r="BH21" s="321"/>
      <c r="BI21" s="322"/>
    </row>
    <row r="22" spans="1:61" s="131" customFormat="1" ht="126">
      <c r="A22" s="281" t="s">
        <v>2881</v>
      </c>
      <c r="B22" s="313" t="s">
        <v>2882</v>
      </c>
      <c r="C22" s="131">
        <v>4</v>
      </c>
      <c r="D22" s="131">
        <v>6</v>
      </c>
      <c r="I22" s="132"/>
      <c r="J22" s="131">
        <v>88</v>
      </c>
      <c r="K22" s="131">
        <v>120</v>
      </c>
      <c r="L22" s="131" t="s">
        <v>58</v>
      </c>
      <c r="M22" s="313" t="s">
        <v>2883</v>
      </c>
      <c r="N22" s="131" t="s">
        <v>2884</v>
      </c>
      <c r="O22" s="131">
        <v>60</v>
      </c>
      <c r="P22" s="131" t="s">
        <v>2885</v>
      </c>
      <c r="Q22" s="246" t="s">
        <v>2855</v>
      </c>
      <c r="R22" s="131">
        <v>1</v>
      </c>
      <c r="S22" s="131">
        <v>3</v>
      </c>
      <c r="T22" s="131">
        <v>0</v>
      </c>
      <c r="U22" s="131" t="s">
        <v>2886</v>
      </c>
      <c r="V22" s="131">
        <v>2</v>
      </c>
      <c r="W22" s="131" t="s">
        <v>23</v>
      </c>
      <c r="X22" s="131" t="s">
        <v>2886</v>
      </c>
      <c r="Y22" s="131" t="s">
        <v>68</v>
      </c>
      <c r="Z22" s="131" t="s">
        <v>2887</v>
      </c>
      <c r="AA22" s="320" t="s">
        <v>2685</v>
      </c>
      <c r="AB22" s="320">
        <v>14178</v>
      </c>
      <c r="AC22" s="246" t="s">
        <v>2744</v>
      </c>
      <c r="AD22" s="246">
        <v>1</v>
      </c>
      <c r="AE22" s="131">
        <v>1</v>
      </c>
      <c r="AG22" s="321"/>
      <c r="AH22" s="321"/>
      <c r="AI22" s="321"/>
      <c r="AJ22" s="321"/>
      <c r="AK22" s="321"/>
      <c r="AL22" s="321"/>
      <c r="AM22" s="321"/>
      <c r="AN22" s="321"/>
      <c r="AO22" s="321"/>
      <c r="AP22" s="321"/>
      <c r="AQ22" s="321"/>
      <c r="AR22" s="321"/>
      <c r="AS22" s="321"/>
      <c r="AT22" s="321"/>
      <c r="AU22" s="321"/>
      <c r="AV22" s="321"/>
      <c r="AW22" s="321"/>
      <c r="AX22" s="321"/>
      <c r="AY22" s="321"/>
      <c r="AZ22" s="321"/>
      <c r="BA22" s="321"/>
      <c r="BB22" s="321"/>
      <c r="BC22" s="321"/>
      <c r="BD22" s="321"/>
      <c r="BE22" s="321"/>
      <c r="BF22" s="321"/>
      <c r="BG22" s="321"/>
      <c r="BH22" s="321"/>
      <c r="BI22" s="322"/>
    </row>
    <row r="23" spans="1:61" s="131" customFormat="1" ht="42">
      <c r="A23" s="281" t="s">
        <v>2888</v>
      </c>
      <c r="B23" s="313" t="s">
        <v>2889</v>
      </c>
      <c r="C23" s="131">
        <v>2</v>
      </c>
      <c r="D23" s="131">
        <v>6</v>
      </c>
      <c r="I23" s="132"/>
      <c r="J23" s="246">
        <v>110</v>
      </c>
      <c r="K23" s="131" t="s">
        <v>2890</v>
      </c>
      <c r="L23" s="131" t="s">
        <v>68</v>
      </c>
      <c r="M23" s="313" t="s">
        <v>2891</v>
      </c>
      <c r="N23" s="131" t="s">
        <v>1158</v>
      </c>
      <c r="O23" s="131" t="s">
        <v>23</v>
      </c>
      <c r="P23" s="131" t="s">
        <v>50</v>
      </c>
      <c r="Q23" s="313" t="s">
        <v>2892</v>
      </c>
      <c r="R23" s="131">
        <v>3</v>
      </c>
      <c r="S23" s="131">
        <v>2</v>
      </c>
      <c r="T23" s="131">
        <v>1</v>
      </c>
      <c r="U23" s="131" t="s">
        <v>234</v>
      </c>
      <c r="V23" s="131">
        <v>2</v>
      </c>
      <c r="W23" s="131" t="s">
        <v>23</v>
      </c>
      <c r="X23" s="131" t="s">
        <v>23</v>
      </c>
      <c r="Y23" s="131" t="s">
        <v>68</v>
      </c>
      <c r="Z23" s="131" t="s">
        <v>68</v>
      </c>
      <c r="AA23" s="320">
        <v>92682</v>
      </c>
      <c r="AB23" s="131" t="s">
        <v>68</v>
      </c>
      <c r="AC23" s="131">
        <v>1</v>
      </c>
      <c r="AD23" s="246"/>
      <c r="AE23" s="131">
        <v>1</v>
      </c>
      <c r="AG23" s="321"/>
      <c r="AH23" s="321"/>
      <c r="AI23" s="321"/>
      <c r="AJ23" s="321"/>
      <c r="AK23" s="321"/>
      <c r="AL23" s="321"/>
      <c r="AM23" s="321"/>
      <c r="AN23" s="321"/>
      <c r="AO23" s="321"/>
      <c r="AP23" s="321"/>
      <c r="AQ23" s="321"/>
      <c r="AR23" s="321"/>
      <c r="AS23" s="321"/>
      <c r="AT23" s="321"/>
      <c r="AU23" s="321"/>
      <c r="AV23" s="321"/>
      <c r="AW23" s="321"/>
      <c r="AX23" s="321"/>
      <c r="AY23" s="321"/>
      <c r="AZ23" s="321"/>
      <c r="BA23" s="321"/>
      <c r="BB23" s="321"/>
      <c r="BC23" s="321"/>
      <c r="BD23" s="321"/>
      <c r="BE23" s="321"/>
      <c r="BF23" s="321"/>
      <c r="BG23" s="321"/>
      <c r="BH23" s="321"/>
      <c r="BI23" s="322"/>
    </row>
    <row r="24" spans="1:61" s="131" customFormat="1" ht="28">
      <c r="A24" s="281" t="s">
        <v>2893</v>
      </c>
      <c r="B24" s="305" t="s">
        <v>2894</v>
      </c>
      <c r="C24" s="131">
        <v>2</v>
      </c>
      <c r="D24" s="131">
        <v>6</v>
      </c>
      <c r="I24" s="132"/>
      <c r="J24" s="246">
        <v>37</v>
      </c>
      <c r="K24" s="131" t="s">
        <v>2895</v>
      </c>
      <c r="L24" s="131" t="s">
        <v>1705</v>
      </c>
      <c r="M24" s="305" t="s">
        <v>2891</v>
      </c>
      <c r="N24" s="131" t="s">
        <v>1158</v>
      </c>
      <c r="O24" s="131" t="s">
        <v>23</v>
      </c>
      <c r="P24" s="131" t="s">
        <v>50</v>
      </c>
      <c r="Q24" s="313" t="s">
        <v>2896</v>
      </c>
      <c r="R24" s="131">
        <v>3</v>
      </c>
      <c r="S24" s="131">
        <v>2</v>
      </c>
      <c r="T24" s="131">
        <v>1</v>
      </c>
      <c r="U24" s="131" t="s">
        <v>234</v>
      </c>
      <c r="V24" s="131">
        <v>2</v>
      </c>
      <c r="W24" s="131" t="s">
        <v>23</v>
      </c>
      <c r="X24" s="246" t="s">
        <v>2846</v>
      </c>
      <c r="Y24" s="131" t="s">
        <v>68</v>
      </c>
      <c r="Z24" s="131" t="s">
        <v>68</v>
      </c>
      <c r="AA24" s="342">
        <v>198248</v>
      </c>
      <c r="AB24" s="131" t="s">
        <v>68</v>
      </c>
      <c r="AC24" s="131">
        <v>1</v>
      </c>
      <c r="AD24" s="246"/>
      <c r="AE24" s="131">
        <v>1</v>
      </c>
      <c r="AG24" s="321"/>
      <c r="AH24" s="321"/>
      <c r="AI24" s="321"/>
      <c r="AJ24" s="321"/>
      <c r="AK24" s="321"/>
      <c r="AL24" s="321"/>
      <c r="AM24" s="321"/>
      <c r="AN24" s="321"/>
      <c r="AO24" s="321"/>
      <c r="AP24" s="321"/>
      <c r="AQ24" s="321"/>
      <c r="AR24" s="321"/>
      <c r="AS24" s="321"/>
      <c r="AT24" s="321"/>
      <c r="AU24" s="321"/>
      <c r="AV24" s="321"/>
      <c r="AW24" s="321"/>
      <c r="AX24" s="321"/>
      <c r="AY24" s="321"/>
      <c r="AZ24" s="321"/>
      <c r="BA24" s="321"/>
      <c r="BB24" s="321"/>
      <c r="BC24" s="321"/>
      <c r="BD24" s="321"/>
      <c r="BE24" s="321"/>
      <c r="BF24" s="321"/>
      <c r="BG24" s="321"/>
      <c r="BH24" s="321"/>
      <c r="BI24" s="322"/>
    </row>
    <row r="25" spans="1:61" s="131" customFormat="1" ht="42">
      <c r="A25" s="281" t="s">
        <v>2897</v>
      </c>
      <c r="B25" s="313" t="s">
        <v>2898</v>
      </c>
      <c r="C25" s="131">
        <v>2</v>
      </c>
      <c r="D25" s="131">
        <v>5</v>
      </c>
      <c r="E25" s="131">
        <v>6</v>
      </c>
      <c r="I25" s="132"/>
      <c r="J25" s="246">
        <v>73</v>
      </c>
      <c r="K25" s="131" t="s">
        <v>63</v>
      </c>
      <c r="L25" s="131" t="s">
        <v>68</v>
      </c>
      <c r="M25" s="313" t="s">
        <v>2899</v>
      </c>
      <c r="N25" s="131" t="s">
        <v>2690</v>
      </c>
      <c r="O25" s="131">
        <v>60</v>
      </c>
      <c r="P25" s="131" t="s">
        <v>2860</v>
      </c>
      <c r="Q25" s="246" t="s">
        <v>63</v>
      </c>
      <c r="R25" s="131">
        <v>1</v>
      </c>
      <c r="S25" s="131">
        <v>3</v>
      </c>
      <c r="T25" s="131">
        <v>1</v>
      </c>
      <c r="U25" s="131" t="s">
        <v>23</v>
      </c>
      <c r="V25" s="131">
        <v>2</v>
      </c>
      <c r="W25" s="131" t="s">
        <v>68</v>
      </c>
      <c r="X25" s="313" t="s">
        <v>2900</v>
      </c>
      <c r="Y25" s="131" t="s">
        <v>68</v>
      </c>
      <c r="Z25" s="131" t="s">
        <v>68</v>
      </c>
      <c r="AA25" s="318">
        <v>613.6</v>
      </c>
      <c r="AB25" s="131" t="s">
        <v>68</v>
      </c>
      <c r="AC25" s="131">
        <v>1</v>
      </c>
      <c r="AD25" s="246"/>
      <c r="AE25" s="131">
        <v>1</v>
      </c>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1"/>
      <c r="BE25" s="321"/>
      <c r="BF25" s="321"/>
      <c r="BG25" s="321"/>
      <c r="BH25" s="321"/>
      <c r="BI25" s="322"/>
    </row>
    <row r="26" spans="1:61" s="319" customFormat="1" ht="42">
      <c r="A26" s="281" t="s">
        <v>2028</v>
      </c>
      <c r="B26" s="313" t="s">
        <v>5413</v>
      </c>
      <c r="C26" s="131">
        <v>2</v>
      </c>
      <c r="D26" s="131"/>
      <c r="E26" s="131"/>
      <c r="F26" s="131"/>
      <c r="G26" s="131"/>
      <c r="H26" s="131"/>
      <c r="I26" s="132"/>
      <c r="J26" s="246">
        <v>7</v>
      </c>
      <c r="K26" s="131" t="s">
        <v>516</v>
      </c>
      <c r="L26" s="246" t="s">
        <v>68</v>
      </c>
      <c r="M26" s="313" t="s">
        <v>5414</v>
      </c>
      <c r="N26" s="131" t="s">
        <v>2690</v>
      </c>
      <c r="O26" s="131">
        <v>60</v>
      </c>
      <c r="P26" s="246" t="s">
        <v>5415</v>
      </c>
      <c r="Q26" s="246" t="s">
        <v>5416</v>
      </c>
      <c r="R26" s="246">
        <v>1</v>
      </c>
      <c r="S26" s="246">
        <v>2</v>
      </c>
      <c r="T26" s="131"/>
      <c r="U26" s="131"/>
      <c r="V26" s="246">
        <v>2</v>
      </c>
      <c r="W26" s="131"/>
      <c r="X26" s="131"/>
      <c r="Y26" s="131"/>
      <c r="Z26" s="131" t="s">
        <v>68</v>
      </c>
      <c r="AA26" s="131" t="s">
        <v>2712</v>
      </c>
      <c r="AB26" s="246" t="s">
        <v>68</v>
      </c>
      <c r="AC26" s="131">
        <v>1</v>
      </c>
      <c r="AD26" s="246">
        <v>2021</v>
      </c>
      <c r="AE26" s="131">
        <v>1</v>
      </c>
      <c r="AF26" s="131"/>
    </row>
    <row r="27" spans="1:61" s="131" customFormat="1" ht="70">
      <c r="A27" s="281" t="s">
        <v>2901</v>
      </c>
      <c r="B27" s="313" t="s">
        <v>2902</v>
      </c>
      <c r="C27" s="131">
        <v>2</v>
      </c>
      <c r="D27" s="131">
        <v>3</v>
      </c>
      <c r="E27" s="131">
        <v>4</v>
      </c>
      <c r="F27" s="131">
        <v>5</v>
      </c>
      <c r="G27" s="131">
        <v>6</v>
      </c>
      <c r="I27" s="132"/>
      <c r="J27" s="324">
        <v>10</v>
      </c>
      <c r="K27" s="131" t="s">
        <v>516</v>
      </c>
      <c r="L27" s="131" t="s">
        <v>1705</v>
      </c>
      <c r="M27" s="313" t="s">
        <v>2903</v>
      </c>
      <c r="N27" s="131" t="s">
        <v>2904</v>
      </c>
      <c r="O27" s="131">
        <v>180</v>
      </c>
      <c r="P27" s="131" t="s">
        <v>2719</v>
      </c>
      <c r="Q27" s="313" t="s">
        <v>2905</v>
      </c>
      <c r="R27" s="131">
        <v>1</v>
      </c>
      <c r="S27" s="131">
        <v>2</v>
      </c>
      <c r="T27" s="131">
        <v>1</v>
      </c>
      <c r="U27" s="131" t="s">
        <v>23</v>
      </c>
      <c r="V27" s="131">
        <v>2</v>
      </c>
      <c r="W27" s="313" t="s">
        <v>2906</v>
      </c>
      <c r="X27" s="313" t="s">
        <v>23</v>
      </c>
      <c r="Y27" s="313" t="s">
        <v>68</v>
      </c>
      <c r="Z27" s="131" t="s">
        <v>23</v>
      </c>
      <c r="AA27" s="131" t="s">
        <v>2712</v>
      </c>
      <c r="AB27" s="131" t="s">
        <v>68</v>
      </c>
      <c r="AC27" s="131">
        <v>1</v>
      </c>
      <c r="AD27" s="246">
        <v>2022</v>
      </c>
      <c r="AE27" s="131">
        <v>1</v>
      </c>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1"/>
      <c r="BD27" s="321"/>
      <c r="BE27" s="321"/>
      <c r="BF27" s="321"/>
      <c r="BG27" s="321"/>
      <c r="BH27" s="321"/>
      <c r="BI27" s="322"/>
    </row>
    <row r="28" spans="1:61" s="131" customFormat="1" ht="56">
      <c r="A28" s="281" t="s">
        <v>2907</v>
      </c>
      <c r="B28" s="313" t="s">
        <v>2908</v>
      </c>
      <c r="C28" s="131">
        <v>5</v>
      </c>
      <c r="D28" s="131">
        <v>6</v>
      </c>
      <c r="I28" s="132"/>
      <c r="J28" s="131">
        <v>40</v>
      </c>
      <c r="K28" s="131">
        <v>72</v>
      </c>
      <c r="L28" s="131" t="s">
        <v>68</v>
      </c>
      <c r="M28" s="313" t="s">
        <v>2909</v>
      </c>
      <c r="N28" s="131" t="s">
        <v>2910</v>
      </c>
      <c r="O28" s="131">
        <v>120</v>
      </c>
      <c r="P28" s="131" t="s">
        <v>2832</v>
      </c>
      <c r="Q28" s="246" t="s">
        <v>2911</v>
      </c>
      <c r="R28" s="131">
        <v>1</v>
      </c>
      <c r="S28" s="131">
        <v>3</v>
      </c>
      <c r="T28" s="131">
        <v>0</v>
      </c>
      <c r="U28" s="131" t="s">
        <v>2871</v>
      </c>
      <c r="V28" s="131">
        <v>2</v>
      </c>
      <c r="W28" s="131" t="s">
        <v>387</v>
      </c>
      <c r="X28" s="131" t="s">
        <v>23</v>
      </c>
      <c r="Y28" s="131" t="s">
        <v>68</v>
      </c>
      <c r="Z28" s="131" t="s">
        <v>23</v>
      </c>
      <c r="AA28" s="320" t="s">
        <v>2712</v>
      </c>
      <c r="AB28" s="131" t="s">
        <v>68</v>
      </c>
      <c r="AC28" s="246">
        <v>1</v>
      </c>
      <c r="AD28" s="246"/>
      <c r="AE28" s="131">
        <v>1</v>
      </c>
      <c r="AG28" s="321"/>
      <c r="AH28" s="321"/>
      <c r="AI28" s="321"/>
      <c r="AJ28" s="321"/>
      <c r="AK28" s="321"/>
      <c r="AL28" s="321"/>
      <c r="AM28" s="321"/>
      <c r="AN28" s="321"/>
      <c r="AO28" s="321"/>
      <c r="AP28" s="321"/>
      <c r="AQ28" s="321"/>
      <c r="AR28" s="321"/>
      <c r="AS28" s="321"/>
      <c r="AT28" s="321"/>
      <c r="AU28" s="321"/>
      <c r="AV28" s="321"/>
      <c r="AW28" s="321"/>
      <c r="AX28" s="321"/>
      <c r="AY28" s="321"/>
      <c r="AZ28" s="321"/>
      <c r="BA28" s="321"/>
      <c r="BB28" s="321"/>
      <c r="BC28" s="321"/>
      <c r="BD28" s="321"/>
      <c r="BE28" s="321"/>
      <c r="BF28" s="321"/>
      <c r="BG28" s="321"/>
      <c r="BH28" s="321"/>
      <c r="BI28" s="322"/>
    </row>
    <row r="29" spans="1:61" s="131" customFormat="1" ht="56">
      <c r="A29" s="281" t="s">
        <v>5417</v>
      </c>
      <c r="B29" s="313" t="s">
        <v>5418</v>
      </c>
      <c r="C29" s="131">
        <v>2</v>
      </c>
      <c r="D29" s="131">
        <v>3</v>
      </c>
      <c r="E29" s="131">
        <v>4</v>
      </c>
      <c r="F29" s="131">
        <v>6</v>
      </c>
      <c r="I29" s="132"/>
      <c r="J29" s="131">
        <v>58</v>
      </c>
      <c r="L29" s="131" t="s">
        <v>49</v>
      </c>
      <c r="M29" s="313" t="s">
        <v>5419</v>
      </c>
      <c r="N29" s="131" t="s">
        <v>4006</v>
      </c>
      <c r="O29" s="131" t="s">
        <v>121</v>
      </c>
      <c r="P29" s="131" t="s">
        <v>121</v>
      </c>
      <c r="Q29" s="246" t="s">
        <v>5420</v>
      </c>
      <c r="R29" s="131">
        <v>2</v>
      </c>
      <c r="S29" s="131">
        <v>4</v>
      </c>
      <c r="X29" s="131" t="s">
        <v>5417</v>
      </c>
      <c r="AA29" s="320" t="s">
        <v>275</v>
      </c>
      <c r="AB29" s="131">
        <v>0</v>
      </c>
      <c r="AC29" s="246"/>
      <c r="AD29" s="246">
        <v>2018</v>
      </c>
      <c r="AE29" s="131">
        <v>2</v>
      </c>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1"/>
      <c r="BC29" s="321"/>
      <c r="BD29" s="321"/>
      <c r="BE29" s="321"/>
      <c r="BF29" s="321"/>
      <c r="BG29" s="321"/>
      <c r="BH29" s="321"/>
      <c r="BI29" s="322"/>
    </row>
    <row r="30" spans="1:61" s="131" customFormat="1" ht="42">
      <c r="A30" s="281" t="s">
        <v>4533</v>
      </c>
      <c r="B30" s="313" t="s">
        <v>5421</v>
      </c>
      <c r="C30" s="131">
        <v>2</v>
      </c>
      <c r="D30" s="131">
        <v>3</v>
      </c>
      <c r="E30" s="131">
        <v>4</v>
      </c>
      <c r="F30" s="131">
        <v>6</v>
      </c>
      <c r="I30" s="132"/>
      <c r="J30" s="131">
        <v>58</v>
      </c>
      <c r="L30" s="131" t="s">
        <v>49</v>
      </c>
      <c r="M30" s="313" t="s">
        <v>5422</v>
      </c>
      <c r="N30" s="131" t="s">
        <v>4165</v>
      </c>
      <c r="O30" s="131" t="s">
        <v>121</v>
      </c>
      <c r="P30" s="131" t="s">
        <v>121</v>
      </c>
      <c r="Q30" s="246" t="s">
        <v>5420</v>
      </c>
      <c r="R30" s="131">
        <v>2</v>
      </c>
      <c r="S30" s="131">
        <v>4</v>
      </c>
      <c r="X30" s="131" t="s">
        <v>5423</v>
      </c>
      <c r="AA30" s="320" t="s">
        <v>275</v>
      </c>
      <c r="AB30" s="131">
        <v>0</v>
      </c>
      <c r="AC30" s="246"/>
      <c r="AD30" s="246">
        <v>2018</v>
      </c>
      <c r="AE30" s="131">
        <v>2</v>
      </c>
      <c r="AG30" s="321"/>
      <c r="AH30" s="321"/>
      <c r="AI30" s="321"/>
      <c r="AJ30" s="321"/>
      <c r="AK30" s="321"/>
      <c r="AL30" s="321"/>
      <c r="AM30" s="321"/>
      <c r="AN30" s="321"/>
      <c r="AO30" s="321"/>
      <c r="AP30" s="321"/>
      <c r="AQ30" s="321"/>
      <c r="AR30" s="321"/>
      <c r="AS30" s="321"/>
      <c r="AT30" s="321"/>
      <c r="AU30" s="321"/>
      <c r="AV30" s="321"/>
      <c r="AW30" s="321"/>
      <c r="AX30" s="321"/>
      <c r="AY30" s="321"/>
      <c r="AZ30" s="321"/>
      <c r="BA30" s="321"/>
      <c r="BB30" s="321"/>
      <c r="BC30" s="321"/>
      <c r="BD30" s="321"/>
      <c r="BE30" s="321"/>
      <c r="BF30" s="321"/>
      <c r="BG30" s="321"/>
      <c r="BH30" s="321"/>
      <c r="BI30" s="322"/>
    </row>
    <row r="31" spans="1:61" s="319" customFormat="1" ht="126">
      <c r="A31" s="317" t="s">
        <v>368</v>
      </c>
      <c r="B31" s="313" t="s">
        <v>5319</v>
      </c>
      <c r="C31" s="131">
        <v>2</v>
      </c>
      <c r="D31" s="131">
        <v>3</v>
      </c>
      <c r="E31" s="131">
        <v>4</v>
      </c>
      <c r="F31" s="131">
        <v>5</v>
      </c>
      <c r="G31" s="131">
        <v>6</v>
      </c>
      <c r="H31" s="131"/>
      <c r="I31" s="132"/>
      <c r="J31" s="246">
        <v>14</v>
      </c>
      <c r="K31" s="131" t="s">
        <v>23</v>
      </c>
      <c r="L31" s="131" t="s">
        <v>68</v>
      </c>
      <c r="M31" s="313" t="s">
        <v>5320</v>
      </c>
      <c r="N31" s="131" t="s">
        <v>5321</v>
      </c>
      <c r="O31" s="131">
        <v>60</v>
      </c>
      <c r="P31" s="131">
        <v>8</v>
      </c>
      <c r="Q31" s="246" t="s">
        <v>5322</v>
      </c>
      <c r="R31" s="131">
        <v>1</v>
      </c>
      <c r="S31" s="131" t="s">
        <v>1903</v>
      </c>
      <c r="T31" s="131">
        <v>1</v>
      </c>
      <c r="U31" s="131" t="s">
        <v>23</v>
      </c>
      <c r="V31" s="131">
        <v>2</v>
      </c>
      <c r="W31" s="131" t="s">
        <v>5323</v>
      </c>
      <c r="X31" s="131" t="s">
        <v>2725</v>
      </c>
      <c r="Y31" s="131" t="s">
        <v>68</v>
      </c>
      <c r="Z31" s="131" t="s">
        <v>68</v>
      </c>
      <c r="AA31" s="318">
        <v>3988.4</v>
      </c>
      <c r="AB31" s="131" t="s">
        <v>68</v>
      </c>
      <c r="AC31" s="131">
        <v>1</v>
      </c>
      <c r="AD31" s="246">
        <v>2024</v>
      </c>
      <c r="AE31" s="131">
        <v>1</v>
      </c>
      <c r="AF31" s="131"/>
    </row>
    <row r="32" spans="1:61" s="131" customFormat="1" ht="56">
      <c r="A32" s="317" t="s">
        <v>5324</v>
      </c>
      <c r="B32" s="313" t="s">
        <v>5325</v>
      </c>
      <c r="C32" s="131">
        <v>2</v>
      </c>
      <c r="D32" s="131">
        <v>3</v>
      </c>
      <c r="E32" s="131">
        <v>4</v>
      </c>
      <c r="F32" s="131">
        <v>5</v>
      </c>
      <c r="G32" s="131">
        <v>6</v>
      </c>
      <c r="I32" s="132"/>
      <c r="J32" s="246">
        <v>12</v>
      </c>
      <c r="K32" s="131">
        <v>20</v>
      </c>
      <c r="L32" s="246" t="s">
        <v>68</v>
      </c>
      <c r="M32" s="313" t="s">
        <v>2680</v>
      </c>
      <c r="N32" s="131" t="s">
        <v>64</v>
      </c>
      <c r="O32" s="131" t="s">
        <v>2975</v>
      </c>
      <c r="P32" s="131" t="s">
        <v>50</v>
      </c>
      <c r="Q32" s="246" t="s">
        <v>2682</v>
      </c>
      <c r="R32" s="246">
        <v>1</v>
      </c>
      <c r="S32" s="246">
        <v>2</v>
      </c>
      <c r="U32" s="131" t="s">
        <v>2683</v>
      </c>
      <c r="V32" s="246">
        <v>2</v>
      </c>
      <c r="W32" s="131" t="s">
        <v>23</v>
      </c>
      <c r="X32" s="131" t="s">
        <v>2684</v>
      </c>
      <c r="Y32" s="131" t="s">
        <v>68</v>
      </c>
      <c r="Z32" s="131" t="s">
        <v>68</v>
      </c>
      <c r="AA32" s="320">
        <v>154048</v>
      </c>
      <c r="AB32" s="246" t="s">
        <v>68</v>
      </c>
      <c r="AC32" s="131">
        <v>1</v>
      </c>
      <c r="AD32" s="246">
        <v>2018</v>
      </c>
      <c r="AE32" s="131">
        <v>1</v>
      </c>
      <c r="AG32" s="321"/>
      <c r="AH32" s="321"/>
      <c r="AI32" s="321"/>
      <c r="AJ32" s="321"/>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1"/>
      <c r="BG32" s="321"/>
      <c r="BH32" s="321"/>
      <c r="BI32" s="322"/>
    </row>
    <row r="33" spans="1:61" s="131" customFormat="1" ht="98">
      <c r="A33" s="317" t="s">
        <v>5326</v>
      </c>
      <c r="B33" s="313" t="s">
        <v>2686</v>
      </c>
      <c r="C33" s="131">
        <v>2</v>
      </c>
      <c r="D33" s="131">
        <v>5</v>
      </c>
      <c r="I33" s="132"/>
      <c r="J33" s="246">
        <v>15</v>
      </c>
      <c r="K33" s="131" t="s">
        <v>2688</v>
      </c>
      <c r="L33" s="131" t="s">
        <v>68</v>
      </c>
      <c r="M33" s="313" t="s">
        <v>2689</v>
      </c>
      <c r="N33" s="131" t="s">
        <v>2690</v>
      </c>
      <c r="O33" s="131">
        <v>60</v>
      </c>
      <c r="P33" s="131" t="s">
        <v>2691</v>
      </c>
      <c r="Q33" s="246" t="s">
        <v>2692</v>
      </c>
      <c r="R33" s="131">
        <v>1</v>
      </c>
      <c r="S33" s="131">
        <v>3</v>
      </c>
      <c r="T33" s="303">
        <v>1</v>
      </c>
      <c r="U33" s="131" t="s">
        <v>23</v>
      </c>
      <c r="V33" s="131">
        <v>2</v>
      </c>
      <c r="W33" s="131" t="s">
        <v>23</v>
      </c>
      <c r="X33" s="131" t="s">
        <v>23</v>
      </c>
      <c r="Y33" s="131" t="s">
        <v>68</v>
      </c>
      <c r="Z33" s="131" t="s">
        <v>2693</v>
      </c>
      <c r="AA33" s="318">
        <v>3988.4</v>
      </c>
      <c r="AB33" s="131" t="s">
        <v>68</v>
      </c>
      <c r="AC33" s="131">
        <v>1</v>
      </c>
      <c r="AD33" s="246"/>
      <c r="AE33" s="131">
        <v>1</v>
      </c>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322"/>
    </row>
    <row r="34" spans="1:61" s="131" customFormat="1" ht="28">
      <c r="A34" s="317" t="s">
        <v>2694</v>
      </c>
      <c r="B34" s="246" t="s">
        <v>2695</v>
      </c>
      <c r="C34" s="131">
        <v>2</v>
      </c>
      <c r="D34" s="131">
        <v>3</v>
      </c>
      <c r="E34" s="131">
        <v>4</v>
      </c>
      <c r="I34" s="132"/>
      <c r="J34" s="246">
        <v>20</v>
      </c>
      <c r="K34" s="131" t="s">
        <v>63</v>
      </c>
      <c r="L34" s="131" t="s">
        <v>68</v>
      </c>
      <c r="M34" s="313" t="s">
        <v>2696</v>
      </c>
      <c r="N34" s="131" t="s">
        <v>2690</v>
      </c>
      <c r="O34" s="131">
        <v>60</v>
      </c>
      <c r="P34" s="131" t="s">
        <v>50</v>
      </c>
      <c r="Q34" s="313" t="s">
        <v>2697</v>
      </c>
      <c r="R34" s="131">
        <v>1</v>
      </c>
      <c r="S34" s="131">
        <v>3</v>
      </c>
      <c r="T34" s="131">
        <v>1</v>
      </c>
      <c r="U34" s="131" t="s">
        <v>2698</v>
      </c>
      <c r="V34" s="131">
        <v>2</v>
      </c>
      <c r="W34" s="131" t="s">
        <v>23</v>
      </c>
      <c r="X34" s="131" t="s">
        <v>2699</v>
      </c>
      <c r="Y34" s="131" t="s">
        <v>68</v>
      </c>
      <c r="Z34" s="246" t="s">
        <v>2700</v>
      </c>
      <c r="AA34" s="131" t="s">
        <v>2685</v>
      </c>
      <c r="AB34" s="323">
        <v>4000</v>
      </c>
      <c r="AC34" s="131">
        <v>1</v>
      </c>
      <c r="AD34" s="246"/>
      <c r="AE34" s="131">
        <v>1</v>
      </c>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1"/>
      <c r="BC34" s="321"/>
      <c r="BD34" s="321"/>
      <c r="BE34" s="321"/>
      <c r="BF34" s="321"/>
      <c r="BG34" s="321"/>
      <c r="BH34" s="321"/>
      <c r="BI34" s="322"/>
    </row>
    <row r="35" spans="1:61" s="131" customFormat="1" ht="70">
      <c r="A35" s="317" t="s">
        <v>2701</v>
      </c>
      <c r="B35" s="313" t="s">
        <v>2702</v>
      </c>
      <c r="C35" s="131">
        <v>3</v>
      </c>
      <c r="D35" s="131">
        <v>4</v>
      </c>
      <c r="I35" s="132"/>
      <c r="J35" s="246">
        <v>8</v>
      </c>
      <c r="K35" s="131" t="s">
        <v>63</v>
      </c>
      <c r="L35" s="131" t="s">
        <v>68</v>
      </c>
      <c r="M35" s="313" t="s">
        <v>2703</v>
      </c>
      <c r="N35" s="131" t="s">
        <v>2690</v>
      </c>
      <c r="O35" s="131">
        <v>60</v>
      </c>
      <c r="P35" s="131" t="s">
        <v>2704</v>
      </c>
      <c r="Q35" s="313" t="s">
        <v>2705</v>
      </c>
      <c r="R35" s="131">
        <v>1</v>
      </c>
      <c r="S35" s="131">
        <v>3</v>
      </c>
      <c r="T35" s="131">
        <v>1</v>
      </c>
      <c r="U35" s="131" t="s">
        <v>23</v>
      </c>
      <c r="V35" s="131">
        <v>2</v>
      </c>
      <c r="W35" s="131" t="s">
        <v>23</v>
      </c>
      <c r="X35" s="131" t="s">
        <v>23</v>
      </c>
      <c r="Y35" s="131" t="s">
        <v>68</v>
      </c>
      <c r="Z35" s="131" t="s">
        <v>68</v>
      </c>
      <c r="AA35" s="318">
        <v>2454.4</v>
      </c>
      <c r="AB35" s="131" t="s">
        <v>2706</v>
      </c>
      <c r="AC35" s="131">
        <v>1</v>
      </c>
      <c r="AD35" s="246">
        <v>2023</v>
      </c>
      <c r="AE35" s="131">
        <v>1</v>
      </c>
      <c r="AG35" s="321"/>
      <c r="AH35" s="321"/>
      <c r="AI35" s="321"/>
      <c r="AJ35" s="321"/>
      <c r="AK35" s="321"/>
      <c r="AL35" s="321"/>
      <c r="AM35" s="321"/>
      <c r="AN35" s="321"/>
      <c r="AO35" s="321"/>
      <c r="AP35" s="321"/>
      <c r="AQ35" s="321"/>
      <c r="AR35" s="321"/>
      <c r="AS35" s="321"/>
      <c r="AT35" s="321"/>
      <c r="AU35" s="321"/>
      <c r="AV35" s="321"/>
      <c r="AW35" s="321"/>
      <c r="AX35" s="321"/>
      <c r="AY35" s="321"/>
      <c r="AZ35" s="321"/>
      <c r="BA35" s="321"/>
      <c r="BB35" s="321"/>
      <c r="BC35" s="321"/>
      <c r="BD35" s="321"/>
      <c r="BE35" s="321"/>
      <c r="BF35" s="321"/>
      <c r="BG35" s="321"/>
      <c r="BH35" s="321"/>
      <c r="BI35" s="322"/>
    </row>
    <row r="36" spans="1:61" s="131" customFormat="1" ht="126">
      <c r="A36" s="317" t="s">
        <v>2707</v>
      </c>
      <c r="B36" s="313" t="s">
        <v>2708</v>
      </c>
      <c r="C36" s="131">
        <v>3</v>
      </c>
      <c r="D36" s="131">
        <v>4</v>
      </c>
      <c r="E36" s="131">
        <v>6</v>
      </c>
      <c r="I36" s="132"/>
      <c r="J36" s="246" t="s">
        <v>2687</v>
      </c>
      <c r="K36" s="131" t="s">
        <v>63</v>
      </c>
      <c r="L36" s="131" t="s">
        <v>68</v>
      </c>
      <c r="M36" s="313" t="s">
        <v>2709</v>
      </c>
      <c r="N36" s="131" t="s">
        <v>2690</v>
      </c>
      <c r="O36" s="131">
        <v>60</v>
      </c>
      <c r="P36" s="131" t="s">
        <v>384</v>
      </c>
      <c r="Q36" s="313" t="s">
        <v>2710</v>
      </c>
      <c r="R36" s="131" t="s">
        <v>1728</v>
      </c>
      <c r="S36" s="131">
        <v>3</v>
      </c>
      <c r="T36" s="131">
        <v>1</v>
      </c>
      <c r="U36" s="131" t="s">
        <v>2698</v>
      </c>
      <c r="V36" s="131">
        <v>2</v>
      </c>
      <c r="W36" s="246" t="s">
        <v>2711</v>
      </c>
      <c r="X36" s="131" t="s">
        <v>23</v>
      </c>
      <c r="Y36" s="131" t="s">
        <v>68</v>
      </c>
      <c r="Z36" s="131" t="s">
        <v>68</v>
      </c>
      <c r="AA36" s="318">
        <v>3988.4</v>
      </c>
      <c r="AB36" s="131" t="s">
        <v>68</v>
      </c>
      <c r="AD36" s="246">
        <v>2023</v>
      </c>
      <c r="AE36" s="131">
        <v>1</v>
      </c>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321"/>
      <c r="BH36" s="321"/>
      <c r="BI36" s="322"/>
    </row>
    <row r="37" spans="1:61" s="131" customFormat="1" ht="28">
      <c r="A37" s="317" t="s">
        <v>2713</v>
      </c>
      <c r="B37" s="305" t="s">
        <v>2714</v>
      </c>
      <c r="C37" s="131">
        <v>2</v>
      </c>
      <c r="D37" s="131">
        <v>5</v>
      </c>
      <c r="I37" s="132"/>
      <c r="J37" s="246">
        <v>224</v>
      </c>
      <c r="K37" s="131" t="s">
        <v>63</v>
      </c>
      <c r="L37" s="131" t="s">
        <v>68</v>
      </c>
      <c r="M37" s="313" t="s">
        <v>2715</v>
      </c>
      <c r="N37" s="131" t="s">
        <v>2690</v>
      </c>
      <c r="O37" s="131">
        <v>60</v>
      </c>
      <c r="P37" s="131" t="s">
        <v>384</v>
      </c>
      <c r="Q37" s="246" t="s">
        <v>63</v>
      </c>
      <c r="R37" s="131">
        <v>1</v>
      </c>
      <c r="S37" s="131">
        <v>3</v>
      </c>
      <c r="T37" s="131">
        <v>0</v>
      </c>
      <c r="U37" s="131" t="s">
        <v>23</v>
      </c>
      <c r="V37" s="131">
        <v>2</v>
      </c>
      <c r="W37" s="131" t="s">
        <v>23</v>
      </c>
      <c r="X37" s="131" t="s">
        <v>23</v>
      </c>
      <c r="Y37" s="131" t="s">
        <v>68</v>
      </c>
      <c r="Z37" s="131" t="s">
        <v>68</v>
      </c>
      <c r="AA37" s="131" t="s">
        <v>2712</v>
      </c>
      <c r="AB37" s="131" t="s">
        <v>68</v>
      </c>
      <c r="AC37" s="131">
        <v>1</v>
      </c>
      <c r="AD37" s="246"/>
      <c r="AE37" s="131">
        <v>1</v>
      </c>
      <c r="AG37" s="321"/>
      <c r="AH37" s="321"/>
      <c r="AI37" s="321"/>
      <c r="AJ37" s="321"/>
      <c r="AK37" s="321"/>
      <c r="AL37" s="321"/>
      <c r="AM37" s="321"/>
      <c r="AN37" s="321"/>
      <c r="AO37" s="321"/>
      <c r="AP37" s="321"/>
      <c r="AQ37" s="321"/>
      <c r="AR37" s="321"/>
      <c r="AS37" s="321"/>
      <c r="AT37" s="321"/>
      <c r="AU37" s="321"/>
      <c r="AV37" s="321"/>
      <c r="AW37" s="321"/>
      <c r="AX37" s="321"/>
      <c r="AY37" s="321"/>
      <c r="AZ37" s="321"/>
      <c r="BA37" s="321"/>
      <c r="BB37" s="321"/>
      <c r="BC37" s="321"/>
      <c r="BD37" s="321"/>
      <c r="BE37" s="321"/>
      <c r="BF37" s="321"/>
      <c r="BG37" s="321"/>
      <c r="BH37" s="321"/>
      <c r="BI37" s="322"/>
    </row>
    <row r="38" spans="1:61" s="131" customFormat="1" ht="56">
      <c r="A38" s="317" t="s">
        <v>2716</v>
      </c>
      <c r="B38" s="305" t="s">
        <v>2717</v>
      </c>
      <c r="C38" s="131">
        <v>2</v>
      </c>
      <c r="D38" s="131">
        <v>3</v>
      </c>
      <c r="I38" s="132"/>
      <c r="J38" s="324" t="s">
        <v>2687</v>
      </c>
      <c r="K38" s="131">
        <v>24</v>
      </c>
      <c r="L38" s="131" t="s">
        <v>1705</v>
      </c>
      <c r="M38" s="313" t="s">
        <v>2718</v>
      </c>
      <c r="N38" s="131" t="s">
        <v>2690</v>
      </c>
      <c r="P38" s="131" t="s">
        <v>2719</v>
      </c>
      <c r="Q38" s="313" t="s">
        <v>2720</v>
      </c>
      <c r="R38" s="131">
        <v>1</v>
      </c>
      <c r="S38" s="131">
        <v>3</v>
      </c>
      <c r="T38" s="131">
        <v>1</v>
      </c>
      <c r="U38" s="131" t="s">
        <v>23</v>
      </c>
      <c r="V38" s="131">
        <v>2</v>
      </c>
      <c r="W38" s="313" t="s">
        <v>23</v>
      </c>
      <c r="X38" s="313" t="s">
        <v>23</v>
      </c>
      <c r="Y38" s="313" t="s">
        <v>68</v>
      </c>
      <c r="Z38" s="131" t="s">
        <v>23</v>
      </c>
      <c r="AA38" s="131" t="s">
        <v>2712</v>
      </c>
      <c r="AB38" s="131" t="s">
        <v>68</v>
      </c>
      <c r="AC38" s="131">
        <v>1</v>
      </c>
      <c r="AD38" s="246">
        <v>2022</v>
      </c>
      <c r="AE38" s="131">
        <v>1</v>
      </c>
      <c r="AG38" s="321"/>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1"/>
      <c r="BH38" s="321"/>
      <c r="BI38" s="322"/>
    </row>
    <row r="39" spans="1:61" s="131" customFormat="1" ht="56">
      <c r="A39" s="317" t="s">
        <v>2721</v>
      </c>
      <c r="B39" s="305" t="s">
        <v>2722</v>
      </c>
      <c r="C39" s="131">
        <v>2</v>
      </c>
      <c r="D39" s="131">
        <v>5</v>
      </c>
      <c r="E39" s="131">
        <v>6</v>
      </c>
      <c r="I39" s="132"/>
      <c r="J39" s="324">
        <v>130</v>
      </c>
      <c r="K39" s="131" t="s">
        <v>516</v>
      </c>
      <c r="L39" s="131" t="s">
        <v>1705</v>
      </c>
      <c r="M39" s="313" t="s">
        <v>2723</v>
      </c>
      <c r="N39" s="131" t="s">
        <v>2690</v>
      </c>
      <c r="O39" s="131">
        <v>60</v>
      </c>
      <c r="P39" s="131" t="s">
        <v>990</v>
      </c>
      <c r="Q39" s="313" t="s">
        <v>2724</v>
      </c>
      <c r="R39" s="131">
        <v>1</v>
      </c>
      <c r="S39" s="131">
        <v>3</v>
      </c>
      <c r="T39" s="131">
        <v>1</v>
      </c>
      <c r="U39" s="131" t="s">
        <v>2698</v>
      </c>
      <c r="V39" s="131">
        <v>2</v>
      </c>
      <c r="W39" s="313" t="s">
        <v>23</v>
      </c>
      <c r="X39" s="313" t="s">
        <v>2725</v>
      </c>
      <c r="Y39" s="313" t="s">
        <v>68</v>
      </c>
      <c r="Z39" s="313" t="s">
        <v>2726</v>
      </c>
      <c r="AA39" s="320">
        <v>1534</v>
      </c>
      <c r="AB39" s="131" t="s">
        <v>68</v>
      </c>
      <c r="AC39" s="131">
        <v>1</v>
      </c>
      <c r="AD39" s="246">
        <v>2022</v>
      </c>
      <c r="AE39" s="131">
        <v>1</v>
      </c>
      <c r="AG39" s="321"/>
      <c r="AH39" s="321"/>
      <c r="AI39" s="321"/>
      <c r="AJ39" s="321"/>
      <c r="AK39" s="321"/>
      <c r="AL39" s="321"/>
      <c r="AM39" s="321"/>
      <c r="AN39" s="321"/>
      <c r="AO39" s="321"/>
      <c r="AP39" s="321"/>
      <c r="AQ39" s="321"/>
      <c r="AR39" s="321"/>
      <c r="AS39" s="321"/>
      <c r="AT39" s="321"/>
      <c r="AU39" s="321"/>
      <c r="AV39" s="321"/>
      <c r="AW39" s="321"/>
      <c r="AX39" s="321"/>
      <c r="AY39" s="321"/>
      <c r="AZ39" s="321"/>
      <c r="BA39" s="321"/>
      <c r="BB39" s="321"/>
      <c r="BC39" s="321"/>
      <c r="BD39" s="321"/>
      <c r="BE39" s="321"/>
      <c r="BF39" s="321"/>
      <c r="BG39" s="321"/>
      <c r="BH39" s="321"/>
      <c r="BI39" s="322"/>
    </row>
    <row r="40" spans="1:61" s="131" customFormat="1" ht="196">
      <c r="A40" s="325" t="s">
        <v>2727</v>
      </c>
      <c r="B40" s="313" t="s">
        <v>2728</v>
      </c>
      <c r="C40" s="131">
        <v>1</v>
      </c>
      <c r="D40" s="131">
        <v>2</v>
      </c>
      <c r="E40" s="131">
        <v>3</v>
      </c>
      <c r="F40" s="131">
        <v>4</v>
      </c>
      <c r="I40" s="132"/>
      <c r="J40" s="246">
        <v>676</v>
      </c>
      <c r="K40" s="246">
        <v>21</v>
      </c>
      <c r="L40" s="246" t="s">
        <v>1063</v>
      </c>
      <c r="M40" s="313" t="s">
        <v>2729</v>
      </c>
      <c r="N40" s="246" t="s">
        <v>2730</v>
      </c>
      <c r="O40" s="246" t="s">
        <v>23</v>
      </c>
      <c r="P40" s="246" t="s">
        <v>2731</v>
      </c>
      <c r="Q40" s="313" t="s">
        <v>2732</v>
      </c>
      <c r="R40" s="246">
        <v>1</v>
      </c>
      <c r="S40" s="246">
        <v>4</v>
      </c>
      <c r="T40" s="246" t="s">
        <v>68</v>
      </c>
      <c r="U40" s="246"/>
      <c r="V40" s="246">
        <v>3</v>
      </c>
      <c r="W40" s="246" t="s">
        <v>2733</v>
      </c>
      <c r="X40" s="246" t="s">
        <v>73</v>
      </c>
      <c r="Y40" s="246" t="s">
        <v>68</v>
      </c>
      <c r="Z40" s="246" t="s">
        <v>2734</v>
      </c>
      <c r="AA40" s="246" t="s">
        <v>5327</v>
      </c>
      <c r="AB40" s="246" t="s">
        <v>5328</v>
      </c>
      <c r="AC40" s="246">
        <v>1</v>
      </c>
      <c r="AD40" s="246">
        <v>2016</v>
      </c>
      <c r="AE40" s="246"/>
      <c r="AF40" s="246"/>
      <c r="AG40" s="321"/>
      <c r="AH40" s="321"/>
      <c r="AI40" s="321"/>
      <c r="AJ40" s="321"/>
      <c r="AK40" s="321"/>
      <c r="AL40" s="321"/>
      <c r="AM40" s="321"/>
      <c r="AN40" s="321"/>
      <c r="AO40" s="321"/>
      <c r="AP40" s="321"/>
      <c r="AQ40" s="321"/>
      <c r="AR40" s="321"/>
      <c r="AS40" s="321"/>
      <c r="AT40" s="321"/>
      <c r="AU40" s="321"/>
      <c r="AV40" s="321"/>
      <c r="AW40" s="321"/>
      <c r="AX40" s="321"/>
      <c r="AY40" s="321"/>
      <c r="AZ40" s="321"/>
      <c r="BA40" s="321"/>
      <c r="BB40" s="321"/>
      <c r="BC40" s="321"/>
      <c r="BD40" s="321"/>
      <c r="BE40" s="321"/>
      <c r="BF40" s="321"/>
      <c r="BG40" s="321"/>
      <c r="BH40" s="321"/>
      <c r="BI40" s="322"/>
    </row>
    <row r="41" spans="1:61" s="131" customFormat="1" ht="266">
      <c r="A41" s="325" t="s">
        <v>2735</v>
      </c>
      <c r="B41" s="313" t="s">
        <v>2736</v>
      </c>
      <c r="C41" s="131">
        <v>2</v>
      </c>
      <c r="D41" s="131">
        <v>3</v>
      </c>
      <c r="E41" s="131">
        <v>4</v>
      </c>
      <c r="F41" s="131">
        <v>6</v>
      </c>
      <c r="I41" s="132"/>
      <c r="J41" s="246">
        <v>23</v>
      </c>
      <c r="K41" s="246">
        <v>26</v>
      </c>
      <c r="L41" s="246" t="s">
        <v>68</v>
      </c>
      <c r="M41" s="313" t="s">
        <v>2737</v>
      </c>
      <c r="N41" s="246" t="s">
        <v>2681</v>
      </c>
      <c r="O41" s="246" t="s">
        <v>23</v>
      </c>
      <c r="P41" s="246" t="s">
        <v>2738</v>
      </c>
      <c r="Q41" s="246" t="s">
        <v>2739</v>
      </c>
      <c r="R41" s="246">
        <v>4</v>
      </c>
      <c r="S41" s="246">
        <v>4</v>
      </c>
      <c r="T41" s="246">
        <v>1</v>
      </c>
      <c r="U41" s="313" t="s">
        <v>2740</v>
      </c>
      <c r="V41" s="246">
        <v>2</v>
      </c>
      <c r="W41" s="246" t="s">
        <v>2741</v>
      </c>
      <c r="X41" s="313" t="s">
        <v>2742</v>
      </c>
      <c r="Y41" s="246" t="s">
        <v>68</v>
      </c>
      <c r="Z41" s="313" t="s">
        <v>2743</v>
      </c>
      <c r="AA41" s="323">
        <v>94741</v>
      </c>
      <c r="AB41" s="246">
        <v>0</v>
      </c>
      <c r="AC41" s="246" t="s">
        <v>2744</v>
      </c>
      <c r="AD41" s="246">
        <v>2016</v>
      </c>
      <c r="AE41" s="246">
        <v>1</v>
      </c>
      <c r="AF41" s="246"/>
      <c r="AG41" s="321"/>
      <c r="AH41" s="321"/>
      <c r="AI41" s="321"/>
      <c r="AJ41" s="321"/>
      <c r="AK41" s="321"/>
      <c r="AL41" s="321"/>
      <c r="AM41" s="321"/>
      <c r="AN41" s="321"/>
      <c r="AO41" s="321"/>
      <c r="AP41" s="321"/>
      <c r="AQ41" s="321"/>
      <c r="AR41" s="321"/>
      <c r="AS41" s="321"/>
      <c r="AT41" s="321"/>
      <c r="AU41" s="321"/>
      <c r="AV41" s="321"/>
      <c r="AW41" s="321"/>
      <c r="AX41" s="321"/>
      <c r="AY41" s="321"/>
      <c r="AZ41" s="321"/>
      <c r="BA41" s="321"/>
      <c r="BB41" s="321"/>
      <c r="BC41" s="321"/>
      <c r="BD41" s="321"/>
      <c r="BE41" s="321"/>
      <c r="BF41" s="321"/>
      <c r="BG41" s="321"/>
      <c r="BH41" s="321"/>
      <c r="BI41" s="322"/>
    </row>
    <row r="42" spans="1:61" s="131" customFormat="1" ht="42">
      <c r="A42" s="325" t="s">
        <v>2745</v>
      </c>
      <c r="B42" s="305" t="s">
        <v>2746</v>
      </c>
      <c r="C42" s="131">
        <v>2</v>
      </c>
      <c r="D42" s="131">
        <v>3</v>
      </c>
      <c r="E42" s="131">
        <v>4</v>
      </c>
      <c r="I42" s="132"/>
      <c r="J42" s="246">
        <v>224</v>
      </c>
      <c r="K42" s="246" t="s">
        <v>23</v>
      </c>
      <c r="L42" s="246" t="s">
        <v>68</v>
      </c>
      <c r="M42" s="313" t="s">
        <v>2747</v>
      </c>
      <c r="N42" s="246" t="s">
        <v>2690</v>
      </c>
      <c r="O42" s="246">
        <v>60</v>
      </c>
      <c r="P42" s="246">
        <v>8</v>
      </c>
      <c r="Q42" s="246" t="s">
        <v>381</v>
      </c>
      <c r="R42" s="246">
        <v>1</v>
      </c>
      <c r="S42" s="246">
        <v>3</v>
      </c>
      <c r="T42" s="246">
        <v>0</v>
      </c>
      <c r="U42" s="313" t="s">
        <v>23</v>
      </c>
      <c r="V42" s="246">
        <v>2</v>
      </c>
      <c r="W42" s="246" t="s">
        <v>23</v>
      </c>
      <c r="X42" s="313" t="s">
        <v>68</v>
      </c>
      <c r="Y42" s="246" t="s">
        <v>68</v>
      </c>
      <c r="Z42" s="313" t="s">
        <v>68</v>
      </c>
      <c r="AA42" s="326">
        <v>3988.4</v>
      </c>
      <c r="AB42" s="246" t="s">
        <v>68</v>
      </c>
      <c r="AC42" s="246">
        <v>1</v>
      </c>
      <c r="AD42" s="246"/>
      <c r="AE42" s="246">
        <v>1</v>
      </c>
      <c r="AF42" s="246"/>
      <c r="AG42" s="321"/>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21"/>
      <c r="BD42" s="321"/>
      <c r="BE42" s="321"/>
      <c r="BF42" s="321"/>
      <c r="BG42" s="321"/>
      <c r="BH42" s="321"/>
      <c r="BI42" s="322"/>
    </row>
    <row r="43" spans="1:61" s="131" customFormat="1" ht="56">
      <c r="A43" s="325" t="s">
        <v>2748</v>
      </c>
      <c r="B43" s="313" t="s">
        <v>2749</v>
      </c>
      <c r="C43" s="131">
        <v>2</v>
      </c>
      <c r="D43" s="131">
        <v>3</v>
      </c>
      <c r="I43" s="132"/>
      <c r="J43" s="246">
        <v>34</v>
      </c>
      <c r="K43" s="246" t="s">
        <v>23</v>
      </c>
      <c r="L43" s="246" t="s">
        <v>68</v>
      </c>
      <c r="M43" s="305" t="s">
        <v>2750</v>
      </c>
      <c r="N43" s="246" t="s">
        <v>2751</v>
      </c>
      <c r="O43" s="246" t="s">
        <v>2752</v>
      </c>
      <c r="P43" s="246" t="s">
        <v>53</v>
      </c>
      <c r="Q43" s="246" t="s">
        <v>2697</v>
      </c>
      <c r="R43" s="246">
        <v>1</v>
      </c>
      <c r="S43" s="246" t="s">
        <v>1718</v>
      </c>
      <c r="T43" s="246">
        <v>1</v>
      </c>
      <c r="U43" s="313" t="s">
        <v>23</v>
      </c>
      <c r="V43" s="246">
        <v>2</v>
      </c>
      <c r="W43" s="246" t="s">
        <v>23</v>
      </c>
      <c r="X43" s="313" t="s">
        <v>2753</v>
      </c>
      <c r="Y43" s="246" t="s">
        <v>68</v>
      </c>
      <c r="Z43" s="313" t="s">
        <v>68</v>
      </c>
      <c r="AA43" s="323">
        <v>2340</v>
      </c>
      <c r="AB43" s="246" t="s">
        <v>68</v>
      </c>
      <c r="AC43" s="246">
        <v>1</v>
      </c>
      <c r="AD43" s="246">
        <v>2023</v>
      </c>
      <c r="AE43" s="246">
        <v>3</v>
      </c>
      <c r="AF43" s="246"/>
      <c r="AG43" s="321"/>
      <c r="AH43" s="321"/>
      <c r="AI43" s="321"/>
      <c r="AJ43" s="321"/>
      <c r="AK43" s="321"/>
      <c r="AL43" s="321"/>
      <c r="AM43" s="321"/>
      <c r="AN43" s="321"/>
      <c r="AO43" s="321"/>
      <c r="AP43" s="321"/>
      <c r="AQ43" s="321"/>
      <c r="AR43" s="321"/>
      <c r="AS43" s="321"/>
      <c r="AT43" s="321"/>
      <c r="AU43" s="321"/>
      <c r="AV43" s="321"/>
      <c r="AW43" s="321"/>
      <c r="AX43" s="321"/>
      <c r="AY43" s="321"/>
      <c r="AZ43" s="321"/>
      <c r="BA43" s="321"/>
      <c r="BB43" s="321"/>
      <c r="BC43" s="321"/>
      <c r="BD43" s="321"/>
      <c r="BE43" s="321"/>
      <c r="BF43" s="321"/>
      <c r="BG43" s="321"/>
      <c r="BH43" s="321"/>
      <c r="BI43" s="322"/>
    </row>
    <row r="44" spans="1:61" s="131" customFormat="1" ht="56">
      <c r="A44" s="327" t="s">
        <v>2754</v>
      </c>
      <c r="B44" s="313" t="s">
        <v>2755</v>
      </c>
      <c r="C44" s="131">
        <v>2</v>
      </c>
      <c r="D44" s="131">
        <v>3</v>
      </c>
      <c r="E44" s="131">
        <v>4</v>
      </c>
      <c r="F44" s="131">
        <v>5</v>
      </c>
      <c r="I44" s="132"/>
      <c r="J44" s="246" t="s">
        <v>2687</v>
      </c>
      <c r="K44" s="246" t="s">
        <v>23</v>
      </c>
      <c r="L44" s="246" t="s">
        <v>68</v>
      </c>
      <c r="M44" s="313" t="s">
        <v>2756</v>
      </c>
      <c r="N44" s="246" t="s">
        <v>2757</v>
      </c>
      <c r="O44" s="246">
        <v>60</v>
      </c>
      <c r="P44" s="246" t="s">
        <v>384</v>
      </c>
      <c r="Q44" s="246" t="s">
        <v>2758</v>
      </c>
      <c r="R44" s="246">
        <v>1</v>
      </c>
      <c r="S44" s="246" t="s">
        <v>1718</v>
      </c>
      <c r="T44" s="246">
        <v>1</v>
      </c>
      <c r="U44" s="313" t="s">
        <v>23</v>
      </c>
      <c r="V44" s="246">
        <v>2</v>
      </c>
      <c r="W44" s="246" t="s">
        <v>23</v>
      </c>
      <c r="X44" s="313" t="s">
        <v>378</v>
      </c>
      <c r="Y44" s="246" t="s">
        <v>68</v>
      </c>
      <c r="Z44" s="313"/>
      <c r="AA44" s="326">
        <v>11965.2</v>
      </c>
      <c r="AB44" s="246" t="s">
        <v>68</v>
      </c>
      <c r="AC44" s="246">
        <v>1</v>
      </c>
      <c r="AD44" s="246">
        <v>2023</v>
      </c>
      <c r="AE44" s="246">
        <v>2</v>
      </c>
      <c r="AF44" s="246"/>
      <c r="AG44" s="321"/>
      <c r="AH44" s="321"/>
      <c r="AI44" s="321"/>
      <c r="AJ44" s="321"/>
      <c r="AK44" s="321"/>
      <c r="AL44" s="321"/>
      <c r="AM44" s="321"/>
      <c r="AN44" s="321"/>
      <c r="AO44" s="321"/>
      <c r="AP44" s="321"/>
      <c r="AQ44" s="321"/>
      <c r="AR44" s="321"/>
      <c r="AS44" s="321"/>
      <c r="AT44" s="321"/>
      <c r="AU44" s="321"/>
      <c r="AV44" s="321"/>
      <c r="AW44" s="321"/>
      <c r="AX44" s="321"/>
      <c r="AY44" s="321"/>
      <c r="AZ44" s="321"/>
      <c r="BA44" s="321"/>
      <c r="BB44" s="321"/>
      <c r="BC44" s="321"/>
      <c r="BD44" s="321"/>
      <c r="BE44" s="321"/>
      <c r="BF44" s="321"/>
      <c r="BG44" s="321"/>
      <c r="BH44" s="321"/>
      <c r="BI44" s="322"/>
    </row>
    <row r="45" spans="1:61" s="131" customFormat="1" ht="56">
      <c r="A45" s="327" t="s">
        <v>2759</v>
      </c>
      <c r="B45" s="313" t="s">
        <v>2760</v>
      </c>
      <c r="C45" s="131">
        <v>2</v>
      </c>
      <c r="D45" s="131">
        <v>3</v>
      </c>
      <c r="E45" s="131">
        <v>4</v>
      </c>
      <c r="F45" s="131">
        <v>5</v>
      </c>
      <c r="I45" s="132"/>
      <c r="J45" s="732">
        <v>167</v>
      </c>
      <c r="K45" s="246" t="s">
        <v>23</v>
      </c>
      <c r="L45" s="246" t="s">
        <v>68</v>
      </c>
      <c r="M45" s="313" t="s">
        <v>2761</v>
      </c>
      <c r="N45" s="246" t="s">
        <v>2757</v>
      </c>
      <c r="O45" s="246">
        <v>60</v>
      </c>
      <c r="P45" s="246" t="s">
        <v>384</v>
      </c>
      <c r="Q45" s="246" t="s">
        <v>2697</v>
      </c>
      <c r="R45" s="246">
        <v>1</v>
      </c>
      <c r="S45" s="246">
        <v>3</v>
      </c>
      <c r="T45" s="246">
        <v>1</v>
      </c>
      <c r="U45" s="313" t="s">
        <v>23</v>
      </c>
      <c r="V45" s="246">
        <v>2</v>
      </c>
      <c r="W45" s="246" t="s">
        <v>23</v>
      </c>
      <c r="X45" s="313" t="s">
        <v>378</v>
      </c>
      <c r="Y45" s="246" t="s">
        <v>68</v>
      </c>
      <c r="Z45" s="313"/>
      <c r="AA45" s="326">
        <v>11965.2</v>
      </c>
      <c r="AB45" s="246" t="s">
        <v>68</v>
      </c>
      <c r="AC45" s="246">
        <v>1</v>
      </c>
      <c r="AD45" s="246">
        <v>2023</v>
      </c>
      <c r="AE45" s="246">
        <v>2</v>
      </c>
      <c r="AF45" s="246"/>
      <c r="AG45" s="321"/>
      <c r="AH45" s="321"/>
      <c r="AI45" s="321"/>
      <c r="AJ45" s="321"/>
      <c r="AK45" s="321"/>
      <c r="AL45" s="321"/>
      <c r="AM45" s="321"/>
      <c r="AN45" s="321"/>
      <c r="AO45" s="321"/>
      <c r="AP45" s="321"/>
      <c r="AQ45" s="321"/>
      <c r="AR45" s="321"/>
      <c r="AS45" s="321"/>
      <c r="AT45" s="321"/>
      <c r="AU45" s="321"/>
      <c r="AV45" s="321"/>
      <c r="AW45" s="321"/>
      <c r="AX45" s="321"/>
      <c r="AY45" s="321"/>
      <c r="AZ45" s="321"/>
      <c r="BA45" s="321"/>
      <c r="BB45" s="321"/>
      <c r="BC45" s="321"/>
      <c r="BD45" s="321"/>
      <c r="BE45" s="321"/>
      <c r="BF45" s="321"/>
      <c r="BG45" s="321"/>
      <c r="BH45" s="321"/>
      <c r="BI45" s="322"/>
    </row>
    <row r="46" spans="1:61" s="131" customFormat="1" ht="42">
      <c r="A46" s="327" t="s">
        <v>2762</v>
      </c>
      <c r="B46" s="313" t="s">
        <v>2763</v>
      </c>
      <c r="C46" s="131">
        <v>2</v>
      </c>
      <c r="D46" s="131">
        <v>3</v>
      </c>
      <c r="E46" s="131">
        <v>4</v>
      </c>
      <c r="F46" s="131">
        <v>5</v>
      </c>
      <c r="I46" s="132"/>
      <c r="J46" s="733"/>
      <c r="K46" s="246" t="s">
        <v>23</v>
      </c>
      <c r="L46" s="246" t="s">
        <v>68</v>
      </c>
      <c r="M46" s="313" t="s">
        <v>2761</v>
      </c>
      <c r="N46" s="246" t="s">
        <v>2757</v>
      </c>
      <c r="O46" s="246">
        <v>60</v>
      </c>
      <c r="P46" s="246" t="s">
        <v>384</v>
      </c>
      <c r="Q46" s="246" t="s">
        <v>5329</v>
      </c>
      <c r="R46" s="246">
        <v>1</v>
      </c>
      <c r="S46" s="246">
        <v>3</v>
      </c>
      <c r="T46" s="246">
        <v>1</v>
      </c>
      <c r="U46" s="313" t="s">
        <v>23</v>
      </c>
      <c r="V46" s="246">
        <v>2</v>
      </c>
      <c r="W46" s="246" t="s">
        <v>23</v>
      </c>
      <c r="X46" s="313" t="s">
        <v>378</v>
      </c>
      <c r="Y46" s="246" t="s">
        <v>68</v>
      </c>
      <c r="Z46" s="313"/>
      <c r="AA46" s="326">
        <v>11965.2</v>
      </c>
      <c r="AB46" s="246" t="s">
        <v>68</v>
      </c>
      <c r="AC46" s="246">
        <v>1</v>
      </c>
      <c r="AD46" s="246">
        <v>2023</v>
      </c>
      <c r="AE46" s="246">
        <v>2</v>
      </c>
      <c r="AF46" s="246"/>
      <c r="AG46" s="321"/>
      <c r="AH46" s="321"/>
      <c r="AI46" s="321"/>
      <c r="AJ46" s="321"/>
      <c r="AK46" s="321"/>
      <c r="AL46" s="321"/>
      <c r="AM46" s="321"/>
      <c r="AN46" s="321"/>
      <c r="AO46" s="321"/>
      <c r="AP46" s="321"/>
      <c r="AQ46" s="321"/>
      <c r="AR46" s="321"/>
      <c r="AS46" s="321"/>
      <c r="AT46" s="321"/>
      <c r="AU46" s="321"/>
      <c r="AV46" s="321"/>
      <c r="AW46" s="321"/>
      <c r="AX46" s="321"/>
      <c r="AY46" s="321"/>
      <c r="AZ46" s="321"/>
      <c r="BA46" s="321"/>
      <c r="BB46" s="321"/>
      <c r="BC46" s="321"/>
      <c r="BD46" s="321"/>
      <c r="BE46" s="321"/>
      <c r="BF46" s="321"/>
      <c r="BG46" s="321"/>
      <c r="BH46" s="321"/>
      <c r="BI46" s="322"/>
    </row>
    <row r="47" spans="1:61" s="310" customFormat="1" ht="56">
      <c r="A47" s="327" t="s">
        <v>2764</v>
      </c>
      <c r="B47" s="313" t="s">
        <v>2765</v>
      </c>
      <c r="C47" s="131">
        <v>2</v>
      </c>
      <c r="D47" s="131">
        <v>3</v>
      </c>
      <c r="E47" s="131">
        <v>4</v>
      </c>
      <c r="F47" s="131">
        <v>5</v>
      </c>
      <c r="G47" s="131"/>
      <c r="H47" s="131"/>
      <c r="I47" s="307"/>
      <c r="J47" s="328" t="s">
        <v>2687</v>
      </c>
      <c r="K47" s="328" t="s">
        <v>23</v>
      </c>
      <c r="L47" s="328" t="s">
        <v>68</v>
      </c>
      <c r="M47" s="330" t="s">
        <v>2766</v>
      </c>
      <c r="N47" s="328" t="s">
        <v>2767</v>
      </c>
      <c r="O47" s="328">
        <v>60</v>
      </c>
      <c r="P47" s="328" t="s">
        <v>384</v>
      </c>
      <c r="Q47" s="328" t="s">
        <v>2697</v>
      </c>
      <c r="R47" s="328">
        <v>1</v>
      </c>
      <c r="S47" s="328">
        <v>3</v>
      </c>
      <c r="T47" s="328">
        <v>1</v>
      </c>
      <c r="U47" s="330" t="s">
        <v>23</v>
      </c>
      <c r="V47" s="328">
        <v>2</v>
      </c>
      <c r="W47" s="328" t="s">
        <v>23</v>
      </c>
      <c r="X47" s="330" t="s">
        <v>378</v>
      </c>
      <c r="Y47" s="328" t="s">
        <v>68</v>
      </c>
      <c r="Z47" s="330"/>
      <c r="AA47" s="326">
        <v>7976.8</v>
      </c>
      <c r="AB47" s="246" t="s">
        <v>68</v>
      </c>
      <c r="AC47" s="246">
        <v>1</v>
      </c>
      <c r="AD47" s="328">
        <v>2023</v>
      </c>
      <c r="AE47" s="328">
        <v>2</v>
      </c>
      <c r="AF47" s="328"/>
      <c r="AG47" s="321"/>
      <c r="AH47" s="321"/>
      <c r="AI47" s="321"/>
      <c r="AJ47" s="321"/>
      <c r="AK47" s="321"/>
      <c r="AL47" s="321"/>
      <c r="AM47" s="321"/>
      <c r="AN47" s="321"/>
      <c r="AO47" s="321"/>
      <c r="AP47" s="321"/>
      <c r="AQ47" s="321"/>
      <c r="AR47" s="321"/>
      <c r="AS47" s="321"/>
      <c r="AT47" s="321"/>
      <c r="AU47" s="321"/>
      <c r="AV47" s="321"/>
      <c r="AW47" s="321"/>
      <c r="AX47" s="321"/>
      <c r="AY47" s="321"/>
      <c r="AZ47" s="321"/>
      <c r="BA47" s="321"/>
      <c r="BB47" s="321"/>
      <c r="BC47" s="321"/>
      <c r="BD47" s="321"/>
      <c r="BE47" s="321"/>
      <c r="BF47" s="321"/>
      <c r="BG47" s="321"/>
      <c r="BH47" s="321"/>
      <c r="BI47" s="331"/>
    </row>
    <row r="48" spans="1:61" s="310" customFormat="1" ht="84">
      <c r="A48" s="332" t="s">
        <v>2768</v>
      </c>
      <c r="B48" s="313" t="s">
        <v>5330</v>
      </c>
      <c r="C48" s="131">
        <v>2</v>
      </c>
      <c r="D48" s="131">
        <v>3</v>
      </c>
      <c r="E48" s="131">
        <v>4</v>
      </c>
      <c r="F48" s="131">
        <v>5</v>
      </c>
      <c r="G48" s="131"/>
      <c r="H48" s="131"/>
      <c r="I48" s="307"/>
      <c r="J48" s="328" t="s">
        <v>2687</v>
      </c>
      <c r="K48" s="328" t="s">
        <v>23</v>
      </c>
      <c r="L48" s="328" t="s">
        <v>68</v>
      </c>
      <c r="M48" s="330" t="s">
        <v>5331</v>
      </c>
      <c r="N48" s="328" t="s">
        <v>2769</v>
      </c>
      <c r="O48" s="328">
        <v>60</v>
      </c>
      <c r="P48" s="328" t="s">
        <v>384</v>
      </c>
      <c r="Q48" s="328" t="s">
        <v>2758</v>
      </c>
      <c r="R48" s="328">
        <v>1</v>
      </c>
      <c r="S48" s="328">
        <v>3</v>
      </c>
      <c r="T48" s="328">
        <v>1</v>
      </c>
      <c r="U48" s="330" t="s">
        <v>23</v>
      </c>
      <c r="V48" s="328">
        <v>2</v>
      </c>
      <c r="W48" s="328" t="s">
        <v>23</v>
      </c>
      <c r="X48" s="330" t="s">
        <v>378</v>
      </c>
      <c r="Y48" s="328" t="s">
        <v>68</v>
      </c>
      <c r="Z48" s="330"/>
      <c r="AA48" s="326">
        <v>3988.4</v>
      </c>
      <c r="AB48" s="246" t="s">
        <v>68</v>
      </c>
      <c r="AC48" s="246">
        <v>1</v>
      </c>
      <c r="AD48" s="328">
        <v>2023</v>
      </c>
      <c r="AE48" s="328">
        <v>2</v>
      </c>
      <c r="AF48" s="328"/>
      <c r="AG48" s="321"/>
      <c r="AH48" s="321"/>
      <c r="AI48" s="321"/>
      <c r="AJ48" s="321"/>
      <c r="AK48" s="321"/>
      <c r="AL48" s="321"/>
      <c r="AM48" s="321"/>
      <c r="AN48" s="321"/>
      <c r="AO48" s="321"/>
      <c r="AP48" s="321"/>
      <c r="AQ48" s="321"/>
      <c r="AR48" s="321"/>
      <c r="AS48" s="321"/>
      <c r="AT48" s="321"/>
      <c r="AU48" s="321"/>
      <c r="AV48" s="321"/>
      <c r="AW48" s="321"/>
      <c r="AX48" s="321"/>
      <c r="AY48" s="321"/>
      <c r="AZ48" s="321"/>
      <c r="BA48" s="321"/>
      <c r="BB48" s="321"/>
      <c r="BC48" s="321"/>
      <c r="BD48" s="321"/>
      <c r="BE48" s="321"/>
      <c r="BF48" s="321"/>
      <c r="BG48" s="321"/>
      <c r="BH48" s="321"/>
      <c r="BI48" s="331"/>
    </row>
    <row r="49" spans="1:61" s="310" customFormat="1" ht="98">
      <c r="A49" s="332" t="s">
        <v>2770</v>
      </c>
      <c r="B49" s="305" t="s">
        <v>2771</v>
      </c>
      <c r="C49" s="131">
        <v>2</v>
      </c>
      <c r="D49" s="131">
        <v>3</v>
      </c>
      <c r="E49" s="131">
        <v>4</v>
      </c>
      <c r="F49" s="131">
        <v>5</v>
      </c>
      <c r="G49" s="131"/>
      <c r="H49" s="131"/>
      <c r="I49" s="307"/>
      <c r="J49" s="328" t="s">
        <v>2687</v>
      </c>
      <c r="K49" s="328" t="s">
        <v>23</v>
      </c>
      <c r="L49" s="328" t="s">
        <v>68</v>
      </c>
      <c r="M49" s="330" t="s">
        <v>2772</v>
      </c>
      <c r="N49" s="328" t="s">
        <v>2769</v>
      </c>
      <c r="O49" s="328">
        <v>60</v>
      </c>
      <c r="P49" s="328" t="s">
        <v>384</v>
      </c>
      <c r="Q49" s="328" t="s">
        <v>2758</v>
      </c>
      <c r="R49" s="328">
        <v>1</v>
      </c>
      <c r="S49" s="328">
        <v>3</v>
      </c>
      <c r="T49" s="328">
        <v>1</v>
      </c>
      <c r="U49" s="330" t="s">
        <v>23</v>
      </c>
      <c r="V49" s="328">
        <v>2</v>
      </c>
      <c r="W49" s="328" t="s">
        <v>23</v>
      </c>
      <c r="X49" s="330" t="s">
        <v>378</v>
      </c>
      <c r="Y49" s="328" t="s">
        <v>68</v>
      </c>
      <c r="Z49" s="330"/>
      <c r="AA49" s="326">
        <v>3988.4</v>
      </c>
      <c r="AB49" s="246" t="s">
        <v>68</v>
      </c>
      <c r="AC49" s="246">
        <v>1</v>
      </c>
      <c r="AD49" s="328">
        <v>2023</v>
      </c>
      <c r="AE49" s="328">
        <v>2</v>
      </c>
      <c r="AF49" s="328"/>
      <c r="AG49" s="321"/>
      <c r="AH49" s="321"/>
      <c r="AI49" s="321"/>
      <c r="AJ49" s="321"/>
      <c r="AK49" s="321"/>
      <c r="AL49" s="321"/>
      <c r="AM49" s="321"/>
      <c r="AN49" s="321"/>
      <c r="AO49" s="321"/>
      <c r="AP49" s="321"/>
      <c r="AQ49" s="321"/>
      <c r="AR49" s="321"/>
      <c r="AS49" s="321"/>
      <c r="AT49" s="321"/>
      <c r="AU49" s="321"/>
      <c r="AV49" s="321"/>
      <c r="AW49" s="321"/>
      <c r="AX49" s="321"/>
      <c r="AY49" s="321"/>
      <c r="AZ49" s="321"/>
      <c r="BA49" s="321"/>
      <c r="BB49" s="321"/>
      <c r="BC49" s="321"/>
      <c r="BD49" s="321"/>
      <c r="BE49" s="321"/>
      <c r="BF49" s="321"/>
      <c r="BG49" s="321"/>
      <c r="BH49" s="321"/>
      <c r="BI49" s="331"/>
    </row>
    <row r="50" spans="1:61" s="310" customFormat="1" ht="126">
      <c r="A50" s="333" t="s">
        <v>2773</v>
      </c>
      <c r="B50" s="313" t="s">
        <v>2774</v>
      </c>
      <c r="C50" s="131">
        <v>2</v>
      </c>
      <c r="D50" s="131">
        <v>3</v>
      </c>
      <c r="E50" s="131">
        <v>4</v>
      </c>
      <c r="F50" s="131">
        <v>5</v>
      </c>
      <c r="G50" s="131"/>
      <c r="H50" s="131"/>
      <c r="I50" s="307"/>
      <c r="J50" s="328">
        <v>224</v>
      </c>
      <c r="K50" s="328" t="s">
        <v>23</v>
      </c>
      <c r="L50" s="328" t="s">
        <v>68</v>
      </c>
      <c r="M50" s="330" t="s">
        <v>2775</v>
      </c>
      <c r="N50" s="246" t="s">
        <v>2757</v>
      </c>
      <c r="O50" s="246">
        <v>60</v>
      </c>
      <c r="P50" s="246" t="s">
        <v>384</v>
      </c>
      <c r="Q50" s="328" t="s">
        <v>2758</v>
      </c>
      <c r="R50" s="328">
        <v>1</v>
      </c>
      <c r="S50" s="328">
        <v>3</v>
      </c>
      <c r="T50" s="328">
        <v>1</v>
      </c>
      <c r="U50" s="330" t="s">
        <v>23</v>
      </c>
      <c r="V50" s="328">
        <v>2</v>
      </c>
      <c r="W50" s="328" t="s">
        <v>23</v>
      </c>
      <c r="X50" s="330" t="s">
        <v>378</v>
      </c>
      <c r="Y50" s="328" t="s">
        <v>68</v>
      </c>
      <c r="Z50" s="330"/>
      <c r="AA50" s="326">
        <v>11965.2</v>
      </c>
      <c r="AB50" s="246" t="s">
        <v>68</v>
      </c>
      <c r="AC50" s="246">
        <v>1</v>
      </c>
      <c r="AD50" s="328">
        <v>2023</v>
      </c>
      <c r="AE50" s="328">
        <v>2</v>
      </c>
      <c r="AF50" s="328"/>
      <c r="AG50" s="321"/>
      <c r="AH50" s="321"/>
      <c r="AI50" s="321"/>
      <c r="AJ50" s="321"/>
      <c r="AK50" s="321"/>
      <c r="AL50" s="321"/>
      <c r="AM50" s="321"/>
      <c r="AN50" s="321"/>
      <c r="AO50" s="321"/>
      <c r="AP50" s="321"/>
      <c r="AQ50" s="321"/>
      <c r="AR50" s="321"/>
      <c r="AS50" s="321"/>
      <c r="AT50" s="321"/>
      <c r="AU50" s="321"/>
      <c r="AV50" s="321"/>
      <c r="AW50" s="321"/>
      <c r="AX50" s="321"/>
      <c r="AY50" s="321"/>
      <c r="AZ50" s="321"/>
      <c r="BA50" s="321"/>
      <c r="BB50" s="321"/>
      <c r="BC50" s="321"/>
      <c r="BD50" s="321"/>
      <c r="BE50" s="321"/>
      <c r="BF50" s="321"/>
      <c r="BG50" s="321"/>
      <c r="BH50" s="321"/>
      <c r="BI50" s="331"/>
    </row>
    <row r="51" spans="1:61" s="310" customFormat="1" ht="140">
      <c r="A51" s="332" t="s">
        <v>2776</v>
      </c>
      <c r="B51" s="305" t="s">
        <v>2777</v>
      </c>
      <c r="C51" s="131">
        <v>2</v>
      </c>
      <c r="D51" s="131">
        <v>3</v>
      </c>
      <c r="E51" s="131">
        <v>4</v>
      </c>
      <c r="F51" s="131">
        <v>5</v>
      </c>
      <c r="G51" s="131"/>
      <c r="H51" s="131"/>
      <c r="I51" s="307"/>
      <c r="J51" s="328" t="s">
        <v>2687</v>
      </c>
      <c r="K51" s="328" t="s">
        <v>23</v>
      </c>
      <c r="L51" s="328" t="s">
        <v>68</v>
      </c>
      <c r="M51" s="330" t="s">
        <v>2778</v>
      </c>
      <c r="N51" s="328" t="s">
        <v>2767</v>
      </c>
      <c r="O51" s="328">
        <v>60</v>
      </c>
      <c r="P51" s="328" t="s">
        <v>384</v>
      </c>
      <c r="Q51" s="328" t="s">
        <v>2697</v>
      </c>
      <c r="R51" s="328">
        <v>1</v>
      </c>
      <c r="S51" s="328">
        <v>3</v>
      </c>
      <c r="T51" s="328">
        <v>1</v>
      </c>
      <c r="U51" s="330" t="s">
        <v>23</v>
      </c>
      <c r="V51" s="328">
        <v>2</v>
      </c>
      <c r="W51" s="328" t="s">
        <v>23</v>
      </c>
      <c r="X51" s="330" t="s">
        <v>378</v>
      </c>
      <c r="Y51" s="328" t="s">
        <v>68</v>
      </c>
      <c r="Z51" s="330"/>
      <c r="AA51" s="326">
        <v>7976.8</v>
      </c>
      <c r="AB51" s="246" t="s">
        <v>68</v>
      </c>
      <c r="AC51" s="246">
        <v>1</v>
      </c>
      <c r="AD51" s="328">
        <v>2023</v>
      </c>
      <c r="AE51" s="328">
        <v>2</v>
      </c>
      <c r="AF51" s="328"/>
      <c r="AG51" s="321"/>
      <c r="AH51" s="321"/>
      <c r="AI51" s="321"/>
      <c r="AJ51" s="321"/>
      <c r="AK51" s="321"/>
      <c r="AL51" s="321"/>
      <c r="AM51" s="321"/>
      <c r="AN51" s="321"/>
      <c r="AO51" s="321"/>
      <c r="AP51" s="321"/>
      <c r="AQ51" s="321"/>
      <c r="AR51" s="321"/>
      <c r="AS51" s="321"/>
      <c r="AT51" s="321"/>
      <c r="AU51" s="321"/>
      <c r="AV51" s="321"/>
      <c r="AW51" s="321"/>
      <c r="AX51" s="321"/>
      <c r="AY51" s="321"/>
      <c r="AZ51" s="321"/>
      <c r="BA51" s="321"/>
      <c r="BB51" s="321"/>
      <c r="BC51" s="321"/>
      <c r="BD51" s="321"/>
      <c r="BE51" s="321"/>
      <c r="BF51" s="321"/>
      <c r="BG51" s="321"/>
      <c r="BH51" s="321"/>
      <c r="BI51" s="331"/>
    </row>
    <row r="52" spans="1:61" s="310" customFormat="1" ht="84">
      <c r="A52" s="332" t="s">
        <v>2779</v>
      </c>
      <c r="B52" s="313" t="s">
        <v>2780</v>
      </c>
      <c r="C52" s="131">
        <v>2</v>
      </c>
      <c r="D52" s="131">
        <v>3</v>
      </c>
      <c r="E52" s="131">
        <v>4</v>
      </c>
      <c r="F52" s="131">
        <v>5</v>
      </c>
      <c r="G52" s="131"/>
      <c r="H52" s="131"/>
      <c r="I52" s="307"/>
      <c r="J52" s="328" t="s">
        <v>2687</v>
      </c>
      <c r="K52" s="328" t="s">
        <v>23</v>
      </c>
      <c r="L52" s="328" t="s">
        <v>68</v>
      </c>
      <c r="M52" s="330" t="s">
        <v>2781</v>
      </c>
      <c r="N52" s="328" t="s">
        <v>2767</v>
      </c>
      <c r="O52" s="328">
        <v>60</v>
      </c>
      <c r="P52" s="328" t="s">
        <v>384</v>
      </c>
      <c r="Q52" s="328" t="s">
        <v>2697</v>
      </c>
      <c r="R52" s="328">
        <v>1</v>
      </c>
      <c r="S52" s="328">
        <v>3</v>
      </c>
      <c r="T52" s="328">
        <v>1</v>
      </c>
      <c r="U52" s="330" t="s">
        <v>23</v>
      </c>
      <c r="V52" s="328">
        <v>2</v>
      </c>
      <c r="W52" s="328" t="s">
        <v>23</v>
      </c>
      <c r="X52" s="330" t="s">
        <v>378</v>
      </c>
      <c r="Y52" s="328" t="s">
        <v>68</v>
      </c>
      <c r="Z52" s="330"/>
      <c r="AA52" s="326">
        <v>7976.8</v>
      </c>
      <c r="AB52" s="246" t="s">
        <v>68</v>
      </c>
      <c r="AC52" s="246">
        <v>1</v>
      </c>
      <c r="AD52" s="328">
        <v>2023</v>
      </c>
      <c r="AE52" s="328">
        <v>2</v>
      </c>
      <c r="AF52" s="328"/>
      <c r="AG52" s="321"/>
      <c r="AH52" s="321"/>
      <c r="AI52" s="321"/>
      <c r="AJ52" s="321"/>
      <c r="AK52" s="321"/>
      <c r="AL52" s="321"/>
      <c r="AM52" s="321"/>
      <c r="AN52" s="321"/>
      <c r="AO52" s="321"/>
      <c r="AP52" s="321"/>
      <c r="AQ52" s="321"/>
      <c r="AR52" s="321"/>
      <c r="AS52" s="321"/>
      <c r="AT52" s="321"/>
      <c r="AU52" s="321"/>
      <c r="AV52" s="321"/>
      <c r="AW52" s="321"/>
      <c r="AX52" s="321"/>
      <c r="AY52" s="321"/>
      <c r="AZ52" s="321"/>
      <c r="BA52" s="321"/>
      <c r="BB52" s="321"/>
      <c r="BC52" s="321"/>
      <c r="BD52" s="321"/>
      <c r="BE52" s="321"/>
      <c r="BF52" s="321"/>
      <c r="BG52" s="321"/>
      <c r="BH52" s="321"/>
      <c r="BI52" s="331"/>
    </row>
    <row r="53" spans="1:61" s="310" customFormat="1" ht="84">
      <c r="A53" s="332" t="s">
        <v>369</v>
      </c>
      <c r="B53" s="313" t="s">
        <v>2782</v>
      </c>
      <c r="C53" s="131">
        <v>2</v>
      </c>
      <c r="D53" s="131">
        <v>3</v>
      </c>
      <c r="E53" s="131">
        <v>4</v>
      </c>
      <c r="F53" s="131">
        <v>5</v>
      </c>
      <c r="G53" s="131"/>
      <c r="H53" s="131"/>
      <c r="I53" s="307"/>
      <c r="J53" s="328">
        <v>37</v>
      </c>
      <c r="K53" s="328" t="s">
        <v>23</v>
      </c>
      <c r="L53" s="328" t="s">
        <v>68</v>
      </c>
      <c r="M53" s="330" t="s">
        <v>2783</v>
      </c>
      <c r="N53" s="246" t="s">
        <v>2757</v>
      </c>
      <c r="O53" s="328">
        <v>60</v>
      </c>
      <c r="P53" s="328" t="s">
        <v>384</v>
      </c>
      <c r="Q53" s="328" t="s">
        <v>2758</v>
      </c>
      <c r="R53" s="328">
        <v>1</v>
      </c>
      <c r="S53" s="328">
        <v>3</v>
      </c>
      <c r="T53" s="328">
        <v>1</v>
      </c>
      <c r="U53" s="330" t="s">
        <v>23</v>
      </c>
      <c r="V53" s="328">
        <v>2</v>
      </c>
      <c r="W53" s="328" t="s">
        <v>23</v>
      </c>
      <c r="X53" s="330" t="s">
        <v>378</v>
      </c>
      <c r="Y53" s="328" t="s">
        <v>68</v>
      </c>
      <c r="Z53" s="330"/>
      <c r="AA53" s="326">
        <v>11965.2</v>
      </c>
      <c r="AB53" s="246" t="s">
        <v>68</v>
      </c>
      <c r="AC53" s="246">
        <v>1</v>
      </c>
      <c r="AD53" s="328">
        <v>2023</v>
      </c>
      <c r="AE53" s="328">
        <v>2</v>
      </c>
      <c r="AF53" s="328"/>
      <c r="AG53" s="321"/>
      <c r="AH53" s="321"/>
      <c r="AI53" s="321"/>
      <c r="AJ53" s="321"/>
      <c r="AK53" s="321"/>
      <c r="AL53" s="321"/>
      <c r="AM53" s="321"/>
      <c r="AN53" s="321"/>
      <c r="AO53" s="321"/>
      <c r="AP53" s="321"/>
      <c r="AQ53" s="321"/>
      <c r="AR53" s="321"/>
      <c r="AS53" s="321"/>
      <c r="AT53" s="321"/>
      <c r="AU53" s="321"/>
      <c r="AV53" s="321"/>
      <c r="AW53" s="321"/>
      <c r="AX53" s="321"/>
      <c r="AY53" s="321"/>
      <c r="AZ53" s="321"/>
      <c r="BA53" s="321"/>
      <c r="BB53" s="321"/>
      <c r="BC53" s="321"/>
      <c r="BD53" s="321"/>
      <c r="BE53" s="321"/>
      <c r="BF53" s="321"/>
      <c r="BG53" s="321"/>
      <c r="BH53" s="321"/>
      <c r="BI53" s="331"/>
    </row>
    <row r="54" spans="1:61" s="310" customFormat="1" ht="70">
      <c r="A54" s="332" t="s">
        <v>128</v>
      </c>
      <c r="B54" s="313" t="s">
        <v>2784</v>
      </c>
      <c r="C54" s="131">
        <v>2</v>
      </c>
      <c r="D54" s="131">
        <v>3</v>
      </c>
      <c r="E54" s="131">
        <v>4</v>
      </c>
      <c r="F54" s="131">
        <v>5</v>
      </c>
      <c r="G54" s="131"/>
      <c r="H54" s="131"/>
      <c r="I54" s="307"/>
      <c r="J54" s="328">
        <v>235</v>
      </c>
      <c r="K54" s="328" t="s">
        <v>23</v>
      </c>
      <c r="L54" s="328" t="s">
        <v>68</v>
      </c>
      <c r="M54" s="330" t="s">
        <v>2785</v>
      </c>
      <c r="N54" s="246" t="s">
        <v>2757</v>
      </c>
      <c r="O54" s="328">
        <v>60</v>
      </c>
      <c r="P54" s="328" t="s">
        <v>384</v>
      </c>
      <c r="Q54" s="328" t="s">
        <v>2697</v>
      </c>
      <c r="R54" s="328">
        <v>1</v>
      </c>
      <c r="S54" s="328">
        <v>3</v>
      </c>
      <c r="T54" s="328">
        <v>1</v>
      </c>
      <c r="U54" s="330" t="s">
        <v>23</v>
      </c>
      <c r="V54" s="328">
        <v>2</v>
      </c>
      <c r="W54" s="328" t="s">
        <v>23</v>
      </c>
      <c r="X54" s="330" t="s">
        <v>378</v>
      </c>
      <c r="Y54" s="328" t="s">
        <v>68</v>
      </c>
      <c r="Z54" s="330"/>
      <c r="AA54" s="326">
        <v>11965.2</v>
      </c>
      <c r="AB54" s="246" t="s">
        <v>68</v>
      </c>
      <c r="AC54" s="246">
        <v>1</v>
      </c>
      <c r="AD54" s="328">
        <v>2023</v>
      </c>
      <c r="AE54" s="328">
        <v>2</v>
      </c>
      <c r="AF54" s="328"/>
      <c r="AG54" s="321"/>
      <c r="AH54" s="321"/>
      <c r="AI54" s="321"/>
      <c r="AJ54" s="321"/>
      <c r="AK54" s="321"/>
      <c r="AL54" s="321"/>
      <c r="AM54" s="321"/>
      <c r="AN54" s="321"/>
      <c r="AO54" s="321"/>
      <c r="AP54" s="321"/>
      <c r="AQ54" s="321"/>
      <c r="AR54" s="321"/>
      <c r="AS54" s="321"/>
      <c r="AT54" s="321"/>
      <c r="AU54" s="321"/>
      <c r="AV54" s="321"/>
      <c r="AW54" s="321"/>
      <c r="AX54" s="321"/>
      <c r="AY54" s="321"/>
      <c r="AZ54" s="321"/>
      <c r="BA54" s="321"/>
      <c r="BB54" s="321"/>
      <c r="BC54" s="321"/>
      <c r="BD54" s="321"/>
      <c r="BE54" s="321"/>
      <c r="BF54" s="321"/>
      <c r="BG54" s="321"/>
      <c r="BH54" s="321"/>
      <c r="BI54" s="331"/>
    </row>
    <row r="55" spans="1:61" s="310" customFormat="1" ht="56">
      <c r="A55" s="334" t="s">
        <v>2786</v>
      </c>
      <c r="B55" s="305" t="s">
        <v>2787</v>
      </c>
      <c r="C55" s="131">
        <v>2</v>
      </c>
      <c r="D55" s="131">
        <v>3</v>
      </c>
      <c r="E55" s="131">
        <v>4</v>
      </c>
      <c r="F55" s="131">
        <v>5</v>
      </c>
      <c r="G55" s="131"/>
      <c r="H55" s="131"/>
      <c r="I55" s="307"/>
      <c r="J55" s="328">
        <v>156</v>
      </c>
      <c r="K55" s="328" t="s">
        <v>23</v>
      </c>
      <c r="L55" s="328" t="s">
        <v>68</v>
      </c>
      <c r="M55" s="330" t="s">
        <v>2788</v>
      </c>
      <c r="N55" s="246" t="s">
        <v>2757</v>
      </c>
      <c r="O55" s="328">
        <v>60</v>
      </c>
      <c r="P55" s="328" t="s">
        <v>384</v>
      </c>
      <c r="Q55" s="328" t="s">
        <v>2697</v>
      </c>
      <c r="R55" s="328">
        <v>1</v>
      </c>
      <c r="S55" s="328">
        <v>3</v>
      </c>
      <c r="T55" s="328">
        <v>1</v>
      </c>
      <c r="U55" s="330" t="s">
        <v>23</v>
      </c>
      <c r="V55" s="328">
        <v>2</v>
      </c>
      <c r="W55" s="328" t="s">
        <v>23</v>
      </c>
      <c r="X55" s="330" t="s">
        <v>378</v>
      </c>
      <c r="Y55" s="328" t="s">
        <v>68</v>
      </c>
      <c r="Z55" s="330"/>
      <c r="AA55" s="326">
        <v>11965.2</v>
      </c>
      <c r="AB55" s="246" t="s">
        <v>68</v>
      </c>
      <c r="AC55" s="246">
        <v>1</v>
      </c>
      <c r="AD55" s="328">
        <v>2023</v>
      </c>
      <c r="AE55" s="328">
        <v>2</v>
      </c>
      <c r="AF55" s="328"/>
      <c r="AG55" s="321"/>
      <c r="AH55" s="321"/>
      <c r="AI55" s="321"/>
      <c r="AJ55" s="321"/>
      <c r="AK55" s="321"/>
      <c r="AL55" s="321"/>
      <c r="AM55" s="321"/>
      <c r="AN55" s="321"/>
      <c r="AO55" s="321"/>
      <c r="AP55" s="321"/>
      <c r="AQ55" s="321"/>
      <c r="AR55" s="321"/>
      <c r="AS55" s="321"/>
      <c r="AT55" s="321"/>
      <c r="AU55" s="321"/>
      <c r="AV55" s="321"/>
      <c r="AW55" s="321"/>
      <c r="AX55" s="321"/>
      <c r="AY55" s="321"/>
      <c r="AZ55" s="321"/>
      <c r="BA55" s="321"/>
      <c r="BB55" s="321"/>
      <c r="BC55" s="321"/>
      <c r="BD55" s="321"/>
      <c r="BE55" s="321"/>
      <c r="BF55" s="321"/>
      <c r="BG55" s="321"/>
      <c r="BH55" s="321"/>
      <c r="BI55" s="331"/>
    </row>
    <row r="56" spans="1:61" s="310" customFormat="1" ht="140">
      <c r="A56" s="333" t="s">
        <v>2789</v>
      </c>
      <c r="B56" s="313" t="s">
        <v>2790</v>
      </c>
      <c r="C56" s="131">
        <v>2</v>
      </c>
      <c r="D56" s="131">
        <v>3</v>
      </c>
      <c r="E56" s="131">
        <v>4</v>
      </c>
      <c r="F56" s="131">
        <v>5</v>
      </c>
      <c r="G56" s="131"/>
      <c r="H56" s="131"/>
      <c r="I56" s="307"/>
      <c r="J56" s="328">
        <v>90</v>
      </c>
      <c r="K56" s="328" t="s">
        <v>23</v>
      </c>
      <c r="L56" s="328" t="s">
        <v>68</v>
      </c>
      <c r="M56" s="330" t="s">
        <v>2791</v>
      </c>
      <c r="N56" s="246" t="s">
        <v>2757</v>
      </c>
      <c r="O56" s="328">
        <v>60</v>
      </c>
      <c r="P56" s="328" t="s">
        <v>384</v>
      </c>
      <c r="Q56" s="328" t="s">
        <v>2697</v>
      </c>
      <c r="R56" s="328">
        <v>1</v>
      </c>
      <c r="S56" s="328">
        <v>3</v>
      </c>
      <c r="T56" s="328">
        <v>1</v>
      </c>
      <c r="U56" s="330" t="s">
        <v>23</v>
      </c>
      <c r="V56" s="328">
        <v>2</v>
      </c>
      <c r="W56" s="328" t="s">
        <v>23</v>
      </c>
      <c r="X56" s="330" t="s">
        <v>378</v>
      </c>
      <c r="Y56" s="328" t="s">
        <v>68</v>
      </c>
      <c r="Z56" s="330"/>
      <c r="AA56" s="326">
        <v>11965.2</v>
      </c>
      <c r="AB56" s="246" t="s">
        <v>68</v>
      </c>
      <c r="AC56" s="246">
        <v>1</v>
      </c>
      <c r="AD56" s="328">
        <v>2023</v>
      </c>
      <c r="AE56" s="328">
        <v>2</v>
      </c>
      <c r="AF56" s="328"/>
      <c r="AG56" s="321"/>
      <c r="AH56" s="321"/>
      <c r="AI56" s="321"/>
      <c r="AJ56" s="321"/>
      <c r="AK56" s="321"/>
      <c r="AL56" s="321"/>
      <c r="AM56" s="321"/>
      <c r="AN56" s="321"/>
      <c r="AO56" s="321"/>
      <c r="AP56" s="321"/>
      <c r="AQ56" s="321"/>
      <c r="AR56" s="321"/>
      <c r="AS56" s="321"/>
      <c r="AT56" s="321"/>
      <c r="AU56" s="321"/>
      <c r="AV56" s="321"/>
      <c r="AW56" s="321"/>
      <c r="AX56" s="321"/>
      <c r="AY56" s="321"/>
      <c r="AZ56" s="321"/>
      <c r="BA56" s="321"/>
      <c r="BB56" s="321"/>
      <c r="BC56" s="321"/>
      <c r="BD56" s="321"/>
      <c r="BE56" s="321"/>
      <c r="BF56" s="321"/>
      <c r="BG56" s="321"/>
      <c r="BH56" s="321"/>
      <c r="BI56" s="331"/>
    </row>
    <row r="57" spans="1:61" s="310" customFormat="1" ht="70">
      <c r="A57" s="332" t="s">
        <v>2792</v>
      </c>
      <c r="B57" s="305" t="s">
        <v>2793</v>
      </c>
      <c r="C57" s="131">
        <v>2</v>
      </c>
      <c r="D57" s="131">
        <v>3</v>
      </c>
      <c r="E57" s="131">
        <v>4</v>
      </c>
      <c r="F57" s="131">
        <v>5</v>
      </c>
      <c r="G57" s="131"/>
      <c r="H57" s="131"/>
      <c r="I57" s="307"/>
      <c r="J57" s="328">
        <v>146</v>
      </c>
      <c r="K57" s="328" t="s">
        <v>23</v>
      </c>
      <c r="L57" s="328" t="s">
        <v>68</v>
      </c>
      <c r="M57" s="330" t="s">
        <v>2794</v>
      </c>
      <c r="N57" s="246" t="s">
        <v>2767</v>
      </c>
      <c r="O57" s="328">
        <v>60</v>
      </c>
      <c r="P57" s="328" t="s">
        <v>384</v>
      </c>
      <c r="Q57" s="328" t="s">
        <v>2758</v>
      </c>
      <c r="R57" s="328">
        <v>1</v>
      </c>
      <c r="S57" s="328">
        <v>3</v>
      </c>
      <c r="T57" s="328">
        <v>1</v>
      </c>
      <c r="U57" s="330" t="s">
        <v>23</v>
      </c>
      <c r="V57" s="328">
        <v>2</v>
      </c>
      <c r="W57" s="328" t="s">
        <v>23</v>
      </c>
      <c r="X57" s="330" t="s">
        <v>378</v>
      </c>
      <c r="Y57" s="328" t="s">
        <v>68</v>
      </c>
      <c r="Z57" s="330"/>
      <c r="AA57" s="326">
        <v>7976.8</v>
      </c>
      <c r="AB57" s="246" t="s">
        <v>68</v>
      </c>
      <c r="AC57" s="246">
        <v>1</v>
      </c>
      <c r="AD57" s="328">
        <v>2023</v>
      </c>
      <c r="AE57" s="328">
        <v>2</v>
      </c>
      <c r="AF57" s="328"/>
      <c r="AG57" s="321"/>
      <c r="AH57" s="321"/>
      <c r="AI57" s="321"/>
      <c r="AJ57" s="321"/>
      <c r="AK57" s="321"/>
      <c r="AL57" s="321"/>
      <c r="AM57" s="321"/>
      <c r="AN57" s="321"/>
      <c r="AO57" s="321"/>
      <c r="AP57" s="321"/>
      <c r="AQ57" s="321"/>
      <c r="AR57" s="321"/>
      <c r="AS57" s="321"/>
      <c r="AT57" s="321"/>
      <c r="AU57" s="321"/>
      <c r="AV57" s="321"/>
      <c r="AW57" s="321"/>
      <c r="AX57" s="321"/>
      <c r="AY57" s="321"/>
      <c r="AZ57" s="321"/>
      <c r="BA57" s="321"/>
      <c r="BB57" s="321"/>
      <c r="BC57" s="321"/>
      <c r="BD57" s="321"/>
      <c r="BE57" s="321"/>
      <c r="BF57" s="321"/>
      <c r="BG57" s="321"/>
      <c r="BH57" s="321"/>
      <c r="BI57" s="331"/>
    </row>
    <row r="58" spans="1:61" s="310" customFormat="1" ht="70">
      <c r="A58" s="332" t="s">
        <v>957</v>
      </c>
      <c r="B58" s="313" t="s">
        <v>2795</v>
      </c>
      <c r="C58" s="131">
        <v>2</v>
      </c>
      <c r="D58" s="131">
        <v>3</v>
      </c>
      <c r="E58" s="131">
        <v>4</v>
      </c>
      <c r="F58" s="131">
        <v>5</v>
      </c>
      <c r="G58" s="131"/>
      <c r="H58" s="131"/>
      <c r="I58" s="307"/>
      <c r="J58" s="328">
        <v>103</v>
      </c>
      <c r="K58" s="328" t="s">
        <v>23</v>
      </c>
      <c r="L58" s="328" t="s">
        <v>68</v>
      </c>
      <c r="M58" s="330" t="s">
        <v>2796</v>
      </c>
      <c r="N58" s="246" t="s">
        <v>2757</v>
      </c>
      <c r="O58" s="328">
        <v>60</v>
      </c>
      <c r="P58" s="328" t="s">
        <v>384</v>
      </c>
      <c r="Q58" s="328" t="s">
        <v>2697</v>
      </c>
      <c r="R58" s="328">
        <v>1</v>
      </c>
      <c r="S58" s="328">
        <v>3</v>
      </c>
      <c r="T58" s="328">
        <v>1</v>
      </c>
      <c r="U58" s="330" t="s">
        <v>23</v>
      </c>
      <c r="V58" s="328">
        <v>2</v>
      </c>
      <c r="W58" s="328" t="s">
        <v>23</v>
      </c>
      <c r="X58" s="330" t="s">
        <v>378</v>
      </c>
      <c r="Y58" s="328" t="s">
        <v>68</v>
      </c>
      <c r="Z58" s="330"/>
      <c r="AA58" s="326">
        <v>11965.2</v>
      </c>
      <c r="AB58" s="246" t="s">
        <v>68</v>
      </c>
      <c r="AC58" s="246">
        <v>1</v>
      </c>
      <c r="AD58" s="328">
        <v>2023</v>
      </c>
      <c r="AE58" s="328">
        <v>2</v>
      </c>
      <c r="AF58" s="328"/>
      <c r="AG58" s="321"/>
      <c r="AH58" s="321"/>
      <c r="AI58" s="321"/>
      <c r="AJ58" s="321"/>
      <c r="AK58" s="321"/>
      <c r="AL58" s="321"/>
      <c r="AM58" s="321"/>
      <c r="AN58" s="321"/>
      <c r="AO58" s="321"/>
      <c r="AP58" s="321"/>
      <c r="AQ58" s="321"/>
      <c r="AR58" s="321"/>
      <c r="AS58" s="321"/>
      <c r="AT58" s="321"/>
      <c r="AU58" s="321"/>
      <c r="AV58" s="321"/>
      <c r="AW58" s="321"/>
      <c r="AX58" s="321"/>
      <c r="AY58" s="321"/>
      <c r="AZ58" s="321"/>
      <c r="BA58" s="321"/>
      <c r="BB58" s="321"/>
      <c r="BC58" s="321"/>
      <c r="BD58" s="321"/>
      <c r="BE58" s="321"/>
      <c r="BF58" s="321"/>
      <c r="BG58" s="321"/>
      <c r="BH58" s="321"/>
      <c r="BI58" s="331"/>
    </row>
    <row r="59" spans="1:61" s="131" customFormat="1" ht="70">
      <c r="A59" s="332" t="s">
        <v>2797</v>
      </c>
      <c r="B59" s="313" t="s">
        <v>2798</v>
      </c>
      <c r="C59" s="131">
        <v>2</v>
      </c>
      <c r="D59" s="131">
        <v>3</v>
      </c>
      <c r="E59" s="131">
        <v>4</v>
      </c>
      <c r="F59" s="131">
        <v>5</v>
      </c>
      <c r="I59" s="132"/>
      <c r="J59" s="246">
        <v>153</v>
      </c>
      <c r="K59" s="246" t="s">
        <v>23</v>
      </c>
      <c r="L59" s="246" t="s">
        <v>68</v>
      </c>
      <c r="M59" s="313" t="s">
        <v>2799</v>
      </c>
      <c r="N59" s="246" t="s">
        <v>2757</v>
      </c>
      <c r="O59" s="246">
        <v>60</v>
      </c>
      <c r="P59" s="246" t="s">
        <v>384</v>
      </c>
      <c r="Q59" s="246" t="s">
        <v>2697</v>
      </c>
      <c r="R59" s="246">
        <v>1</v>
      </c>
      <c r="S59" s="246">
        <v>3</v>
      </c>
      <c r="T59" s="246">
        <v>1</v>
      </c>
      <c r="U59" s="313" t="s">
        <v>23</v>
      </c>
      <c r="V59" s="246">
        <v>2</v>
      </c>
      <c r="W59" s="246" t="s">
        <v>23</v>
      </c>
      <c r="X59" s="313" t="s">
        <v>378</v>
      </c>
      <c r="Y59" s="246" t="s">
        <v>68</v>
      </c>
      <c r="Z59" s="313"/>
      <c r="AA59" s="326">
        <v>11965.2</v>
      </c>
      <c r="AB59" s="246" t="s">
        <v>68</v>
      </c>
      <c r="AC59" s="246">
        <v>1</v>
      </c>
      <c r="AD59" s="246">
        <v>2023</v>
      </c>
      <c r="AE59" s="246">
        <v>2</v>
      </c>
      <c r="AF59" s="246"/>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row>
    <row r="60" spans="1:61" s="308" customFormat="1" ht="98">
      <c r="A60" s="335" t="s">
        <v>2800</v>
      </c>
      <c r="B60" s="336" t="s">
        <v>2801</v>
      </c>
      <c r="C60" s="308">
        <v>2</v>
      </c>
      <c r="D60" s="308">
        <v>3</v>
      </c>
      <c r="E60" s="308">
        <v>4</v>
      </c>
      <c r="F60" s="308">
        <v>5</v>
      </c>
      <c r="I60" s="309"/>
      <c r="J60" s="329">
        <v>215</v>
      </c>
      <c r="K60" s="329" t="s">
        <v>23</v>
      </c>
      <c r="L60" s="329" t="s">
        <v>68</v>
      </c>
      <c r="M60" s="336" t="s">
        <v>5332</v>
      </c>
      <c r="N60" s="329" t="s">
        <v>2757</v>
      </c>
      <c r="O60" s="329">
        <v>60</v>
      </c>
      <c r="P60" s="329" t="s">
        <v>384</v>
      </c>
      <c r="Q60" s="329" t="s">
        <v>2697</v>
      </c>
      <c r="R60" s="329">
        <v>1</v>
      </c>
      <c r="S60" s="329">
        <v>3</v>
      </c>
      <c r="T60" s="329">
        <v>1</v>
      </c>
      <c r="U60" s="336" t="s">
        <v>23</v>
      </c>
      <c r="V60" s="329">
        <v>2</v>
      </c>
      <c r="W60" s="329" t="s">
        <v>23</v>
      </c>
      <c r="X60" s="336" t="s">
        <v>378</v>
      </c>
      <c r="Y60" s="329" t="s">
        <v>68</v>
      </c>
      <c r="Z60" s="336"/>
      <c r="AA60" s="326">
        <v>11965.2</v>
      </c>
      <c r="AB60" s="246" t="s">
        <v>68</v>
      </c>
      <c r="AC60" s="246">
        <v>1</v>
      </c>
      <c r="AD60" s="329">
        <v>2023</v>
      </c>
      <c r="AE60" s="329">
        <v>2</v>
      </c>
      <c r="AF60" s="329"/>
      <c r="AG60" s="321"/>
      <c r="AH60" s="321"/>
      <c r="AI60" s="321"/>
      <c r="AJ60" s="321"/>
      <c r="AK60" s="321"/>
      <c r="AL60" s="321"/>
      <c r="AM60" s="321"/>
      <c r="AN60" s="321"/>
      <c r="AO60" s="321"/>
      <c r="AP60" s="321"/>
      <c r="AQ60" s="321"/>
      <c r="AR60" s="321"/>
      <c r="AS60" s="321"/>
      <c r="AT60" s="321"/>
      <c r="AU60" s="321"/>
      <c r="AV60" s="321"/>
      <c r="AW60" s="321"/>
      <c r="AX60" s="321"/>
      <c r="AY60" s="321"/>
      <c r="AZ60" s="321"/>
      <c r="BA60" s="321"/>
      <c r="BB60" s="321"/>
      <c r="BC60" s="321"/>
      <c r="BD60" s="321"/>
      <c r="BE60" s="321"/>
      <c r="BF60" s="321"/>
      <c r="BG60" s="321"/>
      <c r="BH60" s="321"/>
      <c r="BI60" s="337"/>
    </row>
    <row r="61" spans="1:61" s="131" customFormat="1" ht="70">
      <c r="A61" s="327" t="s">
        <v>2802</v>
      </c>
      <c r="B61" s="313" t="s">
        <v>2803</v>
      </c>
      <c r="C61" s="131">
        <v>2</v>
      </c>
      <c r="D61" s="131">
        <v>3</v>
      </c>
      <c r="E61" s="131">
        <v>4</v>
      </c>
      <c r="F61" s="131">
        <v>5</v>
      </c>
      <c r="I61" s="132"/>
      <c r="J61" s="246">
        <v>171</v>
      </c>
      <c r="K61" s="246" t="s">
        <v>23</v>
      </c>
      <c r="L61" s="246" t="s">
        <v>68</v>
      </c>
      <c r="M61" s="313" t="s">
        <v>2804</v>
      </c>
      <c r="N61" s="246" t="s">
        <v>2767</v>
      </c>
      <c r="O61" s="246">
        <v>60</v>
      </c>
      <c r="P61" s="246" t="s">
        <v>384</v>
      </c>
      <c r="Q61" s="246" t="s">
        <v>2697</v>
      </c>
      <c r="R61" s="246">
        <v>1</v>
      </c>
      <c r="S61" s="246">
        <v>3</v>
      </c>
      <c r="T61" s="246">
        <v>1</v>
      </c>
      <c r="U61" s="313" t="s">
        <v>23</v>
      </c>
      <c r="V61" s="246">
        <v>2</v>
      </c>
      <c r="W61" s="246" t="s">
        <v>23</v>
      </c>
      <c r="X61" s="313" t="s">
        <v>378</v>
      </c>
      <c r="Y61" s="246" t="s">
        <v>68</v>
      </c>
      <c r="Z61" s="313"/>
      <c r="AA61" s="326">
        <v>7976.8</v>
      </c>
      <c r="AB61" s="246" t="s">
        <v>68</v>
      </c>
      <c r="AC61" s="246">
        <v>1</v>
      </c>
      <c r="AD61" s="246">
        <v>2023</v>
      </c>
      <c r="AE61" s="246">
        <v>2</v>
      </c>
      <c r="AF61" s="246"/>
      <c r="AG61" s="321"/>
      <c r="AH61" s="321"/>
      <c r="AI61" s="321"/>
      <c r="AJ61" s="321"/>
      <c r="AK61" s="321"/>
      <c r="AL61" s="321"/>
      <c r="AM61" s="321"/>
      <c r="AN61" s="321"/>
      <c r="AO61" s="321"/>
      <c r="AP61" s="321"/>
      <c r="AQ61" s="321"/>
      <c r="AR61" s="321"/>
      <c r="AS61" s="321"/>
      <c r="AT61" s="321"/>
      <c r="AU61" s="321"/>
      <c r="AV61" s="321"/>
      <c r="AW61" s="321"/>
      <c r="AX61" s="321"/>
      <c r="AY61" s="321"/>
      <c r="AZ61" s="321"/>
      <c r="BA61" s="321"/>
      <c r="BB61" s="321"/>
      <c r="BC61" s="321"/>
      <c r="BD61" s="321"/>
      <c r="BE61" s="321"/>
      <c r="BF61" s="321"/>
      <c r="BG61" s="321"/>
      <c r="BH61" s="321"/>
      <c r="BI61" s="322"/>
    </row>
    <row r="62" spans="1:61" s="131" customFormat="1" ht="409.6">
      <c r="A62" s="325" t="s">
        <v>2805</v>
      </c>
      <c r="B62" s="313" t="s">
        <v>2806</v>
      </c>
      <c r="C62" s="131">
        <v>1</v>
      </c>
      <c r="D62" s="131">
        <v>2</v>
      </c>
      <c r="E62" s="131">
        <v>3</v>
      </c>
      <c r="F62" s="131">
        <v>4</v>
      </c>
      <c r="G62" s="131">
        <v>6</v>
      </c>
      <c r="I62" s="132"/>
      <c r="J62" s="246">
        <v>450</v>
      </c>
      <c r="K62" s="246" t="s">
        <v>516</v>
      </c>
      <c r="L62" s="246" t="s">
        <v>68</v>
      </c>
      <c r="M62" s="313" t="s">
        <v>2807</v>
      </c>
      <c r="N62" s="246" t="s">
        <v>2808</v>
      </c>
      <c r="O62" s="246" t="s">
        <v>23</v>
      </c>
      <c r="P62" s="246" t="s">
        <v>2719</v>
      </c>
      <c r="Q62" s="313" t="s">
        <v>2809</v>
      </c>
      <c r="R62" s="246">
        <v>4</v>
      </c>
      <c r="S62" s="246">
        <v>4</v>
      </c>
      <c r="T62" s="246">
        <v>3</v>
      </c>
      <c r="U62" s="246"/>
      <c r="V62" s="246" t="s">
        <v>2810</v>
      </c>
      <c r="W62" s="313" t="s">
        <v>2811</v>
      </c>
      <c r="X62" s="313" t="s">
        <v>2812</v>
      </c>
      <c r="Y62" s="246" t="s">
        <v>2813</v>
      </c>
      <c r="Z62" s="313" t="s">
        <v>2814</v>
      </c>
      <c r="AA62" s="246" t="s">
        <v>5333</v>
      </c>
      <c r="AB62" s="246" t="s">
        <v>5334</v>
      </c>
      <c r="AC62" s="246">
        <v>1</v>
      </c>
      <c r="AD62" s="246">
        <v>2015</v>
      </c>
      <c r="AE62" s="246" t="s">
        <v>2816</v>
      </c>
      <c r="AF62" s="246" t="s">
        <v>2817</v>
      </c>
      <c r="AG62" s="321"/>
      <c r="AH62" s="321"/>
      <c r="AI62" s="321"/>
      <c r="AJ62" s="321"/>
      <c r="AK62" s="321"/>
      <c r="AL62" s="321"/>
      <c r="AM62" s="321"/>
      <c r="AN62" s="321"/>
      <c r="AO62" s="321"/>
      <c r="AP62" s="321"/>
      <c r="AQ62" s="321"/>
      <c r="AR62" s="321"/>
      <c r="AS62" s="321"/>
      <c r="AT62" s="321"/>
      <c r="AU62" s="321"/>
      <c r="AV62" s="321"/>
      <c r="AW62" s="321"/>
      <c r="AX62" s="321"/>
      <c r="AY62" s="321"/>
      <c r="AZ62" s="321"/>
      <c r="BA62" s="321"/>
      <c r="BB62" s="321"/>
      <c r="BC62" s="321"/>
      <c r="BD62" s="321"/>
      <c r="BE62" s="321"/>
      <c r="BF62" s="321"/>
      <c r="BG62" s="321"/>
      <c r="BH62" s="321"/>
      <c r="BI62" s="322"/>
    </row>
    <row r="63" spans="1:61" s="131" customFormat="1" ht="168">
      <c r="A63" s="325" t="s">
        <v>2818</v>
      </c>
      <c r="B63" s="313" t="s">
        <v>2819</v>
      </c>
      <c r="C63" s="131">
        <v>2</v>
      </c>
      <c r="D63" s="131">
        <v>3</v>
      </c>
      <c r="E63" s="131">
        <v>4</v>
      </c>
      <c r="F63" s="131">
        <v>6</v>
      </c>
      <c r="I63" s="132"/>
      <c r="J63" s="246">
        <v>34</v>
      </c>
      <c r="K63" s="246">
        <v>30</v>
      </c>
      <c r="L63" s="246" t="s">
        <v>1063</v>
      </c>
      <c r="M63" s="246" t="s">
        <v>2820</v>
      </c>
      <c r="N63" s="246" t="s">
        <v>2681</v>
      </c>
      <c r="O63" s="246" t="s">
        <v>23</v>
      </c>
      <c r="P63" s="246" t="s">
        <v>2738</v>
      </c>
      <c r="Q63" s="246" t="s">
        <v>2821</v>
      </c>
      <c r="R63" s="246">
        <v>4</v>
      </c>
      <c r="S63" s="246">
        <v>4</v>
      </c>
      <c r="T63" s="246">
        <v>1</v>
      </c>
      <c r="U63" s="313" t="s">
        <v>2822</v>
      </c>
      <c r="V63" s="246">
        <v>2</v>
      </c>
      <c r="W63" s="246" t="s">
        <v>5335</v>
      </c>
      <c r="X63" s="313" t="s">
        <v>2823</v>
      </c>
      <c r="Y63" s="246" t="s">
        <v>23</v>
      </c>
      <c r="AA63" s="323">
        <v>108502</v>
      </c>
      <c r="AB63" s="246">
        <v>0</v>
      </c>
      <c r="AC63" s="246">
        <v>1</v>
      </c>
      <c r="AD63" s="246">
        <v>2018</v>
      </c>
      <c r="AE63" s="246">
        <v>1</v>
      </c>
      <c r="AF63" s="313" t="s">
        <v>2824</v>
      </c>
      <c r="AG63" s="321"/>
      <c r="AH63" s="321"/>
      <c r="AI63" s="321"/>
      <c r="AJ63" s="321"/>
      <c r="AK63" s="321"/>
      <c r="AL63" s="321"/>
      <c r="AM63" s="321"/>
      <c r="AN63" s="321"/>
      <c r="AO63" s="321"/>
      <c r="AP63" s="321"/>
      <c r="AQ63" s="321"/>
      <c r="AR63" s="321"/>
      <c r="AS63" s="321"/>
      <c r="AT63" s="321"/>
      <c r="AU63" s="321"/>
      <c r="AV63" s="321"/>
      <c r="AW63" s="321"/>
      <c r="AX63" s="321"/>
      <c r="AY63" s="321"/>
      <c r="AZ63" s="321"/>
      <c r="BA63" s="321"/>
      <c r="BB63" s="321"/>
      <c r="BC63" s="321"/>
      <c r="BD63" s="321"/>
      <c r="BE63" s="321"/>
      <c r="BF63" s="321"/>
      <c r="BG63" s="321"/>
      <c r="BH63" s="321"/>
      <c r="BI63" s="322"/>
    </row>
    <row r="64" spans="1:61" s="131" customFormat="1" ht="70">
      <c r="A64" s="338" t="s">
        <v>61</v>
      </c>
      <c r="B64" s="305" t="s">
        <v>5431</v>
      </c>
      <c r="C64" s="310">
        <v>4</v>
      </c>
      <c r="D64" s="310">
        <v>6</v>
      </c>
      <c r="E64" s="310"/>
      <c r="F64" s="310"/>
      <c r="G64" s="310"/>
      <c r="H64" s="310"/>
      <c r="I64" s="307"/>
      <c r="J64" s="328">
        <v>53</v>
      </c>
      <c r="K64" s="328" t="s">
        <v>454</v>
      </c>
      <c r="L64" s="328" t="s">
        <v>68</v>
      </c>
      <c r="M64" s="328" t="s">
        <v>5336</v>
      </c>
      <c r="N64" s="328" t="s">
        <v>2690</v>
      </c>
      <c r="O64" s="328">
        <v>60</v>
      </c>
      <c r="P64" s="328">
        <v>10</v>
      </c>
      <c r="Q64" s="328" t="s">
        <v>5337</v>
      </c>
      <c r="R64" s="328">
        <v>2</v>
      </c>
      <c r="S64" s="328" t="s">
        <v>2828</v>
      </c>
      <c r="T64" s="328">
        <v>0</v>
      </c>
      <c r="U64" s="330" t="s">
        <v>23</v>
      </c>
      <c r="V64" s="328">
        <v>2</v>
      </c>
      <c r="W64" s="328" t="s">
        <v>23</v>
      </c>
      <c r="X64" s="330" t="s">
        <v>5338</v>
      </c>
      <c r="Y64" s="328" t="s">
        <v>68</v>
      </c>
      <c r="Z64" s="310" t="s">
        <v>23</v>
      </c>
      <c r="AA64" s="328" t="s">
        <v>2712</v>
      </c>
      <c r="AB64" s="328" t="s">
        <v>68</v>
      </c>
      <c r="AC64" s="328">
        <v>1</v>
      </c>
      <c r="AD64" s="328">
        <v>2024</v>
      </c>
      <c r="AE64" s="328">
        <v>1</v>
      </c>
      <c r="AF64" s="330"/>
      <c r="AG64" s="321"/>
      <c r="AH64" s="321"/>
      <c r="AI64" s="321"/>
      <c r="AJ64" s="321"/>
      <c r="AK64" s="321"/>
      <c r="AL64" s="321"/>
      <c r="AM64" s="321"/>
      <c r="AN64" s="321"/>
      <c r="AO64" s="321"/>
      <c r="AP64" s="321"/>
      <c r="AQ64" s="321"/>
      <c r="AR64" s="321"/>
      <c r="AS64" s="321"/>
      <c r="AT64" s="321"/>
      <c r="AU64" s="321"/>
      <c r="AV64" s="321"/>
      <c r="AW64" s="321"/>
      <c r="AX64" s="321"/>
      <c r="AY64" s="321"/>
      <c r="AZ64" s="321"/>
      <c r="BA64" s="321"/>
      <c r="BB64" s="321"/>
      <c r="BC64" s="321"/>
      <c r="BD64" s="321"/>
      <c r="BE64" s="321"/>
      <c r="BF64" s="321"/>
      <c r="BG64" s="321"/>
      <c r="BH64" s="321"/>
      <c r="BI64" s="322"/>
    </row>
    <row r="65" spans="1:61" s="319" customFormat="1" ht="84">
      <c r="A65" s="339" t="s">
        <v>5339</v>
      </c>
      <c r="B65" s="313" t="s">
        <v>5340</v>
      </c>
      <c r="C65" s="303"/>
      <c r="D65" s="303"/>
      <c r="E65" s="303"/>
      <c r="F65" s="303"/>
      <c r="G65" s="303"/>
      <c r="H65" s="303"/>
      <c r="I65" s="303"/>
      <c r="J65" s="303">
        <v>31</v>
      </c>
      <c r="K65" s="303">
        <v>20</v>
      </c>
      <c r="L65" s="303" t="s">
        <v>68</v>
      </c>
      <c r="M65" s="313" t="s">
        <v>5341</v>
      </c>
      <c r="N65" s="303" t="s">
        <v>2904</v>
      </c>
      <c r="O65" s="303">
        <v>60</v>
      </c>
      <c r="P65" s="303" t="s">
        <v>2738</v>
      </c>
      <c r="Q65" s="303" t="s">
        <v>5342</v>
      </c>
      <c r="R65" s="303">
        <v>1</v>
      </c>
      <c r="S65" s="303">
        <v>4</v>
      </c>
      <c r="T65" s="303" t="s">
        <v>23</v>
      </c>
      <c r="U65" s="303" t="s">
        <v>410</v>
      </c>
      <c r="V65" s="303"/>
      <c r="W65" s="303"/>
      <c r="X65" s="313" t="s">
        <v>5343</v>
      </c>
      <c r="Y65" s="246" t="s">
        <v>68</v>
      </c>
      <c r="Z65" s="246" t="s">
        <v>68</v>
      </c>
      <c r="AA65" s="303"/>
      <c r="AB65" s="246" t="s">
        <v>68</v>
      </c>
      <c r="AC65" s="303">
        <v>1</v>
      </c>
      <c r="AD65" s="303">
        <v>2019</v>
      </c>
      <c r="AE65" s="303">
        <v>2</v>
      </c>
      <c r="AF65" s="303"/>
    </row>
    <row r="66" spans="1:61" s="319" customFormat="1" ht="56">
      <c r="A66" s="339" t="s">
        <v>5344</v>
      </c>
      <c r="B66" s="313" t="s">
        <v>5345</v>
      </c>
      <c r="C66" s="303">
        <v>3</v>
      </c>
      <c r="D66" s="303"/>
      <c r="E66" s="303"/>
      <c r="F66" s="303"/>
      <c r="G66" s="303"/>
      <c r="H66" s="303"/>
      <c r="I66" s="303"/>
      <c r="J66" s="303">
        <v>24</v>
      </c>
      <c r="K66" s="303">
        <v>20</v>
      </c>
      <c r="L66" s="303" t="s">
        <v>68</v>
      </c>
      <c r="M66" s="313" t="s">
        <v>5346</v>
      </c>
      <c r="N66" s="303" t="s">
        <v>2690</v>
      </c>
      <c r="O66" s="303">
        <v>60</v>
      </c>
      <c r="P66" s="303" t="s">
        <v>2072</v>
      </c>
      <c r="Q66" s="313" t="s">
        <v>5347</v>
      </c>
      <c r="R66" s="303">
        <v>1</v>
      </c>
      <c r="S66" s="303">
        <v>4</v>
      </c>
      <c r="T66" s="303"/>
      <c r="U66" s="303" t="s">
        <v>410</v>
      </c>
      <c r="V66" s="303"/>
      <c r="W66" s="303" t="s">
        <v>23</v>
      </c>
      <c r="X66" s="303" t="s">
        <v>5348</v>
      </c>
      <c r="Y66" s="246" t="s">
        <v>68</v>
      </c>
      <c r="Z66" s="246" t="s">
        <v>68</v>
      </c>
      <c r="AA66" s="340">
        <v>1994.2</v>
      </c>
      <c r="AB66" s="246" t="s">
        <v>68</v>
      </c>
      <c r="AC66" s="303">
        <v>1</v>
      </c>
      <c r="AD66" s="303">
        <v>2024</v>
      </c>
      <c r="AE66" s="303">
        <v>1</v>
      </c>
      <c r="AF66" s="303"/>
    </row>
    <row r="67" spans="1:61" s="319" customFormat="1" ht="84">
      <c r="A67" s="339" t="s">
        <v>5349</v>
      </c>
      <c r="B67" s="313" t="s">
        <v>5350</v>
      </c>
      <c r="C67" s="303"/>
      <c r="D67" s="303"/>
      <c r="E67" s="303"/>
      <c r="F67" s="303"/>
      <c r="G67" s="303"/>
      <c r="H67" s="303"/>
      <c r="I67" s="303"/>
      <c r="J67" s="303">
        <v>18</v>
      </c>
      <c r="K67" s="303">
        <v>20</v>
      </c>
      <c r="L67" s="303" t="s">
        <v>68</v>
      </c>
      <c r="M67" s="313" t="s">
        <v>5351</v>
      </c>
      <c r="N67" s="303" t="s">
        <v>2690</v>
      </c>
      <c r="O67" s="303">
        <v>60</v>
      </c>
      <c r="P67" s="303" t="s">
        <v>1025</v>
      </c>
      <c r="Q67" s="313" t="s">
        <v>5352</v>
      </c>
      <c r="R67" s="303">
        <v>1</v>
      </c>
      <c r="S67" s="303">
        <v>4</v>
      </c>
      <c r="T67" s="303" t="s">
        <v>58</v>
      </c>
      <c r="U67" s="303" t="s">
        <v>410</v>
      </c>
      <c r="V67" s="303"/>
      <c r="W67" s="303" t="s">
        <v>5353</v>
      </c>
      <c r="X67" s="303" t="s">
        <v>5354</v>
      </c>
      <c r="Y67" s="246" t="s">
        <v>68</v>
      </c>
      <c r="Z67" s="246" t="s">
        <v>68</v>
      </c>
      <c r="AA67" s="303" t="s">
        <v>5355</v>
      </c>
      <c r="AB67" s="246" t="s">
        <v>68</v>
      </c>
      <c r="AC67" s="303">
        <v>1</v>
      </c>
      <c r="AD67" s="303">
        <v>2022</v>
      </c>
      <c r="AE67" s="303">
        <v>2</v>
      </c>
      <c r="AF67" s="303"/>
    </row>
    <row r="68" spans="1:61" s="319" customFormat="1" ht="70">
      <c r="A68" s="339" t="s">
        <v>5356</v>
      </c>
      <c r="B68" s="313" t="s">
        <v>5357</v>
      </c>
      <c r="C68" s="303">
        <v>3</v>
      </c>
      <c r="D68" s="303"/>
      <c r="E68" s="303"/>
      <c r="F68" s="303"/>
      <c r="G68" s="303"/>
      <c r="H68" s="303"/>
      <c r="I68" s="303"/>
      <c r="J68" s="303">
        <v>13</v>
      </c>
      <c r="K68" s="303">
        <v>20</v>
      </c>
      <c r="L68" s="303" t="s">
        <v>68</v>
      </c>
      <c r="M68" s="313" t="s">
        <v>5358</v>
      </c>
      <c r="N68" s="303" t="s">
        <v>2690</v>
      </c>
      <c r="O68" s="303">
        <v>60</v>
      </c>
      <c r="P68" s="303" t="s">
        <v>5359</v>
      </c>
      <c r="Q68" s="313" t="s">
        <v>5342</v>
      </c>
      <c r="R68" s="303">
        <v>1</v>
      </c>
      <c r="S68" s="303">
        <v>4</v>
      </c>
      <c r="T68" s="303" t="s">
        <v>58</v>
      </c>
      <c r="U68" s="303" t="s">
        <v>410</v>
      </c>
      <c r="V68" s="303"/>
      <c r="W68" s="313" t="s">
        <v>5360</v>
      </c>
      <c r="X68" s="313" t="s">
        <v>5361</v>
      </c>
      <c r="Y68" s="246" t="s">
        <v>68</v>
      </c>
      <c r="Z68" s="246" t="s">
        <v>68</v>
      </c>
      <c r="AA68" s="303" t="s">
        <v>5355</v>
      </c>
      <c r="AB68" s="246" t="s">
        <v>68</v>
      </c>
      <c r="AC68" s="303">
        <v>1</v>
      </c>
      <c r="AD68" s="303">
        <v>2024</v>
      </c>
      <c r="AE68" s="303">
        <v>2</v>
      </c>
      <c r="AF68" s="303"/>
    </row>
    <row r="69" spans="1:61" s="319" customFormat="1" ht="42">
      <c r="A69" s="332" t="s">
        <v>5362</v>
      </c>
      <c r="B69" s="313" t="s">
        <v>5363</v>
      </c>
      <c r="C69" s="131">
        <v>3</v>
      </c>
      <c r="D69" s="131"/>
      <c r="E69" s="131"/>
      <c r="F69" s="131"/>
      <c r="G69" s="131"/>
      <c r="H69" s="131"/>
      <c r="I69" s="132"/>
      <c r="J69" s="246">
        <v>14</v>
      </c>
      <c r="K69" s="131" t="s">
        <v>516</v>
      </c>
      <c r="L69" s="246" t="s">
        <v>68</v>
      </c>
      <c r="M69" s="313" t="s">
        <v>5364</v>
      </c>
      <c r="N69" s="131" t="s">
        <v>2690</v>
      </c>
      <c r="O69" s="131">
        <v>60</v>
      </c>
      <c r="P69" s="131" t="s">
        <v>50</v>
      </c>
      <c r="Q69" s="246" t="s">
        <v>5365</v>
      </c>
      <c r="R69" s="246">
        <v>1</v>
      </c>
      <c r="S69" s="246">
        <v>2</v>
      </c>
      <c r="T69" s="131"/>
      <c r="U69" s="131"/>
      <c r="V69" s="246">
        <v>2</v>
      </c>
      <c r="W69" s="131"/>
      <c r="X69" s="131"/>
      <c r="Y69" s="131"/>
      <c r="Z69" s="131" t="s">
        <v>68</v>
      </c>
      <c r="AA69" s="131"/>
      <c r="AB69" s="246" t="s">
        <v>68</v>
      </c>
      <c r="AC69" s="131">
        <v>1</v>
      </c>
      <c r="AD69" s="246">
        <v>2024</v>
      </c>
      <c r="AE69" s="131">
        <v>2</v>
      </c>
      <c r="AF69" s="131"/>
    </row>
    <row r="70" spans="1:61" s="319" customFormat="1" ht="98">
      <c r="A70" s="339" t="s">
        <v>5366</v>
      </c>
      <c r="B70" s="313" t="s">
        <v>5367</v>
      </c>
      <c r="C70" s="303">
        <v>3</v>
      </c>
      <c r="D70" s="303"/>
      <c r="E70" s="303"/>
      <c r="F70" s="303"/>
      <c r="G70" s="303"/>
      <c r="H70" s="303"/>
      <c r="I70" s="303"/>
      <c r="J70" s="303">
        <v>33</v>
      </c>
      <c r="K70" s="303">
        <v>20</v>
      </c>
      <c r="L70" s="303" t="s">
        <v>68</v>
      </c>
      <c r="M70" s="313" t="s">
        <v>5368</v>
      </c>
      <c r="N70" s="303" t="s">
        <v>2690</v>
      </c>
      <c r="O70" s="303">
        <v>60</v>
      </c>
      <c r="P70" s="303" t="s">
        <v>1025</v>
      </c>
      <c r="Q70" s="303" t="s">
        <v>5342</v>
      </c>
      <c r="R70" s="303">
        <v>1</v>
      </c>
      <c r="S70" s="303">
        <v>4</v>
      </c>
      <c r="T70" s="303" t="s">
        <v>58</v>
      </c>
      <c r="U70" s="303" t="s">
        <v>410</v>
      </c>
      <c r="V70" s="303"/>
      <c r="W70" s="313" t="s">
        <v>5369</v>
      </c>
      <c r="X70" s="303" t="s">
        <v>5370</v>
      </c>
      <c r="Y70" s="246" t="s">
        <v>68</v>
      </c>
      <c r="Z70" s="246" t="s">
        <v>68</v>
      </c>
      <c r="AA70" s="303" t="s">
        <v>275</v>
      </c>
      <c r="AB70" s="246" t="s">
        <v>68</v>
      </c>
      <c r="AC70" s="303">
        <v>1</v>
      </c>
      <c r="AD70" s="303">
        <v>2019</v>
      </c>
      <c r="AE70" s="303">
        <v>2</v>
      </c>
      <c r="AF70" s="303"/>
    </row>
    <row r="71" spans="1:61" s="319" customFormat="1" ht="56">
      <c r="A71" s="339" t="s">
        <v>5371</v>
      </c>
      <c r="B71" s="313" t="s">
        <v>5372</v>
      </c>
      <c r="C71" s="303"/>
      <c r="D71" s="303"/>
      <c r="E71" s="303"/>
      <c r="F71" s="303"/>
      <c r="G71" s="303"/>
      <c r="H71" s="303"/>
      <c r="I71" s="303"/>
      <c r="J71" s="303">
        <v>24</v>
      </c>
      <c r="K71" s="303">
        <v>20</v>
      </c>
      <c r="L71" s="303" t="s">
        <v>68</v>
      </c>
      <c r="M71" s="313" t="s">
        <v>5373</v>
      </c>
      <c r="N71" s="303" t="s">
        <v>5374</v>
      </c>
      <c r="O71" s="303">
        <v>60</v>
      </c>
      <c r="P71" s="303" t="s">
        <v>5375</v>
      </c>
      <c r="Q71" s="313" t="s">
        <v>5342</v>
      </c>
      <c r="R71" s="303">
        <v>1</v>
      </c>
      <c r="S71" s="303">
        <v>4</v>
      </c>
      <c r="T71" s="303"/>
      <c r="U71" s="303" t="s">
        <v>410</v>
      </c>
      <c r="V71" s="303"/>
      <c r="W71" s="303" t="s">
        <v>23</v>
      </c>
      <c r="X71" s="303" t="s">
        <v>5354</v>
      </c>
      <c r="Y71" s="246" t="s">
        <v>68</v>
      </c>
      <c r="Z71" s="246" t="s">
        <v>68</v>
      </c>
      <c r="AA71" s="246" t="s">
        <v>275</v>
      </c>
      <c r="AB71" s="246" t="s">
        <v>68</v>
      </c>
      <c r="AC71" s="303">
        <v>1</v>
      </c>
      <c r="AD71" s="303">
        <v>2022</v>
      </c>
      <c r="AE71" s="303">
        <v>2</v>
      </c>
      <c r="AF71" s="303"/>
    </row>
    <row r="72" spans="1:61" s="319" customFormat="1" ht="42">
      <c r="A72" s="339" t="s">
        <v>5376</v>
      </c>
      <c r="B72" s="313" t="s">
        <v>5377</v>
      </c>
      <c r="C72" s="303"/>
      <c r="D72" s="303"/>
      <c r="E72" s="303"/>
      <c r="F72" s="303"/>
      <c r="G72" s="303"/>
      <c r="H72" s="303"/>
      <c r="I72" s="303"/>
      <c r="J72" s="303" t="s">
        <v>2687</v>
      </c>
      <c r="K72" s="303">
        <v>20</v>
      </c>
      <c r="L72" s="303" t="s">
        <v>68</v>
      </c>
      <c r="M72" s="313" t="s">
        <v>5378</v>
      </c>
      <c r="N72" s="303" t="s">
        <v>388</v>
      </c>
      <c r="O72" s="303"/>
      <c r="P72" s="303" t="s">
        <v>388</v>
      </c>
      <c r="Q72" s="313" t="s">
        <v>5379</v>
      </c>
      <c r="R72" s="303">
        <v>1</v>
      </c>
      <c r="S72" s="303">
        <v>4</v>
      </c>
      <c r="T72" s="303"/>
      <c r="U72" s="303" t="s">
        <v>410</v>
      </c>
      <c r="V72" s="303"/>
      <c r="W72" s="303" t="s">
        <v>23</v>
      </c>
      <c r="X72" s="303" t="s">
        <v>5376</v>
      </c>
      <c r="Y72" s="246" t="s">
        <v>68</v>
      </c>
      <c r="Z72" s="246" t="s">
        <v>68</v>
      </c>
      <c r="AA72" s="246" t="s">
        <v>275</v>
      </c>
      <c r="AB72" s="246" t="s">
        <v>68</v>
      </c>
      <c r="AC72" s="303">
        <v>1</v>
      </c>
      <c r="AD72" s="303">
        <v>2024</v>
      </c>
      <c r="AE72" s="303">
        <v>2</v>
      </c>
      <c r="AF72" s="303"/>
    </row>
    <row r="73" spans="1:61" s="131" customFormat="1" ht="56">
      <c r="A73" s="325" t="s">
        <v>5141</v>
      </c>
      <c r="B73" s="313" t="s">
        <v>5380</v>
      </c>
      <c r="C73" s="131">
        <v>3</v>
      </c>
      <c r="D73" s="131">
        <v>6</v>
      </c>
      <c r="I73" s="132"/>
      <c r="J73" s="246" t="s">
        <v>2687</v>
      </c>
      <c r="K73" s="246" t="s">
        <v>516</v>
      </c>
      <c r="L73" s="246" t="s">
        <v>68</v>
      </c>
      <c r="M73" s="246" t="s">
        <v>5381</v>
      </c>
      <c r="N73" s="246" t="s">
        <v>2690</v>
      </c>
      <c r="O73" s="246">
        <v>60</v>
      </c>
      <c r="P73" s="246" t="s">
        <v>50</v>
      </c>
      <c r="Q73" s="246" t="s">
        <v>2697</v>
      </c>
      <c r="R73" s="246">
        <v>2</v>
      </c>
      <c r="S73" s="246">
        <v>2</v>
      </c>
      <c r="T73" s="246">
        <v>0</v>
      </c>
      <c r="U73" s="313" t="s">
        <v>23</v>
      </c>
      <c r="V73" s="246">
        <v>2</v>
      </c>
      <c r="W73" s="246" t="s">
        <v>23</v>
      </c>
      <c r="X73" s="313" t="s">
        <v>5382</v>
      </c>
      <c r="Y73" s="246" t="s">
        <v>68</v>
      </c>
      <c r="Z73" s="131" t="s">
        <v>23</v>
      </c>
      <c r="AA73" s="246" t="s">
        <v>275</v>
      </c>
      <c r="AB73" s="246" t="s">
        <v>68</v>
      </c>
      <c r="AC73" s="246">
        <v>3</v>
      </c>
      <c r="AD73" s="246">
        <v>2024</v>
      </c>
      <c r="AE73" s="246">
        <v>2</v>
      </c>
      <c r="AF73" s="313"/>
      <c r="AG73" s="321"/>
      <c r="AH73" s="321"/>
      <c r="AI73" s="321"/>
      <c r="AJ73" s="321"/>
      <c r="AK73" s="321"/>
      <c r="AL73" s="321"/>
      <c r="AM73" s="321"/>
      <c r="AN73" s="321"/>
      <c r="AO73" s="321"/>
      <c r="AP73" s="321"/>
      <c r="AQ73" s="321"/>
      <c r="AR73" s="321"/>
      <c r="AS73" s="321"/>
      <c r="AT73" s="321"/>
      <c r="AU73" s="321"/>
      <c r="AV73" s="321"/>
      <c r="AW73" s="321"/>
      <c r="AX73" s="321"/>
      <c r="AY73" s="321"/>
      <c r="AZ73" s="321"/>
      <c r="BA73" s="321"/>
      <c r="BB73" s="321"/>
      <c r="BC73" s="321"/>
      <c r="BD73" s="321"/>
      <c r="BE73" s="321"/>
      <c r="BF73" s="321"/>
      <c r="BG73" s="321"/>
      <c r="BH73" s="321"/>
      <c r="BI73" s="322"/>
    </row>
    <row r="74" spans="1:61" s="131" customFormat="1" ht="70">
      <c r="A74" s="343" t="s">
        <v>2912</v>
      </c>
      <c r="B74" s="312" t="s">
        <v>2913</v>
      </c>
      <c r="C74" s="131">
        <v>2</v>
      </c>
      <c r="D74" s="131">
        <v>4</v>
      </c>
      <c r="I74" s="132"/>
      <c r="J74" s="246" t="s">
        <v>2687</v>
      </c>
      <c r="K74" s="131" t="s">
        <v>23</v>
      </c>
      <c r="L74" s="131" t="s">
        <v>23</v>
      </c>
      <c r="M74" s="313" t="s">
        <v>2914</v>
      </c>
      <c r="N74" s="131" t="s">
        <v>388</v>
      </c>
      <c r="O74" s="131" t="s">
        <v>23</v>
      </c>
      <c r="P74" s="131" t="s">
        <v>23</v>
      </c>
      <c r="Q74" s="313" t="s">
        <v>2710</v>
      </c>
      <c r="R74" s="131">
        <v>0</v>
      </c>
      <c r="S74" s="131">
        <v>3</v>
      </c>
      <c r="T74" s="131">
        <v>1</v>
      </c>
      <c r="U74" s="313" t="s">
        <v>376</v>
      </c>
      <c r="V74" s="131">
        <v>2</v>
      </c>
      <c r="W74" s="131" t="s">
        <v>23</v>
      </c>
      <c r="X74" s="131" t="s">
        <v>378</v>
      </c>
      <c r="Y74" s="131" t="s">
        <v>68</v>
      </c>
      <c r="Z74" s="131" t="s">
        <v>23</v>
      </c>
      <c r="AA74" s="131" t="s">
        <v>2685</v>
      </c>
      <c r="AB74" s="131" t="s">
        <v>68</v>
      </c>
      <c r="AC74" s="246">
        <v>1</v>
      </c>
      <c r="AD74" s="246">
        <v>2019</v>
      </c>
      <c r="AE74" s="131">
        <v>2</v>
      </c>
      <c r="AG74" s="321"/>
      <c r="AH74" s="321"/>
      <c r="AI74" s="321"/>
      <c r="AJ74" s="321"/>
      <c r="AK74" s="321"/>
      <c r="AL74" s="321"/>
      <c r="AM74" s="321"/>
      <c r="AN74" s="321"/>
      <c r="AO74" s="321"/>
      <c r="AP74" s="321"/>
      <c r="AQ74" s="321"/>
      <c r="AR74" s="321"/>
      <c r="AS74" s="321"/>
      <c r="AT74" s="321"/>
      <c r="AU74" s="321"/>
      <c r="AV74" s="321"/>
      <c r="AW74" s="321"/>
      <c r="AX74" s="321"/>
      <c r="AY74" s="321"/>
      <c r="AZ74" s="321"/>
      <c r="BA74" s="321"/>
      <c r="BB74" s="321"/>
      <c r="BC74" s="321"/>
      <c r="BD74" s="321"/>
      <c r="BE74" s="321"/>
      <c r="BF74" s="321"/>
      <c r="BG74" s="321"/>
      <c r="BH74" s="321"/>
      <c r="BI74" s="322"/>
    </row>
    <row r="75" spans="1:61" s="131" customFormat="1" ht="70">
      <c r="A75" s="344" t="s">
        <v>2915</v>
      </c>
      <c r="B75" s="312" t="s">
        <v>2916</v>
      </c>
      <c r="C75" s="131">
        <v>2</v>
      </c>
      <c r="D75" s="131">
        <v>4</v>
      </c>
      <c r="I75" s="132"/>
      <c r="J75" s="246" t="s">
        <v>2687</v>
      </c>
      <c r="K75" s="131" t="s">
        <v>23</v>
      </c>
      <c r="L75" s="131" t="s">
        <v>23</v>
      </c>
      <c r="M75" s="313" t="s">
        <v>2917</v>
      </c>
      <c r="N75" s="131" t="s">
        <v>388</v>
      </c>
      <c r="O75" s="131">
        <v>60</v>
      </c>
      <c r="P75" s="131" t="s">
        <v>23</v>
      </c>
      <c r="Q75" s="313" t="s">
        <v>2710</v>
      </c>
      <c r="R75" s="131">
        <v>0</v>
      </c>
      <c r="S75" s="131">
        <v>3</v>
      </c>
      <c r="T75" s="131">
        <v>1</v>
      </c>
      <c r="U75" s="313" t="s">
        <v>376</v>
      </c>
      <c r="V75" s="131">
        <v>2</v>
      </c>
      <c r="W75" s="131" t="s">
        <v>23</v>
      </c>
      <c r="X75" s="131" t="s">
        <v>378</v>
      </c>
      <c r="Y75" s="131" t="s">
        <v>68</v>
      </c>
      <c r="Z75" s="131" t="s">
        <v>23</v>
      </c>
      <c r="AA75" s="131" t="s">
        <v>2685</v>
      </c>
      <c r="AB75" s="131" t="s">
        <v>68</v>
      </c>
      <c r="AC75" s="246">
        <v>1</v>
      </c>
      <c r="AD75" s="246"/>
      <c r="AE75" s="131">
        <v>2</v>
      </c>
      <c r="AG75" s="321"/>
      <c r="AH75" s="321"/>
      <c r="AI75" s="321"/>
      <c r="AJ75" s="321"/>
      <c r="AK75" s="321"/>
      <c r="AL75" s="321"/>
      <c r="AM75" s="321"/>
      <c r="AN75" s="321"/>
      <c r="AO75" s="321"/>
      <c r="AP75" s="321"/>
      <c r="AQ75" s="321"/>
      <c r="AR75" s="321"/>
      <c r="AS75" s="321"/>
      <c r="AT75" s="321"/>
      <c r="AU75" s="321"/>
      <c r="AV75" s="321"/>
      <c r="AW75" s="321"/>
      <c r="AX75" s="321"/>
      <c r="AY75" s="321"/>
      <c r="AZ75" s="321"/>
      <c r="BA75" s="321"/>
      <c r="BB75" s="321"/>
      <c r="BC75" s="321"/>
      <c r="BD75" s="321"/>
      <c r="BE75" s="321"/>
      <c r="BF75" s="321"/>
      <c r="BG75" s="321"/>
      <c r="BH75" s="321"/>
      <c r="BI75" s="322"/>
    </row>
    <row r="76" spans="1:61" s="131" customFormat="1" ht="56">
      <c r="A76" s="344" t="s">
        <v>2918</v>
      </c>
      <c r="B76" s="313" t="s">
        <v>2919</v>
      </c>
      <c r="C76" s="131">
        <v>2</v>
      </c>
      <c r="D76" s="131">
        <v>3</v>
      </c>
      <c r="E76" s="131">
        <v>4</v>
      </c>
      <c r="I76" s="132"/>
      <c r="J76" s="246">
        <v>9</v>
      </c>
      <c r="K76" s="131" t="s">
        <v>23</v>
      </c>
      <c r="L76" s="131" t="s">
        <v>23</v>
      </c>
      <c r="M76" s="313" t="s">
        <v>2920</v>
      </c>
      <c r="N76" s="131" t="s">
        <v>388</v>
      </c>
      <c r="O76" s="131" t="s">
        <v>23</v>
      </c>
      <c r="P76" s="131" t="s">
        <v>23</v>
      </c>
      <c r="Q76" s="313" t="s">
        <v>2710</v>
      </c>
      <c r="R76" s="131">
        <v>0</v>
      </c>
      <c r="S76" s="131">
        <v>3</v>
      </c>
      <c r="T76" s="131">
        <v>0</v>
      </c>
      <c r="U76" s="313" t="s">
        <v>376</v>
      </c>
      <c r="V76" s="131">
        <v>2</v>
      </c>
      <c r="W76" s="131" t="s">
        <v>23</v>
      </c>
      <c r="X76" s="131" t="s">
        <v>378</v>
      </c>
      <c r="Y76" s="131" t="s">
        <v>68</v>
      </c>
      <c r="Z76" s="131" t="s">
        <v>23</v>
      </c>
      <c r="AA76" s="131" t="s">
        <v>2685</v>
      </c>
      <c r="AB76" s="131" t="s">
        <v>68</v>
      </c>
      <c r="AC76" s="246" t="s">
        <v>2744</v>
      </c>
      <c r="AD76" s="246">
        <v>2020</v>
      </c>
      <c r="AE76" s="131">
        <v>2</v>
      </c>
      <c r="AG76" s="321"/>
      <c r="AH76" s="321"/>
      <c r="AI76" s="321"/>
      <c r="AJ76" s="321"/>
      <c r="AK76" s="321"/>
      <c r="AL76" s="321"/>
      <c r="AM76" s="321"/>
      <c r="AN76" s="321"/>
      <c r="AO76" s="321"/>
      <c r="AP76" s="321"/>
      <c r="AQ76" s="321"/>
      <c r="AR76" s="321"/>
      <c r="AS76" s="321"/>
      <c r="AT76" s="321"/>
      <c r="AU76" s="321"/>
      <c r="AV76" s="321"/>
      <c r="AW76" s="321"/>
      <c r="AX76" s="321"/>
      <c r="AY76" s="321"/>
      <c r="AZ76" s="321"/>
      <c r="BA76" s="321"/>
      <c r="BB76" s="321"/>
      <c r="BC76" s="321"/>
      <c r="BD76" s="321"/>
      <c r="BE76" s="321"/>
      <c r="BF76" s="321"/>
      <c r="BG76" s="321"/>
      <c r="BH76" s="321"/>
      <c r="BI76" s="322"/>
    </row>
    <row r="77" spans="1:61" s="131" customFormat="1" ht="42">
      <c r="A77" s="345" t="s">
        <v>2921</v>
      </c>
      <c r="B77" s="313" t="s">
        <v>2922</v>
      </c>
      <c r="C77" s="303">
        <v>3</v>
      </c>
      <c r="D77" s="303">
        <v>4</v>
      </c>
      <c r="I77" s="132"/>
      <c r="J77" s="313" t="s">
        <v>2687</v>
      </c>
      <c r="K77" s="303" t="s">
        <v>52</v>
      </c>
      <c r="L77" s="313" t="s">
        <v>52</v>
      </c>
      <c r="M77" s="313" t="s">
        <v>2923</v>
      </c>
      <c r="N77" s="131" t="s">
        <v>388</v>
      </c>
      <c r="O77" s="131" t="s">
        <v>23</v>
      </c>
      <c r="P77" s="313" t="s">
        <v>23</v>
      </c>
      <c r="Q77" s="313" t="s">
        <v>2924</v>
      </c>
      <c r="R77" s="131">
        <v>0</v>
      </c>
      <c r="S77" s="131">
        <v>2</v>
      </c>
      <c r="T77" s="131">
        <v>0</v>
      </c>
      <c r="U77" s="313" t="s">
        <v>376</v>
      </c>
      <c r="V77" s="131">
        <v>2</v>
      </c>
      <c r="W77" s="246" t="s">
        <v>73</v>
      </c>
      <c r="X77" s="313" t="s">
        <v>2925</v>
      </c>
      <c r="Y77" s="313" t="s">
        <v>68</v>
      </c>
      <c r="Z77" s="313" t="s">
        <v>68</v>
      </c>
      <c r="AA77" s="131" t="s">
        <v>2685</v>
      </c>
      <c r="AB77" s="313" t="s">
        <v>68</v>
      </c>
      <c r="AC77" s="313" t="s">
        <v>2744</v>
      </c>
      <c r="AD77" s="313">
        <v>2019</v>
      </c>
      <c r="AE77" s="313">
        <v>2</v>
      </c>
      <c r="AG77" s="321"/>
      <c r="AH77" s="321"/>
      <c r="AI77" s="321"/>
      <c r="AJ77" s="321"/>
      <c r="AK77" s="321"/>
      <c r="AL77" s="321"/>
      <c r="AM77" s="321"/>
      <c r="AN77" s="321"/>
      <c r="AO77" s="321"/>
      <c r="AP77" s="321"/>
      <c r="AQ77" s="321"/>
      <c r="AR77" s="321"/>
      <c r="AS77" s="321"/>
      <c r="AT77" s="321"/>
      <c r="AU77" s="321"/>
      <c r="AV77" s="321"/>
      <c r="AW77" s="321"/>
      <c r="AX77" s="321"/>
      <c r="AY77" s="321"/>
      <c r="AZ77" s="321"/>
      <c r="BA77" s="321"/>
      <c r="BB77" s="321"/>
      <c r="BC77" s="321"/>
      <c r="BD77" s="321"/>
      <c r="BE77" s="321"/>
      <c r="BF77" s="321"/>
      <c r="BG77" s="321"/>
      <c r="BH77" s="321"/>
      <c r="BI77" s="322"/>
    </row>
    <row r="78" spans="1:61" s="131" customFormat="1" ht="42">
      <c r="A78" s="346" t="s">
        <v>2926</v>
      </c>
      <c r="B78" s="313" t="s">
        <v>2927</v>
      </c>
      <c r="C78" s="303">
        <v>4</v>
      </c>
      <c r="I78" s="132"/>
      <c r="J78" s="313" t="s">
        <v>2687</v>
      </c>
      <c r="K78" s="303" t="s">
        <v>52</v>
      </c>
      <c r="L78" s="313" t="s">
        <v>52</v>
      </c>
      <c r="M78" s="305" t="s">
        <v>2927</v>
      </c>
      <c r="N78" s="131" t="s">
        <v>388</v>
      </c>
      <c r="O78" s="313" t="s">
        <v>23</v>
      </c>
      <c r="P78" s="313" t="s">
        <v>23</v>
      </c>
      <c r="Q78" s="313" t="s">
        <v>2928</v>
      </c>
      <c r="R78" s="131">
        <v>0</v>
      </c>
      <c r="S78" s="131">
        <v>2</v>
      </c>
      <c r="T78" s="131">
        <v>0</v>
      </c>
      <c r="U78" s="313" t="s">
        <v>376</v>
      </c>
      <c r="V78" s="131">
        <v>2</v>
      </c>
      <c r="W78" s="246" t="s">
        <v>73</v>
      </c>
      <c r="X78" s="313" t="s">
        <v>2929</v>
      </c>
      <c r="Y78" s="313" t="s">
        <v>68</v>
      </c>
      <c r="Z78" s="313" t="s">
        <v>68</v>
      </c>
      <c r="AA78" s="347">
        <v>50000</v>
      </c>
      <c r="AB78" s="131" t="s">
        <v>68</v>
      </c>
      <c r="AC78" s="313" t="s">
        <v>2744</v>
      </c>
      <c r="AD78" s="303">
        <v>1991</v>
      </c>
      <c r="AE78" s="303">
        <v>2</v>
      </c>
      <c r="AG78" s="321"/>
      <c r="AH78" s="321"/>
      <c r="AI78" s="321"/>
      <c r="AJ78" s="321"/>
      <c r="AK78" s="321"/>
      <c r="AL78" s="321"/>
      <c r="AM78" s="321"/>
      <c r="AN78" s="321"/>
      <c r="AO78" s="321"/>
      <c r="AP78" s="321"/>
      <c r="AQ78" s="321"/>
      <c r="AR78" s="321"/>
      <c r="AS78" s="321"/>
      <c r="AT78" s="321"/>
      <c r="AU78" s="321"/>
      <c r="AV78" s="321"/>
      <c r="AW78" s="321"/>
      <c r="AX78" s="321"/>
      <c r="AY78" s="321"/>
      <c r="AZ78" s="321"/>
      <c r="BA78" s="321"/>
      <c r="BB78" s="321"/>
      <c r="BC78" s="321"/>
      <c r="BD78" s="321"/>
      <c r="BE78" s="321"/>
      <c r="BF78" s="321"/>
      <c r="BG78" s="321"/>
      <c r="BH78" s="321"/>
      <c r="BI78" s="322"/>
    </row>
    <row r="79" spans="1:61" s="131" customFormat="1" ht="126">
      <c r="A79" s="346" t="s">
        <v>2930</v>
      </c>
      <c r="B79" s="315" t="s">
        <v>2931</v>
      </c>
      <c r="C79" s="303">
        <v>2</v>
      </c>
      <c r="D79" s="303">
        <v>4</v>
      </c>
      <c r="I79" s="132"/>
      <c r="J79" s="313" t="s">
        <v>2687</v>
      </c>
      <c r="K79" s="303" t="s">
        <v>52</v>
      </c>
      <c r="L79" s="313" t="s">
        <v>52</v>
      </c>
      <c r="M79" s="313" t="s">
        <v>2932</v>
      </c>
      <c r="N79" s="131" t="s">
        <v>388</v>
      </c>
      <c r="O79" s="313" t="s">
        <v>23</v>
      </c>
      <c r="P79" s="313" t="s">
        <v>23</v>
      </c>
      <c r="Q79" s="313" t="s">
        <v>2928</v>
      </c>
      <c r="R79" s="131">
        <v>0</v>
      </c>
      <c r="S79" s="131" t="s">
        <v>2933</v>
      </c>
      <c r="T79" s="131">
        <v>0</v>
      </c>
      <c r="U79" s="313" t="s">
        <v>376</v>
      </c>
      <c r="V79" s="131">
        <v>2</v>
      </c>
      <c r="W79" s="246" t="s">
        <v>73</v>
      </c>
      <c r="X79" s="313" t="s">
        <v>2934</v>
      </c>
      <c r="Y79" s="313" t="s">
        <v>68</v>
      </c>
      <c r="Z79" s="313" t="s">
        <v>68</v>
      </c>
      <c r="AA79" s="347">
        <v>37856</v>
      </c>
      <c r="AB79" s="131" t="s">
        <v>68</v>
      </c>
      <c r="AC79" s="313" t="s">
        <v>2744</v>
      </c>
      <c r="AD79" s="303">
        <v>1995</v>
      </c>
      <c r="AE79" s="303">
        <v>2</v>
      </c>
      <c r="AG79" s="321"/>
      <c r="AH79" s="321"/>
      <c r="AI79" s="321"/>
      <c r="AJ79" s="321"/>
      <c r="AK79" s="321"/>
      <c r="AL79" s="321"/>
      <c r="AM79" s="321"/>
      <c r="AN79" s="321"/>
      <c r="AO79" s="321"/>
      <c r="AP79" s="321"/>
      <c r="AQ79" s="321"/>
      <c r="AR79" s="321"/>
      <c r="AS79" s="321"/>
      <c r="AT79" s="321"/>
      <c r="AU79" s="321"/>
      <c r="AV79" s="321"/>
      <c r="AW79" s="321"/>
      <c r="AX79" s="321"/>
      <c r="AY79" s="321"/>
      <c r="AZ79" s="321"/>
      <c r="BA79" s="321"/>
      <c r="BB79" s="321"/>
      <c r="BC79" s="321"/>
      <c r="BD79" s="321"/>
      <c r="BE79" s="321"/>
      <c r="BF79" s="321"/>
      <c r="BG79" s="321"/>
      <c r="BH79" s="321"/>
      <c r="BI79" s="322"/>
    </row>
    <row r="80" spans="1:61" s="131" customFormat="1" ht="56">
      <c r="A80" s="346" t="s">
        <v>2935</v>
      </c>
      <c r="B80" s="315" t="s">
        <v>2936</v>
      </c>
      <c r="C80" s="303">
        <v>2</v>
      </c>
      <c r="D80" s="303">
        <v>4</v>
      </c>
      <c r="I80" s="132"/>
      <c r="J80" s="313" t="s">
        <v>2687</v>
      </c>
      <c r="K80" s="303" t="s">
        <v>52</v>
      </c>
      <c r="L80" s="313" t="s">
        <v>52</v>
      </c>
      <c r="M80" s="313" t="s">
        <v>2937</v>
      </c>
      <c r="N80" s="313" t="s">
        <v>388</v>
      </c>
      <c r="O80" s="313" t="s">
        <v>23</v>
      </c>
      <c r="P80" s="313" t="s">
        <v>23</v>
      </c>
      <c r="Q80" s="313" t="s">
        <v>2928</v>
      </c>
      <c r="R80" s="131">
        <v>0</v>
      </c>
      <c r="S80" s="131" t="s">
        <v>2933</v>
      </c>
      <c r="T80" s="131">
        <v>0</v>
      </c>
      <c r="U80" s="313" t="s">
        <v>376</v>
      </c>
      <c r="V80" s="131">
        <v>2</v>
      </c>
      <c r="W80" s="246" t="s">
        <v>73</v>
      </c>
      <c r="X80" s="313" t="s">
        <v>2934</v>
      </c>
      <c r="Y80" s="313" t="s">
        <v>68</v>
      </c>
      <c r="Z80" s="313" t="s">
        <v>68</v>
      </c>
      <c r="AA80" s="313" t="s">
        <v>2685</v>
      </c>
      <c r="AB80" s="131" t="s">
        <v>68</v>
      </c>
      <c r="AC80" s="313" t="s">
        <v>2744</v>
      </c>
      <c r="AD80" s="303">
        <v>1995</v>
      </c>
      <c r="AE80" s="303">
        <v>2</v>
      </c>
      <c r="AG80" s="321"/>
      <c r="AH80" s="321"/>
      <c r="AI80" s="321"/>
      <c r="AJ80" s="321"/>
      <c r="AK80" s="321"/>
      <c r="AL80" s="321"/>
      <c r="AM80" s="321"/>
      <c r="AN80" s="321"/>
      <c r="AO80" s="321"/>
      <c r="AP80" s="321"/>
      <c r="AQ80" s="321"/>
      <c r="AR80" s="321"/>
      <c r="AS80" s="321"/>
      <c r="AT80" s="321"/>
      <c r="AU80" s="321"/>
      <c r="AV80" s="321"/>
      <c r="AW80" s="321"/>
      <c r="AX80" s="321"/>
      <c r="AY80" s="321"/>
      <c r="AZ80" s="321"/>
      <c r="BA80" s="321"/>
      <c r="BB80" s="321"/>
      <c r="BC80" s="321"/>
      <c r="BD80" s="321"/>
      <c r="BE80" s="321"/>
      <c r="BF80" s="321"/>
      <c r="BG80" s="321"/>
      <c r="BH80" s="321"/>
      <c r="BI80" s="322"/>
    </row>
    <row r="81" spans="1:61" s="131" customFormat="1" ht="56">
      <c r="A81" s="346" t="s">
        <v>2935</v>
      </c>
      <c r="B81" s="315" t="s">
        <v>2936</v>
      </c>
      <c r="C81" s="303">
        <v>2</v>
      </c>
      <c r="D81" s="303">
        <v>4</v>
      </c>
      <c r="E81" s="303"/>
      <c r="F81" s="303"/>
      <c r="G81" s="303"/>
      <c r="H81" s="303"/>
      <c r="I81" s="348"/>
      <c r="J81" s="313" t="s">
        <v>2687</v>
      </c>
      <c r="K81" s="303" t="s">
        <v>52</v>
      </c>
      <c r="L81" s="313" t="s">
        <v>52</v>
      </c>
      <c r="M81" s="305" t="s">
        <v>2937</v>
      </c>
      <c r="N81" s="131" t="s">
        <v>388</v>
      </c>
      <c r="O81" s="313" t="s">
        <v>23</v>
      </c>
      <c r="P81" s="313" t="s">
        <v>23</v>
      </c>
      <c r="Q81" s="313" t="s">
        <v>2924</v>
      </c>
      <c r="R81" s="131">
        <v>0</v>
      </c>
      <c r="S81" s="131" t="s">
        <v>2938</v>
      </c>
      <c r="T81" s="131">
        <v>0</v>
      </c>
      <c r="U81" s="313" t="s">
        <v>376</v>
      </c>
      <c r="V81" s="131">
        <v>2</v>
      </c>
      <c r="W81" s="246" t="s">
        <v>73</v>
      </c>
      <c r="X81" s="313" t="s">
        <v>2934</v>
      </c>
      <c r="Y81" s="313" t="s">
        <v>68</v>
      </c>
      <c r="Z81" s="313" t="s">
        <v>68</v>
      </c>
      <c r="AA81" s="313" t="s">
        <v>2685</v>
      </c>
      <c r="AB81" s="131" t="s">
        <v>68</v>
      </c>
      <c r="AC81" s="313" t="s">
        <v>2744</v>
      </c>
      <c r="AD81" s="303">
        <v>2005</v>
      </c>
      <c r="AE81" s="303">
        <v>2</v>
      </c>
      <c r="AG81" s="321"/>
      <c r="AH81" s="321"/>
      <c r="AI81" s="321"/>
      <c r="AJ81" s="321"/>
      <c r="AK81" s="321"/>
      <c r="AL81" s="321"/>
      <c r="AM81" s="321"/>
      <c r="AN81" s="321"/>
      <c r="AO81" s="321"/>
      <c r="AP81" s="321"/>
      <c r="AQ81" s="321"/>
      <c r="AR81" s="321"/>
      <c r="AS81" s="321"/>
      <c r="AT81" s="321"/>
      <c r="AU81" s="321"/>
      <c r="AV81" s="321"/>
      <c r="AW81" s="321"/>
      <c r="AX81" s="321"/>
      <c r="AY81" s="321"/>
      <c r="AZ81" s="321"/>
      <c r="BA81" s="321"/>
      <c r="BB81" s="321"/>
      <c r="BC81" s="321"/>
      <c r="BD81" s="321"/>
      <c r="BE81" s="321"/>
      <c r="BF81" s="321"/>
      <c r="BG81" s="321"/>
      <c r="BH81" s="321"/>
      <c r="BI81" s="322"/>
    </row>
    <row r="82" spans="1:61" s="131" customFormat="1" ht="42">
      <c r="A82" s="346" t="s">
        <v>266</v>
      </c>
      <c r="B82" s="316" t="s">
        <v>2939</v>
      </c>
      <c r="C82" s="303">
        <v>2</v>
      </c>
      <c r="D82" s="303">
        <v>4</v>
      </c>
      <c r="E82" s="303"/>
      <c r="F82" s="303"/>
      <c r="G82" s="303"/>
      <c r="H82" s="303"/>
      <c r="I82" s="348"/>
      <c r="J82" s="313" t="s">
        <v>2687</v>
      </c>
      <c r="K82" s="303" t="s">
        <v>52</v>
      </c>
      <c r="L82" s="313" t="s">
        <v>52</v>
      </c>
      <c r="M82" s="305" t="s">
        <v>2940</v>
      </c>
      <c r="N82" s="131" t="s">
        <v>388</v>
      </c>
      <c r="O82" s="313" t="s">
        <v>23</v>
      </c>
      <c r="P82" s="313" t="s">
        <v>23</v>
      </c>
      <c r="Q82" s="313" t="s">
        <v>2924</v>
      </c>
      <c r="R82" s="131">
        <v>0</v>
      </c>
      <c r="S82" s="131" t="s">
        <v>2938</v>
      </c>
      <c r="T82" s="131">
        <v>0</v>
      </c>
      <c r="U82" s="313" t="s">
        <v>376</v>
      </c>
      <c r="V82" s="131">
        <v>2</v>
      </c>
      <c r="W82" s="246" t="s">
        <v>73</v>
      </c>
      <c r="X82" s="313" t="s">
        <v>2934</v>
      </c>
      <c r="Y82" s="313" t="s">
        <v>68</v>
      </c>
      <c r="Z82" s="313" t="s">
        <v>68</v>
      </c>
      <c r="AA82" s="313" t="s">
        <v>2685</v>
      </c>
      <c r="AB82" s="131" t="s">
        <v>68</v>
      </c>
      <c r="AC82" s="313" t="s">
        <v>2744</v>
      </c>
      <c r="AD82" s="303">
        <v>2019</v>
      </c>
      <c r="AE82" s="303">
        <v>2</v>
      </c>
      <c r="AG82" s="321"/>
      <c r="AH82" s="321"/>
      <c r="AI82" s="321"/>
      <c r="AJ82" s="321"/>
      <c r="AK82" s="321"/>
      <c r="AL82" s="321"/>
      <c r="AM82" s="321"/>
      <c r="AN82" s="321"/>
      <c r="AO82" s="321"/>
      <c r="AP82" s="321"/>
      <c r="AQ82" s="321"/>
      <c r="AR82" s="321"/>
      <c r="AS82" s="321"/>
      <c r="AT82" s="321"/>
      <c r="AU82" s="321"/>
      <c r="AV82" s="321"/>
      <c r="AW82" s="321"/>
      <c r="AX82" s="321"/>
      <c r="AY82" s="321"/>
      <c r="AZ82" s="321"/>
      <c r="BA82" s="321"/>
      <c r="BB82" s="321"/>
      <c r="BC82" s="321"/>
      <c r="BD82" s="321"/>
      <c r="BE82" s="321"/>
      <c r="BF82" s="321"/>
      <c r="BG82" s="321"/>
      <c r="BH82" s="321"/>
      <c r="BI82" s="322"/>
    </row>
    <row r="83" spans="1:61" s="131" customFormat="1" ht="28">
      <c r="A83" s="349" t="s">
        <v>429</v>
      </c>
      <c r="B83" s="246" t="s">
        <v>2941</v>
      </c>
      <c r="C83" s="131">
        <v>2</v>
      </c>
      <c r="D83" s="131">
        <v>3</v>
      </c>
      <c r="E83" s="131">
        <v>4</v>
      </c>
      <c r="F83" s="131">
        <v>6</v>
      </c>
      <c r="I83" s="132"/>
      <c r="J83" s="246">
        <v>56</v>
      </c>
      <c r="K83" s="131" t="s">
        <v>516</v>
      </c>
      <c r="L83" s="131" t="s">
        <v>1705</v>
      </c>
      <c r="M83" s="303" t="s">
        <v>2942</v>
      </c>
      <c r="N83" s="131" t="s">
        <v>64</v>
      </c>
      <c r="O83" s="131">
        <v>60</v>
      </c>
      <c r="P83" s="131" t="s">
        <v>50</v>
      </c>
      <c r="Q83" s="313" t="s">
        <v>2943</v>
      </c>
      <c r="R83" s="131">
        <v>2</v>
      </c>
      <c r="S83" s="131">
        <v>3</v>
      </c>
      <c r="T83" s="131">
        <v>1</v>
      </c>
      <c r="U83" s="131" t="s">
        <v>2944</v>
      </c>
      <c r="V83" s="246">
        <v>2</v>
      </c>
      <c r="W83" s="131" t="s">
        <v>23</v>
      </c>
      <c r="X83" s="131" t="s">
        <v>23</v>
      </c>
      <c r="Y83" s="131" t="s">
        <v>68</v>
      </c>
      <c r="Z83" s="131" t="s">
        <v>68</v>
      </c>
      <c r="AA83" s="131" t="s">
        <v>2712</v>
      </c>
      <c r="AB83" s="131" t="s">
        <v>68</v>
      </c>
      <c r="AC83" s="131">
        <v>1</v>
      </c>
      <c r="AD83" s="246"/>
      <c r="AE83" s="131">
        <v>1</v>
      </c>
      <c r="AF83" s="350"/>
      <c r="AG83" s="321"/>
      <c r="AH83" s="321"/>
      <c r="AI83" s="321"/>
      <c r="AJ83" s="321"/>
      <c r="AK83" s="321"/>
      <c r="AL83" s="321"/>
      <c r="AM83" s="321"/>
      <c r="AN83" s="321"/>
      <c r="AO83" s="321"/>
      <c r="AP83" s="321"/>
      <c r="AQ83" s="321"/>
      <c r="AR83" s="321"/>
      <c r="AS83" s="321"/>
      <c r="AT83" s="321"/>
      <c r="AU83" s="321"/>
      <c r="AV83" s="321"/>
      <c r="AW83" s="321"/>
      <c r="AX83" s="321"/>
      <c r="AY83" s="321"/>
      <c r="AZ83" s="321"/>
      <c r="BA83" s="321"/>
      <c r="BB83" s="321"/>
      <c r="BC83" s="321"/>
      <c r="BD83" s="321"/>
      <c r="BE83" s="321"/>
      <c r="BF83" s="321"/>
      <c r="BG83" s="321"/>
      <c r="BH83" s="321"/>
      <c r="BI83" s="322"/>
    </row>
    <row r="84" spans="1:61" s="131" customFormat="1" ht="28">
      <c r="A84" s="349" t="s">
        <v>2945</v>
      </c>
      <c r="B84" s="313" t="s">
        <v>2946</v>
      </c>
      <c r="C84" s="131">
        <v>2</v>
      </c>
      <c r="D84" s="131">
        <v>4</v>
      </c>
      <c r="I84" s="132"/>
      <c r="J84" s="246" t="s">
        <v>2687</v>
      </c>
      <c r="K84" s="131" t="s">
        <v>63</v>
      </c>
      <c r="L84" s="131" t="s">
        <v>68</v>
      </c>
      <c r="M84" s="313" t="s">
        <v>2947</v>
      </c>
      <c r="N84" s="131" t="s">
        <v>2948</v>
      </c>
      <c r="O84" s="131" t="s">
        <v>23</v>
      </c>
      <c r="P84" s="131" t="s">
        <v>2949</v>
      </c>
      <c r="Q84" s="246" t="s">
        <v>63</v>
      </c>
      <c r="R84" s="131">
        <v>0</v>
      </c>
      <c r="S84" s="131" t="s">
        <v>2828</v>
      </c>
      <c r="T84" s="131">
        <v>0</v>
      </c>
      <c r="U84" s="131" t="s">
        <v>2698</v>
      </c>
      <c r="V84" s="131">
        <v>2</v>
      </c>
      <c r="W84" s="131" t="s">
        <v>23</v>
      </c>
      <c r="X84" s="131" t="s">
        <v>23</v>
      </c>
      <c r="Y84" s="131" t="s">
        <v>68</v>
      </c>
      <c r="Z84" s="313" t="s">
        <v>2950</v>
      </c>
      <c r="AA84" s="131" t="s">
        <v>2712</v>
      </c>
      <c r="AB84" s="131" t="s">
        <v>68</v>
      </c>
      <c r="AC84" s="131">
        <v>1</v>
      </c>
      <c r="AD84" s="246"/>
      <c r="AE84" s="131">
        <v>1</v>
      </c>
      <c r="AF84" s="350"/>
      <c r="AG84" s="321"/>
      <c r="AH84" s="321"/>
      <c r="AI84" s="321"/>
      <c r="AJ84" s="321"/>
      <c r="AK84" s="321"/>
      <c r="AL84" s="321"/>
      <c r="AM84" s="321"/>
      <c r="AN84" s="321"/>
      <c r="AO84" s="321"/>
      <c r="AP84" s="321"/>
      <c r="AQ84" s="321"/>
      <c r="AR84" s="321"/>
      <c r="AS84" s="321"/>
      <c r="AT84" s="321"/>
      <c r="AU84" s="321"/>
      <c r="AV84" s="321"/>
      <c r="AW84" s="321"/>
      <c r="AX84" s="321"/>
      <c r="AY84" s="321"/>
      <c r="AZ84" s="321"/>
      <c r="BA84" s="321"/>
      <c r="BB84" s="321"/>
      <c r="BC84" s="321"/>
      <c r="BD84" s="321"/>
      <c r="BE84" s="321"/>
      <c r="BF84" s="321"/>
      <c r="BG84" s="321"/>
      <c r="BH84" s="321"/>
      <c r="BI84" s="322"/>
    </row>
    <row r="85" spans="1:61" s="131" customFormat="1" ht="42">
      <c r="A85" s="352" t="s">
        <v>3055</v>
      </c>
      <c r="B85" s="313" t="s">
        <v>3056</v>
      </c>
      <c r="C85" s="131">
        <v>1</v>
      </c>
      <c r="D85" s="131">
        <v>2</v>
      </c>
      <c r="E85" s="131">
        <v>3</v>
      </c>
      <c r="F85" s="131">
        <v>6</v>
      </c>
      <c r="G85" s="131">
        <v>7</v>
      </c>
      <c r="I85" s="132"/>
      <c r="J85" s="246">
        <v>3</v>
      </c>
      <c r="K85" s="131" t="s">
        <v>63</v>
      </c>
      <c r="L85" s="131" t="s">
        <v>68</v>
      </c>
      <c r="M85" s="313" t="s">
        <v>3057</v>
      </c>
      <c r="N85" s="131" t="s">
        <v>2719</v>
      </c>
      <c r="O85" s="131" t="s">
        <v>23</v>
      </c>
      <c r="P85" s="131" t="s">
        <v>50</v>
      </c>
      <c r="Q85" s="313" t="s">
        <v>3058</v>
      </c>
      <c r="R85" s="131">
        <v>1</v>
      </c>
      <c r="S85" s="131">
        <v>0</v>
      </c>
      <c r="T85" s="303">
        <v>1</v>
      </c>
      <c r="U85" s="131" t="s">
        <v>234</v>
      </c>
      <c r="V85" s="131">
        <v>2</v>
      </c>
      <c r="W85" s="131" t="s">
        <v>23</v>
      </c>
      <c r="X85" s="131" t="s">
        <v>23</v>
      </c>
      <c r="Y85" s="131" t="s">
        <v>68</v>
      </c>
      <c r="Z85" s="131" t="s">
        <v>68</v>
      </c>
      <c r="AA85" s="320">
        <v>178987</v>
      </c>
      <c r="AB85" s="131" t="s">
        <v>68</v>
      </c>
      <c r="AC85" s="131">
        <v>1</v>
      </c>
      <c r="AD85" s="246"/>
      <c r="AE85" s="131">
        <v>1</v>
      </c>
      <c r="AG85" s="321"/>
      <c r="AH85" s="321"/>
      <c r="AI85" s="321"/>
      <c r="AJ85" s="321"/>
      <c r="AK85" s="321"/>
      <c r="AL85" s="321"/>
      <c r="AM85" s="321"/>
      <c r="AN85" s="321"/>
      <c r="AO85" s="321"/>
      <c r="AP85" s="321"/>
      <c r="AQ85" s="321"/>
      <c r="AR85" s="321"/>
      <c r="AS85" s="321"/>
      <c r="AT85" s="321"/>
      <c r="AU85" s="321"/>
      <c r="AV85" s="321"/>
      <c r="AW85" s="321"/>
      <c r="AX85" s="321"/>
      <c r="AY85" s="321"/>
      <c r="AZ85" s="321"/>
      <c r="BA85" s="321"/>
      <c r="BB85" s="321"/>
      <c r="BC85" s="321"/>
      <c r="BD85" s="321"/>
      <c r="BE85" s="321"/>
      <c r="BF85" s="321"/>
      <c r="BG85" s="321"/>
      <c r="BH85" s="321"/>
      <c r="BI85" s="322"/>
    </row>
    <row r="86" spans="1:61" s="131" customFormat="1" ht="56">
      <c r="A86" s="352" t="s">
        <v>3059</v>
      </c>
      <c r="B86" s="313" t="s">
        <v>3060</v>
      </c>
      <c r="C86" s="131">
        <v>5</v>
      </c>
      <c r="D86" s="131">
        <v>6</v>
      </c>
      <c r="I86" s="132"/>
      <c r="J86" s="246">
        <v>28</v>
      </c>
      <c r="K86" s="131" t="s">
        <v>63</v>
      </c>
      <c r="L86" s="131" t="s">
        <v>68</v>
      </c>
      <c r="M86" s="313" t="s">
        <v>3061</v>
      </c>
      <c r="N86" s="131" t="s">
        <v>2690</v>
      </c>
      <c r="O86" s="131">
        <v>60</v>
      </c>
      <c r="P86" s="131" t="s">
        <v>1158</v>
      </c>
      <c r="Q86" s="313" t="s">
        <v>3062</v>
      </c>
      <c r="R86" s="131">
        <v>1</v>
      </c>
      <c r="S86" s="131">
        <v>4</v>
      </c>
      <c r="T86" s="131" t="s">
        <v>63</v>
      </c>
      <c r="U86" s="131" t="s">
        <v>23</v>
      </c>
      <c r="V86" s="131">
        <v>2</v>
      </c>
      <c r="W86" s="131" t="s">
        <v>68</v>
      </c>
      <c r="X86" s="313" t="s">
        <v>370</v>
      </c>
      <c r="Y86" s="131" t="s">
        <v>68</v>
      </c>
      <c r="Z86" s="131" t="s">
        <v>68</v>
      </c>
      <c r="AA86" s="131" t="s">
        <v>2685</v>
      </c>
      <c r="AB86" s="320">
        <v>3444</v>
      </c>
      <c r="AC86" s="131" t="s">
        <v>2744</v>
      </c>
      <c r="AD86" s="246"/>
      <c r="AE86" s="131">
        <v>2</v>
      </c>
      <c r="AG86" s="321"/>
      <c r="AH86" s="321"/>
      <c r="AI86" s="321"/>
      <c r="AJ86" s="321"/>
      <c r="AK86" s="321"/>
      <c r="AL86" s="321"/>
      <c r="AM86" s="321"/>
      <c r="AN86" s="321"/>
      <c r="AO86" s="321"/>
      <c r="AP86" s="321"/>
      <c r="AQ86" s="321"/>
      <c r="AR86" s="321"/>
      <c r="AS86" s="321"/>
      <c r="AT86" s="321"/>
      <c r="AU86" s="321"/>
      <c r="AV86" s="321"/>
      <c r="AW86" s="321"/>
      <c r="AX86" s="321"/>
      <c r="AY86" s="321"/>
      <c r="AZ86" s="321"/>
      <c r="BA86" s="321"/>
      <c r="BB86" s="321"/>
      <c r="BC86" s="321"/>
      <c r="BD86" s="321"/>
      <c r="BE86" s="321"/>
      <c r="BF86" s="321"/>
      <c r="BG86" s="321"/>
      <c r="BH86" s="321"/>
      <c r="BI86" s="322"/>
    </row>
    <row r="87" spans="1:61" s="131" customFormat="1" ht="140">
      <c r="A87" s="224" t="s">
        <v>2951</v>
      </c>
      <c r="C87" s="131">
        <v>6</v>
      </c>
      <c r="I87" s="132"/>
      <c r="J87" s="324">
        <v>1000</v>
      </c>
      <c r="K87" s="324">
        <v>1000</v>
      </c>
      <c r="L87" s="246" t="s">
        <v>1063</v>
      </c>
      <c r="M87" s="246" t="s">
        <v>2952</v>
      </c>
      <c r="N87" s="246" t="s">
        <v>2863</v>
      </c>
      <c r="O87" s="246" t="s">
        <v>2953</v>
      </c>
      <c r="P87" s="246" t="s">
        <v>2954</v>
      </c>
      <c r="Q87" s="246" t="s">
        <v>2955</v>
      </c>
      <c r="R87" s="246">
        <v>1</v>
      </c>
      <c r="S87" s="246">
        <v>0</v>
      </c>
      <c r="T87" s="246">
        <v>0</v>
      </c>
      <c r="U87" s="246" t="s">
        <v>2956</v>
      </c>
      <c r="V87" s="246">
        <v>7</v>
      </c>
      <c r="W87" s="246" t="s">
        <v>68</v>
      </c>
      <c r="X87" s="313" t="s">
        <v>2957</v>
      </c>
      <c r="Y87" s="246" t="s">
        <v>68</v>
      </c>
      <c r="Z87" s="246" t="s">
        <v>68</v>
      </c>
      <c r="AA87" s="323">
        <v>56844.6</v>
      </c>
      <c r="AB87" s="246" t="s">
        <v>68</v>
      </c>
      <c r="AC87" s="246" t="s">
        <v>2959</v>
      </c>
      <c r="AD87" s="246">
        <v>2000</v>
      </c>
      <c r="AE87" s="246">
        <v>1</v>
      </c>
      <c r="AF87" s="246" t="s">
        <v>2960</v>
      </c>
      <c r="AG87" s="321"/>
      <c r="AH87" s="321"/>
      <c r="AI87" s="321"/>
      <c r="AJ87" s="321"/>
      <c r="AK87" s="321"/>
      <c r="AL87" s="321"/>
      <c r="AM87" s="321"/>
      <c r="AN87" s="321"/>
      <c r="AO87" s="321"/>
      <c r="AP87" s="321"/>
      <c r="AQ87" s="321"/>
      <c r="AR87" s="321"/>
      <c r="AS87" s="321"/>
      <c r="AT87" s="321"/>
      <c r="AU87" s="321"/>
      <c r="AV87" s="321"/>
      <c r="AW87" s="321"/>
      <c r="AX87" s="321"/>
      <c r="AY87" s="321"/>
      <c r="AZ87" s="321"/>
      <c r="BA87" s="321"/>
      <c r="BB87" s="321"/>
      <c r="BC87" s="321"/>
      <c r="BD87" s="321"/>
      <c r="BE87" s="321"/>
      <c r="BF87" s="321"/>
      <c r="BG87" s="321"/>
      <c r="BH87" s="321"/>
      <c r="BI87" s="322"/>
    </row>
    <row r="88" spans="1:61" s="131" customFormat="1" ht="56">
      <c r="A88" s="224" t="s">
        <v>2961</v>
      </c>
      <c r="C88" s="131">
        <v>6</v>
      </c>
      <c r="I88" s="132"/>
      <c r="J88" s="246">
        <v>150</v>
      </c>
      <c r="K88" s="246">
        <v>150</v>
      </c>
      <c r="L88" s="246" t="s">
        <v>68</v>
      </c>
      <c r="M88" s="246" t="s">
        <v>2962</v>
      </c>
      <c r="N88" s="246" t="s">
        <v>2832</v>
      </c>
      <c r="O88" s="246">
        <v>60</v>
      </c>
      <c r="P88" s="246" t="s">
        <v>2953</v>
      </c>
      <c r="Q88" s="246" t="s">
        <v>5424</v>
      </c>
      <c r="R88" s="246">
        <v>1</v>
      </c>
      <c r="S88" s="246">
        <v>0</v>
      </c>
      <c r="T88" s="246">
        <v>0</v>
      </c>
      <c r="U88" s="246" t="s">
        <v>23</v>
      </c>
      <c r="V88" s="246">
        <v>2</v>
      </c>
      <c r="W88" s="246" t="s">
        <v>23</v>
      </c>
      <c r="X88" s="246" t="s">
        <v>5425</v>
      </c>
      <c r="Y88" s="246" t="s">
        <v>68</v>
      </c>
      <c r="Z88" s="246" t="s">
        <v>23</v>
      </c>
      <c r="AA88" s="246" t="s">
        <v>2958</v>
      </c>
      <c r="AB88" s="246" t="s">
        <v>68</v>
      </c>
      <c r="AC88" s="246">
        <v>1</v>
      </c>
      <c r="AD88" s="246">
        <v>2012</v>
      </c>
      <c r="AE88" s="246"/>
      <c r="AF88" s="246"/>
      <c r="AG88" s="321"/>
      <c r="AH88" s="321"/>
      <c r="AI88" s="321"/>
      <c r="AJ88" s="321"/>
      <c r="AK88" s="321"/>
      <c r="AL88" s="321"/>
      <c r="AM88" s="321"/>
      <c r="AN88" s="321"/>
      <c r="AO88" s="321"/>
      <c r="AP88" s="321"/>
      <c r="AQ88" s="321"/>
      <c r="AR88" s="321"/>
      <c r="AS88" s="321"/>
      <c r="AT88" s="321"/>
      <c r="AU88" s="321"/>
      <c r="AV88" s="321"/>
      <c r="AW88" s="321"/>
      <c r="AX88" s="321"/>
      <c r="AY88" s="321"/>
      <c r="AZ88" s="321"/>
      <c r="BA88" s="321"/>
      <c r="BB88" s="321"/>
      <c r="BC88" s="321"/>
      <c r="BD88" s="321"/>
      <c r="BE88" s="321"/>
      <c r="BF88" s="321"/>
      <c r="BG88" s="321"/>
      <c r="BH88" s="321"/>
      <c r="BI88" s="322"/>
    </row>
    <row r="89" spans="1:61" s="131" customFormat="1" ht="56">
      <c r="A89" s="224" t="s">
        <v>2963</v>
      </c>
      <c r="C89" s="131">
        <v>6</v>
      </c>
      <c r="I89" s="132"/>
      <c r="J89" s="246">
        <v>275</v>
      </c>
      <c r="K89" s="246">
        <v>275</v>
      </c>
      <c r="L89" s="246" t="s">
        <v>68</v>
      </c>
      <c r="M89" s="246" t="s">
        <v>2964</v>
      </c>
      <c r="N89" s="246" t="s">
        <v>2965</v>
      </c>
      <c r="O89" s="246">
        <v>60</v>
      </c>
      <c r="P89" s="246" t="s">
        <v>2966</v>
      </c>
      <c r="Q89" s="246" t="s">
        <v>2967</v>
      </c>
      <c r="R89" s="246">
        <v>0</v>
      </c>
      <c r="S89" s="246">
        <v>0</v>
      </c>
      <c r="T89" s="246">
        <v>0</v>
      </c>
      <c r="U89" s="246" t="s">
        <v>5426</v>
      </c>
      <c r="V89" s="246">
        <v>2</v>
      </c>
      <c r="W89" s="246" t="s">
        <v>2968</v>
      </c>
      <c r="X89" s="246" t="s">
        <v>2969</v>
      </c>
      <c r="Y89" s="246" t="s">
        <v>68</v>
      </c>
      <c r="Z89" s="246" t="s">
        <v>2970</v>
      </c>
      <c r="AA89" s="246" t="s">
        <v>2712</v>
      </c>
      <c r="AB89" s="246" t="s">
        <v>68</v>
      </c>
      <c r="AC89" s="246">
        <v>1</v>
      </c>
      <c r="AD89" s="246">
        <v>2014</v>
      </c>
      <c r="AE89" s="246">
        <v>1</v>
      </c>
      <c r="AF89" s="126" t="s">
        <v>2971</v>
      </c>
      <c r="AG89" s="321"/>
      <c r="AH89" s="321"/>
      <c r="AI89" s="321"/>
      <c r="AJ89" s="321"/>
      <c r="AK89" s="321"/>
      <c r="AL89" s="321"/>
      <c r="AM89" s="321"/>
      <c r="AN89" s="321"/>
      <c r="AO89" s="321"/>
      <c r="AP89" s="321"/>
      <c r="AQ89" s="321"/>
      <c r="AR89" s="321"/>
      <c r="AS89" s="321"/>
      <c r="AT89" s="321"/>
      <c r="AU89" s="321"/>
      <c r="AV89" s="321"/>
      <c r="AW89" s="321"/>
      <c r="AX89" s="321"/>
      <c r="AY89" s="321"/>
      <c r="AZ89" s="321"/>
      <c r="BA89" s="321"/>
      <c r="BB89" s="321"/>
      <c r="BC89" s="321"/>
      <c r="BD89" s="321"/>
      <c r="BE89" s="321"/>
      <c r="BF89" s="321"/>
      <c r="BG89" s="321"/>
      <c r="BH89" s="321"/>
      <c r="BI89" s="322"/>
    </row>
    <row r="90" spans="1:61" s="131" customFormat="1" ht="56">
      <c r="A90" s="224" t="s">
        <v>2972</v>
      </c>
      <c r="C90" s="131">
        <v>6</v>
      </c>
      <c r="I90" s="132"/>
      <c r="J90" s="246">
        <v>140</v>
      </c>
      <c r="K90" s="246" t="s">
        <v>345</v>
      </c>
      <c r="L90" s="246" t="s">
        <v>68</v>
      </c>
      <c r="M90" s="313" t="s">
        <v>2973</v>
      </c>
      <c r="N90" s="246" t="s">
        <v>2974</v>
      </c>
      <c r="O90" s="246"/>
      <c r="P90" s="246" t="s">
        <v>2975</v>
      </c>
      <c r="Q90" s="246" t="s">
        <v>5427</v>
      </c>
      <c r="R90" s="246">
        <v>1</v>
      </c>
      <c r="S90" s="246">
        <v>0</v>
      </c>
      <c r="T90" s="246">
        <v>0</v>
      </c>
      <c r="U90" s="246" t="s">
        <v>2976</v>
      </c>
      <c r="V90" s="246" t="s">
        <v>2977</v>
      </c>
      <c r="W90" s="246" t="s">
        <v>2978</v>
      </c>
      <c r="X90" s="246" t="s">
        <v>2979</v>
      </c>
      <c r="Y90" s="246" t="s">
        <v>68</v>
      </c>
      <c r="Z90" s="246" t="s">
        <v>2980</v>
      </c>
      <c r="AA90" s="246" t="s">
        <v>2712</v>
      </c>
      <c r="AB90" s="246" t="s">
        <v>68</v>
      </c>
      <c r="AC90" s="246">
        <v>1</v>
      </c>
      <c r="AD90" s="246">
        <v>2012</v>
      </c>
      <c r="AE90" s="246">
        <v>1</v>
      </c>
      <c r="AF90" s="126" t="s">
        <v>2981</v>
      </c>
      <c r="AG90" s="321"/>
      <c r="AH90" s="321"/>
      <c r="AI90" s="321"/>
      <c r="AJ90" s="321"/>
      <c r="AK90" s="321"/>
      <c r="AL90" s="321"/>
      <c r="AM90" s="321"/>
      <c r="AN90" s="321"/>
      <c r="AO90" s="321"/>
      <c r="AP90" s="321"/>
      <c r="AQ90" s="321"/>
      <c r="AR90" s="321"/>
      <c r="AS90" s="321"/>
      <c r="AT90" s="321"/>
      <c r="AU90" s="321"/>
      <c r="AV90" s="321"/>
      <c r="AW90" s="321"/>
      <c r="AX90" s="321"/>
      <c r="AY90" s="321"/>
      <c r="AZ90" s="321"/>
      <c r="BA90" s="321"/>
      <c r="BB90" s="321"/>
      <c r="BC90" s="321"/>
      <c r="BD90" s="321"/>
      <c r="BE90" s="321"/>
      <c r="BF90" s="321"/>
      <c r="BG90" s="321"/>
      <c r="BH90" s="321"/>
      <c r="BI90" s="322"/>
    </row>
    <row r="91" spans="1:61" s="131" customFormat="1" ht="56">
      <c r="A91" s="224" t="s">
        <v>2982</v>
      </c>
      <c r="B91" s="246" t="s">
        <v>2983</v>
      </c>
      <c r="C91" s="131">
        <v>6</v>
      </c>
      <c r="I91" s="132"/>
      <c r="J91" s="324">
        <v>1250</v>
      </c>
      <c r="K91" s="246" t="s">
        <v>345</v>
      </c>
      <c r="L91" s="246" t="s">
        <v>68</v>
      </c>
      <c r="M91" s="313" t="s">
        <v>2984</v>
      </c>
      <c r="N91" s="246" t="s">
        <v>2985</v>
      </c>
      <c r="O91" s="246"/>
      <c r="P91" s="246" t="s">
        <v>1239</v>
      </c>
      <c r="Q91" s="246" t="s">
        <v>5428</v>
      </c>
      <c r="R91" s="246">
        <v>0</v>
      </c>
      <c r="S91" s="246">
        <v>0</v>
      </c>
      <c r="T91" s="246">
        <v>0</v>
      </c>
      <c r="U91" s="246"/>
      <c r="V91" s="246">
        <v>2</v>
      </c>
      <c r="W91" s="246" t="s">
        <v>68</v>
      </c>
      <c r="X91" s="246" t="s">
        <v>2986</v>
      </c>
      <c r="Y91" s="246" t="s">
        <v>68</v>
      </c>
      <c r="Z91" s="246"/>
      <c r="AA91" s="246" t="s">
        <v>2712</v>
      </c>
      <c r="AB91" s="246" t="s">
        <v>68</v>
      </c>
      <c r="AC91" s="246">
        <v>1</v>
      </c>
      <c r="AD91" s="246">
        <v>2016</v>
      </c>
      <c r="AE91" s="246">
        <v>1</v>
      </c>
      <c r="AF91" s="126" t="s">
        <v>5429</v>
      </c>
      <c r="AG91" s="321"/>
      <c r="AH91" s="321"/>
      <c r="AI91" s="321"/>
      <c r="AJ91" s="321"/>
      <c r="AK91" s="321"/>
      <c r="AL91" s="321"/>
      <c r="AM91" s="321"/>
      <c r="AN91" s="321"/>
      <c r="AO91" s="321"/>
      <c r="AP91" s="321"/>
      <c r="AQ91" s="321"/>
      <c r="AR91" s="321"/>
      <c r="AS91" s="321"/>
      <c r="AT91" s="321"/>
      <c r="AU91" s="321"/>
      <c r="AV91" s="321"/>
      <c r="AW91" s="321"/>
      <c r="AX91" s="321"/>
      <c r="AY91" s="321"/>
      <c r="AZ91" s="321"/>
      <c r="BA91" s="321"/>
      <c r="BB91" s="321"/>
      <c r="BC91" s="321"/>
      <c r="BD91" s="321"/>
      <c r="BE91" s="321"/>
      <c r="BF91" s="321"/>
      <c r="BG91" s="321"/>
      <c r="BH91" s="321"/>
      <c r="BI91" s="322"/>
    </row>
    <row r="92" spans="1:61" s="131" customFormat="1" ht="210">
      <c r="A92" s="224" t="s">
        <v>2987</v>
      </c>
      <c r="B92" s="313" t="s">
        <v>2988</v>
      </c>
      <c r="C92" s="131">
        <v>6</v>
      </c>
      <c r="I92" s="132"/>
      <c r="J92" s="324">
        <v>1000</v>
      </c>
      <c r="K92" s="246" t="s">
        <v>345</v>
      </c>
      <c r="L92" s="246" t="s">
        <v>68</v>
      </c>
      <c r="M92" s="313" t="s">
        <v>2989</v>
      </c>
      <c r="N92" s="246" t="s">
        <v>2990</v>
      </c>
      <c r="O92" s="246"/>
      <c r="P92" s="246" t="s">
        <v>2991</v>
      </c>
      <c r="Q92" s="246" t="s">
        <v>2992</v>
      </c>
      <c r="R92" s="246">
        <v>1</v>
      </c>
      <c r="S92" s="246">
        <v>0</v>
      </c>
      <c r="T92" s="246">
        <v>0</v>
      </c>
      <c r="U92" s="246" t="s">
        <v>23</v>
      </c>
      <c r="V92" s="246">
        <v>2</v>
      </c>
      <c r="W92" s="246" t="s">
        <v>68</v>
      </c>
      <c r="X92" s="313" t="s">
        <v>2993</v>
      </c>
      <c r="Y92" s="246" t="s">
        <v>68</v>
      </c>
      <c r="Z92" s="246"/>
      <c r="AA92" s="246" t="s">
        <v>2685</v>
      </c>
      <c r="AB92" s="246" t="s">
        <v>68</v>
      </c>
      <c r="AC92" s="246">
        <v>1</v>
      </c>
      <c r="AD92" s="246">
        <v>2016</v>
      </c>
      <c r="AE92" s="246">
        <v>1</v>
      </c>
      <c r="AF92" s="126"/>
      <c r="AG92" s="321"/>
      <c r="AH92" s="321"/>
      <c r="AI92" s="321"/>
      <c r="AJ92" s="321"/>
      <c r="AK92" s="321"/>
      <c r="AL92" s="321"/>
      <c r="AM92" s="321"/>
      <c r="AN92" s="321"/>
      <c r="AO92" s="321"/>
      <c r="AP92" s="321"/>
      <c r="AQ92" s="321"/>
      <c r="AR92" s="321"/>
      <c r="AS92" s="321"/>
      <c r="AT92" s="321"/>
      <c r="AU92" s="321"/>
      <c r="AV92" s="321"/>
      <c r="AW92" s="321"/>
      <c r="AX92" s="321"/>
      <c r="AY92" s="321"/>
      <c r="AZ92" s="321"/>
      <c r="BA92" s="321"/>
      <c r="BB92" s="321"/>
      <c r="BC92" s="321"/>
      <c r="BD92" s="321"/>
      <c r="BE92" s="321"/>
      <c r="BF92" s="321"/>
      <c r="BG92" s="321"/>
      <c r="BH92" s="321"/>
      <c r="BI92" s="322"/>
    </row>
    <row r="93" spans="1:61" s="131" customFormat="1" ht="98">
      <c r="A93" s="224" t="s">
        <v>2994</v>
      </c>
      <c r="B93" s="313" t="s">
        <v>2995</v>
      </c>
      <c r="C93" s="131">
        <v>7</v>
      </c>
      <c r="I93" s="132"/>
      <c r="J93" s="246" t="s">
        <v>2996</v>
      </c>
      <c r="K93" s="131" t="s">
        <v>23</v>
      </c>
      <c r="L93" s="131" t="s">
        <v>23</v>
      </c>
      <c r="M93" s="313" t="s">
        <v>2997</v>
      </c>
      <c r="N93" s="131" t="s">
        <v>23</v>
      </c>
      <c r="O93" s="131" t="s">
        <v>2975</v>
      </c>
      <c r="P93" s="131" t="s">
        <v>23</v>
      </c>
      <c r="Q93" s="131" t="s">
        <v>23</v>
      </c>
      <c r="R93" s="131">
        <v>1</v>
      </c>
      <c r="S93" s="131">
        <v>0</v>
      </c>
      <c r="T93" s="131">
        <v>0</v>
      </c>
      <c r="U93" s="246" t="s">
        <v>2998</v>
      </c>
      <c r="V93" s="131">
        <v>2</v>
      </c>
      <c r="W93" s="131" t="s">
        <v>68</v>
      </c>
      <c r="X93" s="246" t="s">
        <v>5430</v>
      </c>
      <c r="Y93" s="246" t="s">
        <v>68</v>
      </c>
      <c r="Z93" s="246" t="s">
        <v>23</v>
      </c>
      <c r="AA93" s="246" t="s">
        <v>2712</v>
      </c>
      <c r="AB93" s="246" t="s">
        <v>68</v>
      </c>
      <c r="AC93" s="246">
        <v>1</v>
      </c>
      <c r="AD93" s="246">
        <v>2000</v>
      </c>
      <c r="AE93" s="246">
        <v>1</v>
      </c>
      <c r="AF93" s="126"/>
      <c r="AG93" s="321"/>
      <c r="AH93" s="321"/>
      <c r="AI93" s="321"/>
      <c r="AJ93" s="321"/>
      <c r="AK93" s="321"/>
      <c r="AL93" s="321"/>
      <c r="AM93" s="321"/>
      <c r="AN93" s="321"/>
      <c r="AO93" s="321"/>
      <c r="AP93" s="321"/>
      <c r="AQ93" s="321"/>
      <c r="AR93" s="321"/>
      <c r="AS93" s="321"/>
      <c r="AT93" s="321"/>
      <c r="AU93" s="321"/>
      <c r="AV93" s="321"/>
      <c r="AW93" s="321"/>
      <c r="AX93" s="321"/>
      <c r="AY93" s="321"/>
      <c r="AZ93" s="321"/>
      <c r="BA93" s="321"/>
      <c r="BB93" s="321"/>
      <c r="BC93" s="321"/>
      <c r="BD93" s="321"/>
      <c r="BE93" s="321"/>
      <c r="BF93" s="321"/>
      <c r="BG93" s="321"/>
      <c r="BH93" s="321"/>
      <c r="BI93" s="322"/>
    </row>
    <row r="94" spans="1:61" s="131" customFormat="1" ht="42">
      <c r="A94" s="224" t="s">
        <v>2999</v>
      </c>
      <c r="B94" s="313" t="s">
        <v>3000</v>
      </c>
      <c r="C94" s="131">
        <v>6</v>
      </c>
      <c r="I94" s="132"/>
      <c r="J94" s="246">
        <v>170</v>
      </c>
      <c r="K94" s="131" t="s">
        <v>23</v>
      </c>
      <c r="L94" s="131" t="s">
        <v>23</v>
      </c>
      <c r="M94" s="246" t="s">
        <v>3001</v>
      </c>
      <c r="N94" s="246" t="s">
        <v>3002</v>
      </c>
      <c r="O94" s="246" t="s">
        <v>2975</v>
      </c>
      <c r="P94" s="131" t="s">
        <v>23</v>
      </c>
      <c r="Q94" s="131" t="s">
        <v>23</v>
      </c>
      <c r="R94" s="131">
        <v>1</v>
      </c>
      <c r="S94" s="131">
        <v>0</v>
      </c>
      <c r="T94" s="131">
        <v>0</v>
      </c>
      <c r="U94" s="246" t="s">
        <v>3003</v>
      </c>
      <c r="V94" s="131">
        <v>2</v>
      </c>
      <c r="W94" s="246" t="s">
        <v>3004</v>
      </c>
      <c r="X94" s="131" t="s">
        <v>1328</v>
      </c>
      <c r="Y94" s="131" t="s">
        <v>68</v>
      </c>
      <c r="Z94" s="131" t="s">
        <v>23</v>
      </c>
      <c r="AA94" s="131" t="s">
        <v>2712</v>
      </c>
      <c r="AB94" s="131" t="s">
        <v>68</v>
      </c>
      <c r="AC94" s="131">
        <v>1</v>
      </c>
      <c r="AD94" s="246"/>
      <c r="AE94" s="131">
        <v>1</v>
      </c>
      <c r="AG94" s="321"/>
      <c r="AH94" s="321"/>
      <c r="AI94" s="321"/>
      <c r="AJ94" s="321"/>
      <c r="AK94" s="321"/>
      <c r="AL94" s="321"/>
      <c r="AM94" s="321"/>
      <c r="AN94" s="321"/>
      <c r="AO94" s="321"/>
      <c r="AP94" s="321"/>
      <c r="AQ94" s="321"/>
      <c r="AR94" s="321"/>
      <c r="AS94" s="321"/>
      <c r="AT94" s="321"/>
      <c r="AU94" s="321"/>
      <c r="AV94" s="321"/>
      <c r="AW94" s="321"/>
      <c r="AX94" s="321"/>
      <c r="AY94" s="321"/>
      <c r="AZ94" s="321"/>
      <c r="BA94" s="321"/>
      <c r="BB94" s="321"/>
      <c r="BC94" s="321"/>
      <c r="BD94" s="321"/>
      <c r="BE94" s="321"/>
      <c r="BF94" s="321"/>
      <c r="BG94" s="321"/>
      <c r="BH94" s="321"/>
      <c r="BI94" s="322"/>
    </row>
    <row r="95" spans="1:61" s="131" customFormat="1" ht="28">
      <c r="A95" s="224" t="s">
        <v>3005</v>
      </c>
      <c r="B95" s="246"/>
      <c r="C95" s="131">
        <v>6</v>
      </c>
      <c r="I95" s="132"/>
      <c r="J95" s="131">
        <v>170</v>
      </c>
      <c r="K95" s="131" t="s">
        <v>23</v>
      </c>
      <c r="L95" s="131" t="s">
        <v>23</v>
      </c>
      <c r="M95" s="246" t="s">
        <v>3001</v>
      </c>
      <c r="N95" s="246" t="s">
        <v>3002</v>
      </c>
      <c r="O95" s="246" t="s">
        <v>2975</v>
      </c>
      <c r="P95" s="131" t="s">
        <v>23</v>
      </c>
      <c r="Q95" s="131" t="s">
        <v>23</v>
      </c>
      <c r="R95" s="131">
        <v>1</v>
      </c>
      <c r="S95" s="131">
        <v>0</v>
      </c>
      <c r="T95" s="131">
        <v>0</v>
      </c>
      <c r="U95" s="246" t="s">
        <v>3003</v>
      </c>
      <c r="V95" s="131">
        <v>2</v>
      </c>
      <c r="W95" s="246" t="s">
        <v>3006</v>
      </c>
      <c r="X95" s="131" t="s">
        <v>1328</v>
      </c>
      <c r="Y95" s="131" t="s">
        <v>68</v>
      </c>
      <c r="Z95" s="131" t="s">
        <v>23</v>
      </c>
      <c r="AA95" s="131" t="s">
        <v>2712</v>
      </c>
      <c r="AB95" s="131" t="s">
        <v>68</v>
      </c>
      <c r="AC95" s="131">
        <v>1</v>
      </c>
      <c r="AD95" s="246"/>
      <c r="AE95" s="131">
        <v>1</v>
      </c>
      <c r="AG95" s="321"/>
      <c r="AH95" s="321"/>
      <c r="AI95" s="321"/>
      <c r="AJ95" s="321"/>
      <c r="AK95" s="321"/>
      <c r="AL95" s="321"/>
      <c r="AM95" s="321"/>
      <c r="AN95" s="321"/>
      <c r="AO95" s="321"/>
      <c r="AP95" s="321"/>
      <c r="AQ95" s="321"/>
      <c r="AR95" s="321"/>
      <c r="AS95" s="321"/>
      <c r="AT95" s="321"/>
      <c r="AU95" s="321"/>
      <c r="AV95" s="321"/>
      <c r="AW95" s="321"/>
      <c r="AX95" s="321"/>
      <c r="AY95" s="321"/>
      <c r="AZ95" s="321"/>
      <c r="BA95" s="321"/>
      <c r="BB95" s="321"/>
      <c r="BC95" s="321"/>
      <c r="BD95" s="321"/>
      <c r="BE95" s="321"/>
      <c r="BF95" s="321"/>
      <c r="BG95" s="321"/>
      <c r="BH95" s="321"/>
      <c r="BI95" s="322"/>
    </row>
    <row r="96" spans="1:61" s="131" customFormat="1" ht="28">
      <c r="A96" s="224" t="s">
        <v>3007</v>
      </c>
      <c r="B96" s="313" t="s">
        <v>3008</v>
      </c>
      <c r="C96" s="131">
        <v>6</v>
      </c>
      <c r="D96" s="131">
        <v>7</v>
      </c>
      <c r="I96" s="132"/>
      <c r="J96" s="246" t="s">
        <v>2687</v>
      </c>
      <c r="K96" s="131" t="s">
        <v>23</v>
      </c>
      <c r="L96" s="131" t="s">
        <v>23</v>
      </c>
      <c r="M96" s="246" t="s">
        <v>3001</v>
      </c>
      <c r="N96" s="246" t="s">
        <v>3002</v>
      </c>
      <c r="O96" s="246" t="s">
        <v>2975</v>
      </c>
      <c r="P96" s="131" t="s">
        <v>23</v>
      </c>
      <c r="Q96" s="131" t="s">
        <v>23</v>
      </c>
      <c r="R96" s="131">
        <v>0</v>
      </c>
      <c r="S96" s="131">
        <v>0</v>
      </c>
      <c r="T96" s="131">
        <v>0</v>
      </c>
      <c r="U96" s="246" t="s">
        <v>3003</v>
      </c>
      <c r="V96" s="131">
        <v>2</v>
      </c>
      <c r="W96" s="246" t="s">
        <v>3009</v>
      </c>
      <c r="X96" s="131" t="s">
        <v>1328</v>
      </c>
      <c r="Y96" s="131" t="s">
        <v>68</v>
      </c>
      <c r="Z96" s="131" t="s">
        <v>23</v>
      </c>
      <c r="AA96" s="131" t="s">
        <v>2712</v>
      </c>
      <c r="AB96" s="131" t="s">
        <v>68</v>
      </c>
      <c r="AC96" s="131">
        <v>1</v>
      </c>
      <c r="AD96" s="246"/>
      <c r="AE96" s="131">
        <v>1</v>
      </c>
      <c r="AG96" s="321"/>
      <c r="AH96" s="321"/>
      <c r="AI96" s="321"/>
      <c r="AJ96" s="321"/>
      <c r="AK96" s="321"/>
      <c r="AL96" s="321"/>
      <c r="AM96" s="321"/>
      <c r="AN96" s="321"/>
      <c r="AO96" s="321"/>
      <c r="AP96" s="321"/>
      <c r="AQ96" s="321"/>
      <c r="AR96" s="321"/>
      <c r="AS96" s="321"/>
      <c r="AT96" s="321"/>
      <c r="AU96" s="321"/>
      <c r="AV96" s="321"/>
      <c r="AW96" s="321"/>
      <c r="AX96" s="321"/>
      <c r="AY96" s="321"/>
      <c r="AZ96" s="321"/>
      <c r="BA96" s="321"/>
      <c r="BB96" s="321"/>
      <c r="BC96" s="321"/>
      <c r="BD96" s="321"/>
      <c r="BE96" s="321"/>
      <c r="BF96" s="321"/>
      <c r="BG96" s="321"/>
      <c r="BH96" s="321"/>
      <c r="BI96" s="322"/>
    </row>
    <row r="97" spans="1:61" s="131" customFormat="1" ht="28">
      <c r="A97" s="224" t="s">
        <v>3010</v>
      </c>
      <c r="B97" s="313" t="s">
        <v>3011</v>
      </c>
      <c r="C97" s="131">
        <v>6</v>
      </c>
      <c r="D97" s="131">
        <v>7</v>
      </c>
      <c r="I97" s="132"/>
      <c r="J97" s="246" t="s">
        <v>2687</v>
      </c>
      <c r="K97" s="131" t="s">
        <v>23</v>
      </c>
      <c r="L97" s="131" t="s">
        <v>23</v>
      </c>
      <c r="M97" s="246" t="s">
        <v>3001</v>
      </c>
      <c r="N97" s="246" t="s">
        <v>3002</v>
      </c>
      <c r="O97" s="246" t="s">
        <v>2975</v>
      </c>
      <c r="P97" s="131" t="s">
        <v>23</v>
      </c>
      <c r="Q97" s="131" t="s">
        <v>23</v>
      </c>
      <c r="R97" s="131">
        <v>0</v>
      </c>
      <c r="S97" s="131">
        <v>0</v>
      </c>
      <c r="T97" s="131">
        <v>0</v>
      </c>
      <c r="U97" s="246" t="s">
        <v>2698</v>
      </c>
      <c r="V97" s="131">
        <v>2</v>
      </c>
      <c r="W97" s="131" t="s">
        <v>3012</v>
      </c>
      <c r="X97" s="131" t="s">
        <v>1328</v>
      </c>
      <c r="Y97" s="131" t="s">
        <v>68</v>
      </c>
      <c r="Z97" s="131" t="s">
        <v>23</v>
      </c>
      <c r="AA97" s="131" t="s">
        <v>2712</v>
      </c>
      <c r="AB97" s="131" t="s">
        <v>68</v>
      </c>
      <c r="AC97" s="131">
        <v>1</v>
      </c>
      <c r="AD97" s="246"/>
      <c r="AE97" s="131">
        <v>1</v>
      </c>
      <c r="AG97" s="321"/>
      <c r="AH97" s="321"/>
      <c r="AI97" s="321"/>
      <c r="AJ97" s="321"/>
      <c r="AK97" s="321"/>
      <c r="AL97" s="321"/>
      <c r="AM97" s="321"/>
      <c r="AN97" s="321"/>
      <c r="AO97" s="321"/>
      <c r="AP97" s="321"/>
      <c r="AQ97" s="321"/>
      <c r="AR97" s="321"/>
      <c r="AS97" s="321"/>
      <c r="AT97" s="321"/>
      <c r="AU97" s="321"/>
      <c r="AV97" s="321"/>
      <c r="AW97" s="321"/>
      <c r="AX97" s="321"/>
      <c r="AY97" s="321"/>
      <c r="AZ97" s="321"/>
      <c r="BA97" s="321"/>
      <c r="BB97" s="321"/>
      <c r="BC97" s="321"/>
      <c r="BD97" s="321"/>
      <c r="BE97" s="321"/>
      <c r="BF97" s="321"/>
      <c r="BG97" s="321"/>
      <c r="BH97" s="321"/>
      <c r="BI97" s="322"/>
    </row>
    <row r="98" spans="1:61" s="131" customFormat="1" ht="28">
      <c r="A98" s="224" t="s">
        <v>3013</v>
      </c>
      <c r="B98" s="246" t="s">
        <v>3014</v>
      </c>
      <c r="C98" s="131">
        <v>6</v>
      </c>
      <c r="I98" s="132"/>
      <c r="J98" s="131">
        <v>100</v>
      </c>
      <c r="K98" s="131" t="s">
        <v>23</v>
      </c>
      <c r="L98" s="131" t="s">
        <v>23</v>
      </c>
      <c r="M98" s="246" t="s">
        <v>3001</v>
      </c>
      <c r="N98" s="131" t="s">
        <v>3002</v>
      </c>
      <c r="O98" s="131" t="s">
        <v>2975</v>
      </c>
      <c r="P98" s="131" t="s">
        <v>23</v>
      </c>
      <c r="Q98" s="131" t="s">
        <v>23</v>
      </c>
      <c r="R98" s="131">
        <v>1</v>
      </c>
      <c r="S98" s="131">
        <v>0</v>
      </c>
      <c r="T98" s="131">
        <v>0</v>
      </c>
      <c r="U98" s="246" t="s">
        <v>3003</v>
      </c>
      <c r="V98" s="131">
        <v>2</v>
      </c>
      <c r="W98" s="246" t="s">
        <v>3015</v>
      </c>
      <c r="X98" s="131" t="s">
        <v>1328</v>
      </c>
      <c r="Y98" s="131" t="s">
        <v>68</v>
      </c>
      <c r="Z98" s="131" t="s">
        <v>23</v>
      </c>
      <c r="AA98" s="131" t="s">
        <v>2712</v>
      </c>
      <c r="AB98" s="131" t="s">
        <v>68</v>
      </c>
      <c r="AC98" s="131">
        <v>1</v>
      </c>
      <c r="AD98" s="246"/>
      <c r="AE98" s="131">
        <v>1</v>
      </c>
      <c r="AF98" s="246"/>
      <c r="AG98" s="321"/>
      <c r="AH98" s="321"/>
      <c r="AI98" s="321"/>
      <c r="AJ98" s="321"/>
      <c r="AK98" s="321"/>
      <c r="AL98" s="321"/>
      <c r="AM98" s="321"/>
      <c r="AN98" s="321"/>
      <c r="AO98" s="321"/>
      <c r="AP98" s="321"/>
      <c r="AQ98" s="321"/>
      <c r="AR98" s="321"/>
      <c r="AS98" s="321"/>
      <c r="AT98" s="321"/>
      <c r="AU98" s="321"/>
      <c r="AV98" s="321"/>
      <c r="AW98" s="321"/>
      <c r="AX98" s="321"/>
      <c r="AY98" s="321"/>
      <c r="AZ98" s="321"/>
      <c r="BA98" s="321"/>
      <c r="BB98" s="321"/>
      <c r="BC98" s="321"/>
      <c r="BD98" s="321"/>
      <c r="BE98" s="321"/>
      <c r="BF98" s="321"/>
      <c r="BG98" s="321"/>
      <c r="BH98" s="321"/>
      <c r="BI98" s="322"/>
    </row>
    <row r="99" spans="1:61" s="310" customFormat="1" ht="28">
      <c r="A99" s="224" t="s">
        <v>3016</v>
      </c>
      <c r="B99" s="313" t="s">
        <v>3017</v>
      </c>
      <c r="C99" s="131">
        <v>6</v>
      </c>
      <c r="D99" s="131"/>
      <c r="E99" s="131"/>
      <c r="F99" s="131"/>
      <c r="G99" s="131"/>
      <c r="H99" s="131"/>
      <c r="I99" s="132"/>
      <c r="J99" s="246" t="s">
        <v>2687</v>
      </c>
      <c r="K99" s="131" t="s">
        <v>23</v>
      </c>
      <c r="L99" s="131" t="s">
        <v>23</v>
      </c>
      <c r="M99" s="246" t="s">
        <v>3001</v>
      </c>
      <c r="N99" s="246" t="s">
        <v>3002</v>
      </c>
      <c r="O99" s="246" t="s">
        <v>23</v>
      </c>
      <c r="P99" s="131" t="s">
        <v>23</v>
      </c>
      <c r="Q99" s="131" t="s">
        <v>23</v>
      </c>
      <c r="R99" s="131">
        <v>0</v>
      </c>
      <c r="S99" s="131">
        <v>0</v>
      </c>
      <c r="T99" s="131">
        <v>0</v>
      </c>
      <c r="U99" s="246" t="s">
        <v>2698</v>
      </c>
      <c r="V99" s="131">
        <v>2</v>
      </c>
      <c r="W99" s="246" t="s">
        <v>3018</v>
      </c>
      <c r="X99" s="131" t="s">
        <v>1328</v>
      </c>
      <c r="Y99" s="131" t="s">
        <v>68</v>
      </c>
      <c r="Z99" s="131" t="s">
        <v>23</v>
      </c>
      <c r="AA99" s="131" t="s">
        <v>2712</v>
      </c>
      <c r="AB99" s="131" t="s">
        <v>68</v>
      </c>
      <c r="AC99" s="131">
        <v>1</v>
      </c>
      <c r="AD99" s="246"/>
      <c r="AE99" s="131">
        <v>1</v>
      </c>
      <c r="AF99" s="131"/>
      <c r="AG99" s="321"/>
      <c r="AH99" s="321"/>
      <c r="AI99" s="321"/>
      <c r="AJ99" s="321"/>
      <c r="AK99" s="321"/>
      <c r="AL99" s="321"/>
      <c r="AM99" s="321"/>
      <c r="AN99" s="321"/>
      <c r="AO99" s="321"/>
      <c r="AP99" s="321"/>
      <c r="AQ99" s="321"/>
      <c r="AR99" s="321"/>
      <c r="AS99" s="321"/>
      <c r="AT99" s="321"/>
      <c r="AU99" s="321"/>
      <c r="AV99" s="321"/>
      <c r="AW99" s="321"/>
      <c r="AX99" s="321"/>
      <c r="AY99" s="321"/>
      <c r="AZ99" s="321"/>
      <c r="BA99" s="321"/>
      <c r="BB99" s="321"/>
      <c r="BC99" s="321"/>
      <c r="BD99" s="321"/>
      <c r="BE99" s="321"/>
      <c r="BF99" s="321"/>
      <c r="BG99" s="321"/>
      <c r="BH99" s="321"/>
      <c r="BI99" s="331"/>
    </row>
    <row r="100" spans="1:61" s="131" customFormat="1" ht="28">
      <c r="A100" s="224" t="s">
        <v>3019</v>
      </c>
      <c r="B100" s="313" t="s">
        <v>3020</v>
      </c>
      <c r="C100" s="131">
        <v>2</v>
      </c>
      <c r="D100" s="131">
        <v>6</v>
      </c>
      <c r="E100" s="131">
        <v>7</v>
      </c>
      <c r="I100" s="132"/>
      <c r="J100" s="246" t="s">
        <v>2687</v>
      </c>
      <c r="K100" s="131" t="s">
        <v>23</v>
      </c>
      <c r="L100" s="131" t="s">
        <v>23</v>
      </c>
      <c r="M100" s="246" t="s">
        <v>3001</v>
      </c>
      <c r="N100" s="246" t="s">
        <v>3021</v>
      </c>
      <c r="O100" s="246" t="s">
        <v>23</v>
      </c>
      <c r="P100" s="131" t="s">
        <v>23</v>
      </c>
      <c r="Q100" s="131" t="s">
        <v>23</v>
      </c>
      <c r="R100" s="246">
        <v>1</v>
      </c>
      <c r="S100" s="131">
        <v>0</v>
      </c>
      <c r="T100" s="131">
        <v>0</v>
      </c>
      <c r="U100" s="246" t="s">
        <v>3022</v>
      </c>
      <c r="V100" s="131">
        <v>2</v>
      </c>
      <c r="W100" s="246" t="s">
        <v>3022</v>
      </c>
      <c r="X100" s="246" t="s">
        <v>3023</v>
      </c>
      <c r="Y100" s="131" t="s">
        <v>68</v>
      </c>
      <c r="Z100" s="131" t="s">
        <v>23</v>
      </c>
      <c r="AA100" s="131" t="s">
        <v>2712</v>
      </c>
      <c r="AB100" s="131" t="s">
        <v>68</v>
      </c>
      <c r="AC100" s="131">
        <v>1</v>
      </c>
      <c r="AD100" s="246">
        <v>3</v>
      </c>
      <c r="AE100" s="131">
        <v>1</v>
      </c>
      <c r="AF100" s="313"/>
      <c r="AG100" s="321"/>
      <c r="AH100" s="321"/>
      <c r="AI100" s="321"/>
      <c r="AJ100" s="321"/>
      <c r="AK100" s="321"/>
      <c r="AL100" s="321"/>
      <c r="AM100" s="321"/>
      <c r="AN100" s="321"/>
      <c r="AO100" s="321"/>
      <c r="AP100" s="321"/>
      <c r="AQ100" s="321"/>
      <c r="AR100" s="321"/>
      <c r="AS100" s="321"/>
      <c r="AT100" s="321"/>
      <c r="AU100" s="321"/>
      <c r="AV100" s="321"/>
      <c r="AW100" s="321"/>
      <c r="AX100" s="321"/>
      <c r="AY100" s="321"/>
      <c r="AZ100" s="321"/>
      <c r="BA100" s="321"/>
      <c r="BB100" s="321"/>
      <c r="BC100" s="321"/>
      <c r="BD100" s="321"/>
      <c r="BE100" s="321"/>
      <c r="BF100" s="321"/>
      <c r="BG100" s="321"/>
      <c r="BH100" s="321"/>
      <c r="BI100" s="322"/>
    </row>
    <row r="101" spans="1:61" s="131" customFormat="1" ht="42">
      <c r="A101" s="224" t="s">
        <v>3024</v>
      </c>
      <c r="B101" s="313" t="s">
        <v>3025</v>
      </c>
      <c r="C101" s="131">
        <v>6</v>
      </c>
      <c r="D101" s="131">
        <v>7</v>
      </c>
      <c r="I101" s="132"/>
      <c r="J101" s="246" t="s">
        <v>2687</v>
      </c>
      <c r="K101" s="131" t="s">
        <v>23</v>
      </c>
      <c r="L101" s="131" t="s">
        <v>23</v>
      </c>
      <c r="M101" s="246" t="s">
        <v>3001</v>
      </c>
      <c r="N101" s="246" t="s">
        <v>3026</v>
      </c>
      <c r="O101" s="246" t="s">
        <v>23</v>
      </c>
      <c r="P101" s="131" t="s">
        <v>23</v>
      </c>
      <c r="Q101" s="246" t="s">
        <v>3027</v>
      </c>
      <c r="R101" s="131">
        <v>0</v>
      </c>
      <c r="S101" s="131">
        <v>0</v>
      </c>
      <c r="T101" s="131">
        <v>0</v>
      </c>
      <c r="U101" s="246" t="s">
        <v>3022</v>
      </c>
      <c r="V101" s="131">
        <v>2</v>
      </c>
      <c r="W101" s="246" t="s">
        <v>3028</v>
      </c>
      <c r="X101" s="131" t="s">
        <v>1328</v>
      </c>
      <c r="Y101" s="131" t="s">
        <v>68</v>
      </c>
      <c r="Z101" s="131" t="s">
        <v>23</v>
      </c>
      <c r="AA101" s="131" t="s">
        <v>2712</v>
      </c>
      <c r="AB101" s="131" t="s">
        <v>68</v>
      </c>
      <c r="AC101" s="131">
        <v>1</v>
      </c>
      <c r="AD101" s="246"/>
      <c r="AE101" s="131">
        <v>1</v>
      </c>
      <c r="AF101" s="246"/>
      <c r="AG101" s="321"/>
      <c r="AH101" s="321"/>
      <c r="AI101" s="321"/>
      <c r="AJ101" s="321"/>
      <c r="AK101" s="321"/>
      <c r="AL101" s="321"/>
      <c r="AM101" s="321"/>
      <c r="AN101" s="321"/>
      <c r="AO101" s="321"/>
      <c r="AP101" s="321"/>
      <c r="AQ101" s="321"/>
      <c r="AR101" s="321"/>
      <c r="AS101" s="321"/>
      <c r="AT101" s="321"/>
      <c r="AU101" s="321"/>
      <c r="AV101" s="321"/>
      <c r="AW101" s="321"/>
      <c r="AX101" s="321"/>
      <c r="AY101" s="321"/>
      <c r="AZ101" s="321"/>
      <c r="BA101" s="321"/>
      <c r="BB101" s="321"/>
      <c r="BC101" s="321"/>
      <c r="BD101" s="321"/>
      <c r="BE101" s="321"/>
      <c r="BF101" s="321"/>
      <c r="BG101" s="321"/>
      <c r="BH101" s="321"/>
      <c r="BI101" s="322"/>
    </row>
    <row r="102" spans="1:61" s="321" customFormat="1" ht="42">
      <c r="A102" s="224" t="s">
        <v>3029</v>
      </c>
      <c r="B102" s="313" t="s">
        <v>3030</v>
      </c>
      <c r="C102" s="131">
        <v>7</v>
      </c>
      <c r="D102" s="131"/>
      <c r="E102" s="131"/>
      <c r="F102" s="131"/>
      <c r="G102" s="131"/>
      <c r="H102" s="131"/>
      <c r="I102" s="132"/>
      <c r="J102" s="131">
        <v>726</v>
      </c>
      <c r="K102" s="131" t="s">
        <v>23</v>
      </c>
      <c r="L102" s="131" t="s">
        <v>23</v>
      </c>
      <c r="M102" s="313" t="s">
        <v>3001</v>
      </c>
      <c r="N102" s="131" t="s">
        <v>388</v>
      </c>
      <c r="O102" s="131" t="s">
        <v>2975</v>
      </c>
      <c r="P102" s="131" t="s">
        <v>23</v>
      </c>
      <c r="Q102" s="313" t="s">
        <v>3031</v>
      </c>
      <c r="R102" s="131">
        <v>1</v>
      </c>
      <c r="S102" s="131">
        <v>3</v>
      </c>
      <c r="T102" s="131">
        <v>0</v>
      </c>
      <c r="U102" s="131" t="s">
        <v>3032</v>
      </c>
      <c r="V102" s="131">
        <v>2</v>
      </c>
      <c r="W102" s="131"/>
      <c r="X102" s="131" t="s">
        <v>1328</v>
      </c>
      <c r="Y102" s="131" t="s">
        <v>68</v>
      </c>
      <c r="Z102" s="131" t="s">
        <v>23</v>
      </c>
      <c r="AA102" s="131" t="s">
        <v>2712</v>
      </c>
      <c r="AB102" s="131" t="s">
        <v>68</v>
      </c>
      <c r="AC102" s="246">
        <v>1</v>
      </c>
      <c r="AD102" s="246"/>
      <c r="AE102" s="131">
        <v>1</v>
      </c>
      <c r="AF102" s="131"/>
    </row>
    <row r="103" spans="1:61" s="131" customFormat="1" ht="70">
      <c r="A103" s="224" t="s">
        <v>3033</v>
      </c>
      <c r="B103" s="313" t="s">
        <v>3034</v>
      </c>
      <c r="C103" s="131">
        <v>7</v>
      </c>
      <c r="I103" s="132"/>
      <c r="J103" s="313" t="s">
        <v>2687</v>
      </c>
      <c r="K103" s="313" t="s">
        <v>73</v>
      </c>
      <c r="L103" s="313" t="s">
        <v>68</v>
      </c>
      <c r="M103" s="313" t="s">
        <v>3034</v>
      </c>
      <c r="N103" s="131" t="s">
        <v>388</v>
      </c>
      <c r="O103" s="131" t="s">
        <v>23</v>
      </c>
      <c r="P103" s="131" t="s">
        <v>23</v>
      </c>
      <c r="Q103" s="131" t="s">
        <v>23</v>
      </c>
      <c r="R103" s="131">
        <v>0</v>
      </c>
      <c r="S103" s="131">
        <v>0</v>
      </c>
      <c r="T103" s="131">
        <v>0</v>
      </c>
      <c r="V103" s="131">
        <v>2</v>
      </c>
      <c r="W103" s="246" t="s">
        <v>73</v>
      </c>
      <c r="X103" s="131" t="s">
        <v>23</v>
      </c>
      <c r="Y103" s="303" t="s">
        <v>68</v>
      </c>
      <c r="Z103" s="303" t="s">
        <v>68</v>
      </c>
      <c r="AA103" s="131" t="s">
        <v>2712</v>
      </c>
      <c r="AB103" s="131" t="s">
        <v>68</v>
      </c>
      <c r="AC103" s="131">
        <v>1</v>
      </c>
      <c r="AD103" s="246">
        <v>1991</v>
      </c>
      <c r="AE103" s="303">
        <v>1</v>
      </c>
      <c r="AG103" s="321"/>
      <c r="AH103" s="321"/>
      <c r="AI103" s="321"/>
      <c r="AJ103" s="321"/>
      <c r="AK103" s="321"/>
      <c r="AL103" s="321"/>
      <c r="AM103" s="321"/>
      <c r="AN103" s="321"/>
      <c r="AO103" s="321"/>
      <c r="AP103" s="321"/>
      <c r="AQ103" s="321"/>
      <c r="AR103" s="321"/>
      <c r="AS103" s="321"/>
      <c r="AT103" s="321"/>
      <c r="AU103" s="321"/>
      <c r="AV103" s="321"/>
      <c r="AW103" s="321"/>
      <c r="AX103" s="321"/>
      <c r="AY103" s="321"/>
      <c r="AZ103" s="321"/>
      <c r="BA103" s="321"/>
      <c r="BB103" s="321"/>
      <c r="BC103" s="321"/>
      <c r="BD103" s="321"/>
      <c r="BE103" s="321"/>
      <c r="BF103" s="321"/>
      <c r="BG103" s="321"/>
      <c r="BH103" s="321"/>
      <c r="BI103" s="322"/>
    </row>
    <row r="104" spans="1:61" s="131" customFormat="1" ht="56">
      <c r="A104" s="224" t="s">
        <v>3035</v>
      </c>
      <c r="B104" s="313" t="s">
        <v>3036</v>
      </c>
      <c r="C104" s="131">
        <v>2</v>
      </c>
      <c r="D104" s="131">
        <v>6</v>
      </c>
      <c r="I104" s="132"/>
      <c r="J104" s="313" t="s">
        <v>2687</v>
      </c>
      <c r="K104" s="313" t="s">
        <v>73</v>
      </c>
      <c r="L104" s="313" t="s">
        <v>68</v>
      </c>
      <c r="M104" s="313" t="s">
        <v>3037</v>
      </c>
      <c r="N104" s="313" t="s">
        <v>3038</v>
      </c>
      <c r="O104" s="131" t="s">
        <v>23</v>
      </c>
      <c r="P104" s="131" t="s">
        <v>23</v>
      </c>
      <c r="Q104" s="313" t="s">
        <v>2924</v>
      </c>
      <c r="R104" s="131">
        <v>0</v>
      </c>
      <c r="S104" s="131">
        <v>2</v>
      </c>
      <c r="T104" s="131">
        <v>0</v>
      </c>
      <c r="U104" s="313" t="s">
        <v>3039</v>
      </c>
      <c r="V104" s="131">
        <v>2</v>
      </c>
      <c r="W104" s="246" t="s">
        <v>73</v>
      </c>
      <c r="X104" s="313" t="s">
        <v>3040</v>
      </c>
      <c r="Y104" s="303" t="s">
        <v>68</v>
      </c>
      <c r="Z104" s="303" t="s">
        <v>68</v>
      </c>
      <c r="AA104" s="313" t="s">
        <v>2712</v>
      </c>
      <c r="AB104" s="131" t="s">
        <v>68</v>
      </c>
      <c r="AC104" s="131">
        <v>1</v>
      </c>
      <c r="AD104" s="246">
        <v>1996</v>
      </c>
      <c r="AE104" s="303">
        <v>1</v>
      </c>
      <c r="AG104" s="321"/>
      <c r="AH104" s="321"/>
      <c r="AI104" s="321"/>
      <c r="AJ104" s="321"/>
      <c r="AK104" s="321"/>
      <c r="AL104" s="321"/>
      <c r="AM104" s="321"/>
      <c r="AN104" s="321"/>
      <c r="AO104" s="321"/>
      <c r="AP104" s="321"/>
      <c r="AQ104" s="321"/>
      <c r="AR104" s="321"/>
      <c r="AS104" s="321"/>
      <c r="AT104" s="321"/>
      <c r="AU104" s="321"/>
      <c r="AV104" s="321"/>
      <c r="AW104" s="321"/>
      <c r="AX104" s="321"/>
      <c r="AY104" s="321"/>
      <c r="AZ104" s="321"/>
      <c r="BA104" s="321"/>
      <c r="BB104" s="321"/>
      <c r="BC104" s="321"/>
      <c r="BD104" s="321"/>
      <c r="BE104" s="321"/>
      <c r="BF104" s="321"/>
      <c r="BG104" s="321"/>
      <c r="BH104" s="321"/>
      <c r="BI104" s="322"/>
    </row>
    <row r="105" spans="1:61" s="131" customFormat="1" ht="112">
      <c r="A105" s="224" t="s">
        <v>3041</v>
      </c>
      <c r="B105" s="313" t="s">
        <v>3042</v>
      </c>
      <c r="C105" s="131">
        <v>6</v>
      </c>
      <c r="I105" s="132"/>
      <c r="J105" s="313" t="s">
        <v>2687</v>
      </c>
      <c r="K105" s="313" t="s">
        <v>73</v>
      </c>
      <c r="L105" s="313" t="s">
        <v>68</v>
      </c>
      <c r="M105" s="313" t="s">
        <v>3043</v>
      </c>
      <c r="N105" s="303" t="s">
        <v>388</v>
      </c>
      <c r="O105" s="131" t="s">
        <v>23</v>
      </c>
      <c r="P105" s="313" t="s">
        <v>23</v>
      </c>
      <c r="Q105" s="303" t="s">
        <v>2924</v>
      </c>
      <c r="R105" s="131">
        <v>0</v>
      </c>
      <c r="S105" s="131">
        <v>2</v>
      </c>
      <c r="T105" s="131">
        <v>0</v>
      </c>
      <c r="U105" s="313" t="s">
        <v>376</v>
      </c>
      <c r="V105" s="131">
        <v>2</v>
      </c>
      <c r="W105" s="246" t="s">
        <v>73</v>
      </c>
      <c r="Y105" s="303" t="s">
        <v>68</v>
      </c>
      <c r="AA105" s="313" t="s">
        <v>2712</v>
      </c>
      <c r="AB105" s="313" t="s">
        <v>68</v>
      </c>
      <c r="AC105" s="313">
        <v>1</v>
      </c>
      <c r="AD105" s="303">
        <v>2000</v>
      </c>
      <c r="AE105" s="303">
        <v>1</v>
      </c>
      <c r="AG105" s="321"/>
      <c r="AH105" s="321"/>
      <c r="AI105" s="321"/>
      <c r="AJ105" s="321"/>
      <c r="AK105" s="321"/>
      <c r="AL105" s="321"/>
      <c r="AM105" s="321"/>
      <c r="AN105" s="321"/>
      <c r="AO105" s="321"/>
      <c r="AP105" s="321"/>
      <c r="AQ105" s="321"/>
      <c r="AR105" s="321"/>
      <c r="AS105" s="321"/>
      <c r="AT105" s="321"/>
      <c r="AU105" s="321"/>
      <c r="AV105" s="321"/>
      <c r="AW105" s="321"/>
      <c r="AX105" s="321"/>
      <c r="AY105" s="321"/>
      <c r="AZ105" s="321"/>
      <c r="BA105" s="321"/>
      <c r="BB105" s="321"/>
      <c r="BC105" s="321"/>
      <c r="BD105" s="321"/>
      <c r="BE105" s="321"/>
      <c r="BF105" s="321"/>
      <c r="BG105" s="321"/>
      <c r="BH105" s="321"/>
      <c r="BI105" s="322"/>
    </row>
    <row r="106" spans="1:61" s="131" customFormat="1" ht="42">
      <c r="A106" s="224" t="s">
        <v>3044</v>
      </c>
      <c r="B106" s="313" t="s">
        <v>3045</v>
      </c>
      <c r="C106" s="131">
        <v>7</v>
      </c>
      <c r="I106" s="132"/>
      <c r="J106" s="313" t="s">
        <v>2687</v>
      </c>
      <c r="K106" s="303" t="s">
        <v>52</v>
      </c>
      <c r="L106" s="313" t="s">
        <v>52</v>
      </c>
      <c r="M106" s="313" t="s">
        <v>3046</v>
      </c>
      <c r="N106" s="303" t="s">
        <v>50</v>
      </c>
      <c r="O106" s="131" t="s">
        <v>23</v>
      </c>
      <c r="P106" s="131" t="s">
        <v>23</v>
      </c>
      <c r="R106" s="131">
        <v>0</v>
      </c>
      <c r="S106" s="131">
        <v>0</v>
      </c>
      <c r="T106" s="131">
        <v>0</v>
      </c>
      <c r="V106" s="131">
        <v>2</v>
      </c>
      <c r="X106" s="303" t="s">
        <v>3047</v>
      </c>
      <c r="Y106" s="303" t="s">
        <v>68</v>
      </c>
      <c r="Z106" s="303" t="s">
        <v>68</v>
      </c>
      <c r="AA106" s="347" t="s">
        <v>2712</v>
      </c>
      <c r="AB106" s="313" t="s">
        <v>68</v>
      </c>
      <c r="AC106" s="313">
        <v>1</v>
      </c>
      <c r="AD106" s="303">
        <v>2000</v>
      </c>
      <c r="AE106" s="303">
        <v>1</v>
      </c>
      <c r="AG106" s="321"/>
      <c r="AH106" s="321"/>
      <c r="AI106" s="321"/>
      <c r="AJ106" s="321"/>
      <c r="AK106" s="321"/>
      <c r="AL106" s="321"/>
      <c r="AM106" s="321"/>
      <c r="AN106" s="321"/>
      <c r="AO106" s="321"/>
      <c r="AP106" s="321"/>
      <c r="AQ106" s="321"/>
      <c r="AR106" s="321"/>
      <c r="AS106" s="321"/>
      <c r="AT106" s="321"/>
      <c r="AU106" s="321"/>
      <c r="AV106" s="321"/>
      <c r="AW106" s="321"/>
      <c r="AX106" s="321"/>
      <c r="AY106" s="321"/>
      <c r="AZ106" s="321"/>
      <c r="BA106" s="321"/>
      <c r="BB106" s="321"/>
      <c r="BC106" s="321"/>
      <c r="BD106" s="321"/>
      <c r="BE106" s="321"/>
      <c r="BF106" s="321"/>
      <c r="BG106" s="321"/>
      <c r="BH106" s="321"/>
      <c r="BI106" s="322"/>
    </row>
    <row r="107" spans="1:61" s="131" customFormat="1" ht="56">
      <c r="A107" s="224" t="s">
        <v>3048</v>
      </c>
      <c r="B107" s="313" t="s">
        <v>3049</v>
      </c>
      <c r="C107" s="131">
        <v>7</v>
      </c>
      <c r="I107" s="132"/>
      <c r="J107" s="313" t="s">
        <v>2687</v>
      </c>
      <c r="K107" s="303" t="s">
        <v>52</v>
      </c>
      <c r="L107" s="313" t="s">
        <v>52</v>
      </c>
      <c r="N107" s="131" t="s">
        <v>50</v>
      </c>
      <c r="O107" s="131" t="s">
        <v>23</v>
      </c>
      <c r="P107" s="303" t="s">
        <v>23</v>
      </c>
      <c r="R107" s="131">
        <v>0</v>
      </c>
      <c r="S107" s="131">
        <v>0</v>
      </c>
      <c r="T107" s="131">
        <v>0</v>
      </c>
      <c r="V107" s="131">
        <v>2</v>
      </c>
      <c r="X107" s="303" t="s">
        <v>3050</v>
      </c>
      <c r="Y107" s="303" t="s">
        <v>68</v>
      </c>
      <c r="Z107" s="303" t="s">
        <v>68</v>
      </c>
      <c r="AA107" s="347" t="s">
        <v>2712</v>
      </c>
      <c r="AB107" s="313" t="s">
        <v>68</v>
      </c>
      <c r="AC107" s="313" t="s">
        <v>2977</v>
      </c>
      <c r="AD107" s="303">
        <v>2000</v>
      </c>
      <c r="AE107" s="303">
        <v>1</v>
      </c>
      <c r="AG107" s="321"/>
      <c r="AH107" s="321"/>
      <c r="AI107" s="321"/>
      <c r="AJ107" s="321"/>
      <c r="AK107" s="321"/>
      <c r="AL107" s="321"/>
      <c r="AM107" s="321"/>
      <c r="AN107" s="321"/>
      <c r="AO107" s="321"/>
      <c r="AP107" s="321"/>
      <c r="AQ107" s="321"/>
      <c r="AR107" s="321"/>
      <c r="AS107" s="321"/>
      <c r="AT107" s="321"/>
      <c r="AU107" s="321"/>
      <c r="AV107" s="321"/>
      <c r="AW107" s="321"/>
      <c r="AX107" s="321"/>
      <c r="AY107" s="321"/>
      <c r="AZ107" s="321"/>
      <c r="BA107" s="321"/>
      <c r="BB107" s="321"/>
      <c r="BC107" s="321"/>
      <c r="BD107" s="321"/>
      <c r="BE107" s="321"/>
      <c r="BF107" s="321"/>
      <c r="BG107" s="321"/>
      <c r="BH107" s="321"/>
      <c r="BI107" s="322"/>
    </row>
    <row r="108" spans="1:61" s="131" customFormat="1" ht="98">
      <c r="A108" s="224" t="s">
        <v>3051</v>
      </c>
      <c r="B108" s="313" t="s">
        <v>3052</v>
      </c>
      <c r="C108" s="131">
        <v>2</v>
      </c>
      <c r="D108" s="131">
        <v>3</v>
      </c>
      <c r="E108" s="131">
        <v>4</v>
      </c>
      <c r="F108" s="131">
        <v>5</v>
      </c>
      <c r="G108" s="131">
        <v>6</v>
      </c>
      <c r="I108" s="132"/>
      <c r="J108" s="324">
        <v>483</v>
      </c>
      <c r="K108" s="131" t="s">
        <v>63</v>
      </c>
      <c r="L108" s="131" t="s">
        <v>1705</v>
      </c>
      <c r="M108" s="313" t="s">
        <v>3053</v>
      </c>
      <c r="N108" s="131" t="s">
        <v>1158</v>
      </c>
      <c r="O108" s="131" t="s">
        <v>23</v>
      </c>
      <c r="P108" s="131" t="s">
        <v>2719</v>
      </c>
      <c r="Q108" s="313" t="s">
        <v>3054</v>
      </c>
      <c r="R108" s="131">
        <v>1</v>
      </c>
      <c r="S108" s="131">
        <v>0</v>
      </c>
      <c r="T108" s="131">
        <v>1</v>
      </c>
      <c r="U108" s="131" t="s">
        <v>23</v>
      </c>
      <c r="V108" s="131">
        <v>2</v>
      </c>
      <c r="W108" s="131" t="s">
        <v>23</v>
      </c>
      <c r="X108" s="313" t="s">
        <v>23</v>
      </c>
      <c r="Y108" s="313" t="s">
        <v>68</v>
      </c>
      <c r="Z108" s="131" t="s">
        <v>23</v>
      </c>
      <c r="AA108" s="320">
        <v>175836</v>
      </c>
      <c r="AB108" s="131" t="s">
        <v>68</v>
      </c>
      <c r="AC108" s="131" t="s">
        <v>2744</v>
      </c>
      <c r="AD108" s="246">
        <v>2020</v>
      </c>
      <c r="AE108" s="131">
        <v>1</v>
      </c>
      <c r="AG108" s="321"/>
      <c r="AH108" s="321"/>
      <c r="AI108" s="321"/>
      <c r="AJ108" s="321"/>
      <c r="AK108" s="321"/>
      <c r="AL108" s="321"/>
      <c r="AM108" s="321"/>
      <c r="AN108" s="321"/>
      <c r="AO108" s="321"/>
      <c r="AP108" s="321"/>
      <c r="AQ108" s="321"/>
      <c r="AR108" s="321"/>
      <c r="AS108" s="321"/>
      <c r="AT108" s="321"/>
      <c r="AU108" s="321"/>
      <c r="AV108" s="321"/>
      <c r="AW108" s="321"/>
      <c r="AX108" s="321"/>
      <c r="AY108" s="321"/>
      <c r="AZ108" s="321"/>
      <c r="BA108" s="321"/>
      <c r="BB108" s="321"/>
      <c r="BC108" s="321"/>
      <c r="BD108" s="321"/>
      <c r="BE108" s="321"/>
      <c r="BF108" s="321"/>
      <c r="BG108" s="321"/>
      <c r="BH108" s="321"/>
      <c r="BI108" s="322"/>
    </row>
  </sheetData>
  <sheetProtection algorithmName="SHA-512" hashValue="yY7KLhdSHZQHblLgNdgIJznSAnVwFN374HWeMnJai3Uo7bc5Og1fIrYAdehWYAetCOdAJsTVja83ea1XmH24vw==" saltValue="11kSMpyjTZwD8OGp+naC7A==" spinCount="100000" sheet="1" objects="1" scenarios="1"/>
  <mergeCells count="5">
    <mergeCell ref="A1:I1"/>
    <mergeCell ref="C2:I2"/>
    <mergeCell ref="J1:L1"/>
    <mergeCell ref="J45:J46"/>
    <mergeCell ref="N1:R1"/>
  </mergeCells>
  <pageMargins left="0.25" right="0.25" top="0.75" bottom="0.75" header="0.3" footer="0.3"/>
  <pageSetup orientation="landscape" horizontalDpi="1200" verticalDpi="120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9E2D-A847-0F43-8D51-FD5601E4D567}">
  <sheetPr codeName="Sheet14"/>
  <dimension ref="A1:BG19"/>
  <sheetViews>
    <sheetView showGridLines="0" zoomScaleNormal="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14.5" defaultRowHeight="13"/>
  <cols>
    <col min="1" max="1" width="36.5" style="60" customWidth="1"/>
    <col min="2" max="2" width="58.33203125" style="60" customWidth="1"/>
    <col min="3" max="8" width="3.5" style="25" customWidth="1"/>
    <col min="9" max="9" width="3.33203125" style="56" customWidth="1"/>
    <col min="10" max="10" width="13.5" style="25" customWidth="1"/>
    <col min="11" max="11" width="11.1640625" style="15" customWidth="1"/>
    <col min="12" max="12" width="11.5" style="25" customWidth="1"/>
    <col min="13" max="13" width="34" style="25" customWidth="1"/>
    <col min="14" max="15" width="14.33203125" style="25" customWidth="1"/>
    <col min="16" max="16" width="14.1640625" style="453" customWidth="1"/>
    <col min="17" max="17" width="14.5" style="25"/>
    <col min="18" max="18" width="16.33203125" style="25" customWidth="1"/>
    <col min="19" max="19" width="14.33203125" style="25" customWidth="1"/>
    <col min="20" max="20" width="19.6640625" style="25" customWidth="1"/>
    <col min="21" max="21" width="13.5" style="25" customWidth="1"/>
    <col min="22" max="22" width="14.5" style="25"/>
    <col min="23" max="23" width="14" style="25" customWidth="1"/>
    <col min="24" max="24" width="17.33203125" style="25" customWidth="1"/>
    <col min="25" max="25" width="10.5" style="25" customWidth="1"/>
    <col min="26" max="26" width="13.6640625" style="25" customWidth="1"/>
    <col min="27" max="28" width="14.5" style="25"/>
    <col min="29" max="29" width="14.6640625" style="10" customWidth="1"/>
    <col min="30" max="30" width="8.33203125" style="17" customWidth="1"/>
    <col min="31" max="31" width="11.6640625" style="10" customWidth="1"/>
    <col min="32" max="32" width="18.6640625" style="25" customWidth="1"/>
    <col min="33" max="51" width="14.5" style="10"/>
    <col min="52" max="16384" width="14.5" style="25"/>
  </cols>
  <sheetData>
    <row r="1" spans="1:59" ht="86" customHeight="1" thickBot="1">
      <c r="A1" s="720" t="s">
        <v>4777</v>
      </c>
      <c r="B1" s="721"/>
      <c r="C1" s="721"/>
      <c r="D1" s="721"/>
      <c r="E1" s="721"/>
      <c r="F1" s="721"/>
      <c r="G1" s="721"/>
      <c r="H1" s="721"/>
      <c r="I1" s="722"/>
      <c r="J1" s="734" t="s">
        <v>1701</v>
      </c>
      <c r="K1" s="728"/>
      <c r="L1" s="729"/>
      <c r="M1" s="68" t="s">
        <v>1687</v>
      </c>
      <c r="N1" s="691" t="s">
        <v>6006</v>
      </c>
      <c r="O1" s="692"/>
      <c r="P1" s="692"/>
      <c r="Q1" s="692"/>
      <c r="R1" s="692"/>
      <c r="S1" s="693"/>
      <c r="T1" s="61"/>
      <c r="U1" s="61"/>
      <c r="V1" s="61"/>
      <c r="W1" s="61"/>
      <c r="X1" s="61"/>
      <c r="Y1" s="61"/>
      <c r="Z1" s="61"/>
      <c r="AA1" s="61"/>
      <c r="AB1" s="61"/>
      <c r="AC1" s="62"/>
      <c r="AD1" s="63"/>
      <c r="AE1" s="61"/>
      <c r="AF1" s="62"/>
      <c r="AG1" s="25"/>
      <c r="AH1" s="25"/>
      <c r="AI1" s="25"/>
      <c r="AJ1" s="25"/>
      <c r="AK1" s="25"/>
      <c r="AL1" s="25"/>
      <c r="AM1" s="25"/>
      <c r="AN1" s="25"/>
      <c r="AO1" s="25"/>
      <c r="AP1" s="25"/>
      <c r="AQ1" s="25"/>
      <c r="AR1" s="25"/>
      <c r="AS1" s="25"/>
      <c r="AT1" s="25"/>
      <c r="AU1" s="25"/>
      <c r="AV1" s="25"/>
      <c r="AW1" s="25"/>
      <c r="AX1" s="25"/>
      <c r="AY1" s="25"/>
    </row>
    <row r="2" spans="1:59" s="133" customFormat="1" ht="197" thickBot="1">
      <c r="A2" s="64" t="s">
        <v>2611</v>
      </c>
      <c r="B2" s="116" t="s">
        <v>4398</v>
      </c>
      <c r="C2" s="696" t="s">
        <v>2612</v>
      </c>
      <c r="D2" s="697"/>
      <c r="E2" s="697"/>
      <c r="F2" s="697"/>
      <c r="G2" s="697"/>
      <c r="H2" s="697"/>
      <c r="I2" s="698"/>
      <c r="J2" s="116" t="s">
        <v>4396</v>
      </c>
      <c r="K2" s="116" t="s">
        <v>2613</v>
      </c>
      <c r="L2" s="116" t="s">
        <v>2614</v>
      </c>
      <c r="M2" s="116" t="s">
        <v>2615</v>
      </c>
      <c r="N2" s="116" t="s">
        <v>4397</v>
      </c>
      <c r="O2" s="116" t="s">
        <v>4399</v>
      </c>
      <c r="P2" s="116" t="s">
        <v>4400</v>
      </c>
      <c r="Q2" s="116" t="s">
        <v>2616</v>
      </c>
      <c r="R2" s="65" t="s">
        <v>2617</v>
      </c>
      <c r="S2" s="65" t="s">
        <v>2618</v>
      </c>
      <c r="T2" s="65" t="s">
        <v>2619</v>
      </c>
      <c r="U2" s="116" t="s">
        <v>2620</v>
      </c>
      <c r="V2" s="116" t="s">
        <v>2621</v>
      </c>
      <c r="W2" s="116" t="s">
        <v>2622</v>
      </c>
      <c r="X2" s="116" t="s">
        <v>2623</v>
      </c>
      <c r="Y2" s="116" t="s">
        <v>2624</v>
      </c>
      <c r="Z2" s="145" t="s">
        <v>5982</v>
      </c>
      <c r="AA2" s="116" t="s">
        <v>4778</v>
      </c>
      <c r="AB2" s="116" t="s">
        <v>4779</v>
      </c>
      <c r="AC2" s="66" t="s">
        <v>2625</v>
      </c>
      <c r="AD2" s="116" t="s">
        <v>2626</v>
      </c>
      <c r="AE2" s="116" t="s">
        <v>2627</v>
      </c>
      <c r="AF2" s="67" t="s">
        <v>1686</v>
      </c>
    </row>
    <row r="3" spans="1:59" s="74" customFormat="1" ht="28">
      <c r="A3" s="159" t="s">
        <v>1329</v>
      </c>
      <c r="B3" s="85" t="s">
        <v>1330</v>
      </c>
      <c r="C3" s="81"/>
      <c r="D3" s="81"/>
      <c r="E3" s="81"/>
      <c r="F3" s="81"/>
      <c r="G3" s="81"/>
      <c r="H3" s="81">
        <v>6</v>
      </c>
      <c r="I3" s="90"/>
      <c r="J3" s="73" t="s">
        <v>1331</v>
      </c>
      <c r="K3" s="91" t="s">
        <v>23</v>
      </c>
      <c r="L3" s="73" t="s">
        <v>546</v>
      </c>
      <c r="M3" s="73" t="s">
        <v>1333</v>
      </c>
      <c r="N3" s="73" t="s">
        <v>1334</v>
      </c>
      <c r="O3" s="73" t="s">
        <v>1690</v>
      </c>
      <c r="P3" s="91" t="s">
        <v>1332</v>
      </c>
      <c r="Q3" s="73" t="s">
        <v>1335</v>
      </c>
      <c r="R3" s="73">
        <v>1</v>
      </c>
      <c r="S3" s="73">
        <v>0</v>
      </c>
      <c r="T3" s="73">
        <v>0</v>
      </c>
      <c r="U3" s="73" t="s">
        <v>1336</v>
      </c>
      <c r="V3" s="73">
        <v>1</v>
      </c>
      <c r="W3" s="73" t="s">
        <v>546</v>
      </c>
      <c r="X3" s="85" t="s">
        <v>1337</v>
      </c>
      <c r="Y3" s="73" t="s">
        <v>546</v>
      </c>
      <c r="Z3" s="73" t="s">
        <v>546</v>
      </c>
      <c r="AA3" s="113" t="s">
        <v>265</v>
      </c>
      <c r="AB3" s="113">
        <v>2500</v>
      </c>
      <c r="AC3" s="73" t="s">
        <v>183</v>
      </c>
      <c r="AD3" s="85">
        <v>2012</v>
      </c>
      <c r="AE3" s="73">
        <v>3</v>
      </c>
      <c r="AF3" s="73"/>
      <c r="AG3" s="82"/>
      <c r="AH3" s="82"/>
      <c r="AI3" s="82"/>
      <c r="AJ3" s="82"/>
      <c r="AK3" s="82"/>
      <c r="AL3" s="82"/>
      <c r="AM3" s="82"/>
      <c r="AN3" s="82"/>
      <c r="AO3" s="82"/>
      <c r="AP3" s="82"/>
      <c r="AQ3" s="82"/>
      <c r="AR3" s="82"/>
      <c r="AS3" s="82"/>
      <c r="AT3" s="82"/>
      <c r="AU3" s="82"/>
      <c r="AV3" s="82"/>
      <c r="AW3" s="82"/>
      <c r="AX3" s="82"/>
      <c r="AY3" s="82"/>
      <c r="AZ3" s="92"/>
      <c r="BA3" s="93"/>
      <c r="BB3" s="93"/>
      <c r="BC3" s="93"/>
      <c r="BD3" s="93"/>
      <c r="BE3" s="93"/>
      <c r="BF3" s="93"/>
      <c r="BG3" s="93"/>
    </row>
    <row r="4" spans="1:59" s="74" customFormat="1" ht="42">
      <c r="A4" s="159" t="s">
        <v>1338</v>
      </c>
      <c r="B4" s="85" t="s">
        <v>1339</v>
      </c>
      <c r="C4" s="81"/>
      <c r="D4" s="81"/>
      <c r="E4" s="81"/>
      <c r="F4" s="81"/>
      <c r="G4" s="81"/>
      <c r="H4" s="81">
        <v>6</v>
      </c>
      <c r="I4" s="90"/>
      <c r="J4" s="73">
        <v>700</v>
      </c>
      <c r="K4" s="91" t="s">
        <v>23</v>
      </c>
      <c r="L4" s="73" t="s">
        <v>546</v>
      </c>
      <c r="M4" s="73" t="s">
        <v>1341</v>
      </c>
      <c r="N4" s="73" t="s">
        <v>1342</v>
      </c>
      <c r="O4" s="73" t="s">
        <v>23</v>
      </c>
      <c r="P4" s="94" t="s">
        <v>1340</v>
      </c>
      <c r="Q4" s="73" t="s">
        <v>1343</v>
      </c>
      <c r="R4" s="73">
        <v>4</v>
      </c>
      <c r="S4" s="73">
        <v>0</v>
      </c>
      <c r="T4" s="73">
        <v>0</v>
      </c>
      <c r="U4" s="73"/>
      <c r="V4" s="73">
        <v>1</v>
      </c>
      <c r="W4" s="73" t="s">
        <v>546</v>
      </c>
      <c r="X4" s="77" t="s">
        <v>1344</v>
      </c>
      <c r="Y4" s="73" t="s">
        <v>546</v>
      </c>
      <c r="Z4" s="73" t="s">
        <v>546</v>
      </c>
      <c r="AA4" s="113" t="s">
        <v>23</v>
      </c>
      <c r="AB4" s="113">
        <v>2100</v>
      </c>
      <c r="AC4" s="73">
        <v>1</v>
      </c>
      <c r="AD4" s="85">
        <v>2014</v>
      </c>
      <c r="AE4" s="73">
        <v>1</v>
      </c>
      <c r="AF4" s="73"/>
      <c r="AG4" s="82"/>
      <c r="AH4" s="82"/>
      <c r="AI4" s="82"/>
      <c r="AJ4" s="82"/>
      <c r="AK4" s="82"/>
      <c r="AL4" s="82"/>
      <c r="AM4" s="82"/>
      <c r="AN4" s="82"/>
      <c r="AO4" s="82"/>
      <c r="AP4" s="82"/>
      <c r="AQ4" s="82"/>
      <c r="AR4" s="82"/>
      <c r="AS4" s="82"/>
      <c r="AT4" s="82"/>
      <c r="AU4" s="82"/>
      <c r="AV4" s="82"/>
      <c r="AW4" s="82"/>
      <c r="AX4" s="82"/>
      <c r="AY4" s="82"/>
      <c r="AZ4" s="92"/>
      <c r="BA4" s="93"/>
      <c r="BB4" s="93"/>
      <c r="BC4" s="93"/>
      <c r="BD4" s="93"/>
      <c r="BE4" s="93"/>
      <c r="BF4" s="93"/>
      <c r="BG4" s="93"/>
    </row>
    <row r="5" spans="1:59" s="74" customFormat="1" ht="42">
      <c r="A5" s="159" t="s">
        <v>1345</v>
      </c>
      <c r="B5" s="83" t="s">
        <v>1346</v>
      </c>
      <c r="C5" s="91"/>
      <c r="D5" s="91"/>
      <c r="E5" s="91"/>
      <c r="F5" s="91"/>
      <c r="G5" s="91"/>
      <c r="H5" s="91">
        <v>6</v>
      </c>
      <c r="I5" s="95"/>
      <c r="J5" s="81">
        <v>100</v>
      </c>
      <c r="K5" s="94" t="s">
        <v>23</v>
      </c>
      <c r="L5" s="85" t="s">
        <v>546</v>
      </c>
      <c r="M5" s="73" t="s">
        <v>1333</v>
      </c>
      <c r="N5" s="85" t="s">
        <v>1342</v>
      </c>
      <c r="O5" s="85" t="s">
        <v>23</v>
      </c>
      <c r="P5" s="94" t="s">
        <v>1340</v>
      </c>
      <c r="Q5" s="96" t="s">
        <v>1347</v>
      </c>
      <c r="R5" s="85">
        <v>1</v>
      </c>
      <c r="S5" s="85">
        <v>0</v>
      </c>
      <c r="T5" s="83">
        <v>0</v>
      </c>
      <c r="U5" s="83" t="s">
        <v>1348</v>
      </c>
      <c r="V5" s="81">
        <v>1</v>
      </c>
      <c r="W5" s="73" t="s">
        <v>546</v>
      </c>
      <c r="X5" s="85" t="s">
        <v>1349</v>
      </c>
      <c r="Y5" s="73" t="s">
        <v>546</v>
      </c>
      <c r="Z5" s="73" t="s">
        <v>546</v>
      </c>
      <c r="AA5" s="113" t="s">
        <v>23</v>
      </c>
      <c r="AB5" s="113">
        <v>500</v>
      </c>
      <c r="AC5" s="73">
        <v>1</v>
      </c>
      <c r="AD5" s="85">
        <v>2011</v>
      </c>
      <c r="AE5" s="73">
        <v>1</v>
      </c>
      <c r="AF5" s="73"/>
      <c r="AG5" s="82"/>
      <c r="AH5" s="82"/>
      <c r="AI5" s="82"/>
      <c r="AJ5" s="82"/>
      <c r="AK5" s="82"/>
      <c r="AL5" s="82"/>
      <c r="AM5" s="82"/>
      <c r="AN5" s="82"/>
      <c r="AO5" s="82"/>
      <c r="AP5" s="82"/>
      <c r="AQ5" s="82"/>
      <c r="AR5" s="82"/>
      <c r="AS5" s="82"/>
      <c r="AT5" s="82"/>
      <c r="AU5" s="82"/>
      <c r="AV5" s="82"/>
      <c r="AW5" s="82"/>
      <c r="AX5" s="82"/>
      <c r="AY5" s="82"/>
      <c r="AZ5" s="88"/>
    </row>
    <row r="6" spans="1:59" s="93" customFormat="1" ht="42">
      <c r="A6" s="159" t="s">
        <v>1350</v>
      </c>
      <c r="B6" s="83" t="s">
        <v>1351</v>
      </c>
      <c r="C6" s="91"/>
      <c r="D6" s="91"/>
      <c r="E6" s="91"/>
      <c r="F6" s="91"/>
      <c r="G6" s="91"/>
      <c r="H6" s="91">
        <v>6</v>
      </c>
      <c r="I6" s="95"/>
      <c r="J6" s="81">
        <v>80</v>
      </c>
      <c r="K6" s="94" t="s">
        <v>23</v>
      </c>
      <c r="L6" s="85" t="s">
        <v>546</v>
      </c>
      <c r="M6" s="73" t="s">
        <v>1352</v>
      </c>
      <c r="N6" s="85" t="s">
        <v>1342</v>
      </c>
      <c r="O6" s="85" t="s">
        <v>23</v>
      </c>
      <c r="P6" s="94" t="s">
        <v>1340</v>
      </c>
      <c r="Q6" s="85" t="s">
        <v>1353</v>
      </c>
      <c r="R6" s="85">
        <v>1</v>
      </c>
      <c r="S6" s="85">
        <v>0</v>
      </c>
      <c r="T6" s="85">
        <v>0</v>
      </c>
      <c r="U6" s="85"/>
      <c r="V6" s="81">
        <v>1</v>
      </c>
      <c r="W6" s="73" t="s">
        <v>546</v>
      </c>
      <c r="X6" s="85" t="s">
        <v>1354</v>
      </c>
      <c r="Y6" s="73" t="s">
        <v>546</v>
      </c>
      <c r="Z6" s="73" t="s">
        <v>546</v>
      </c>
      <c r="AA6" s="113" t="s">
        <v>23</v>
      </c>
      <c r="AB6" s="113">
        <v>950</v>
      </c>
      <c r="AC6" s="73">
        <v>1</v>
      </c>
      <c r="AD6" s="85">
        <v>2011</v>
      </c>
      <c r="AE6" s="73">
        <v>1</v>
      </c>
      <c r="AF6" s="73"/>
      <c r="AG6" s="82"/>
      <c r="AH6" s="82"/>
      <c r="AI6" s="82"/>
      <c r="AJ6" s="82"/>
      <c r="AK6" s="82"/>
      <c r="AL6" s="82"/>
      <c r="AM6" s="82"/>
      <c r="AN6" s="82"/>
      <c r="AO6" s="82"/>
      <c r="AP6" s="82"/>
      <c r="AQ6" s="82"/>
      <c r="AR6" s="82"/>
      <c r="AS6" s="82"/>
      <c r="AT6" s="82"/>
      <c r="AU6" s="82"/>
      <c r="AV6" s="82"/>
      <c r="AW6" s="82"/>
      <c r="AX6" s="82"/>
      <c r="AY6" s="82"/>
      <c r="AZ6" s="88"/>
      <c r="BA6" s="74"/>
      <c r="BB6" s="74"/>
      <c r="BC6" s="74"/>
      <c r="BD6" s="74"/>
      <c r="BE6" s="74"/>
      <c r="BF6" s="74"/>
      <c r="BG6" s="74"/>
    </row>
    <row r="7" spans="1:59" s="93" customFormat="1" ht="70">
      <c r="A7" s="159" t="s">
        <v>1355</v>
      </c>
      <c r="B7" s="72" t="s">
        <v>1356</v>
      </c>
      <c r="C7" s="76"/>
      <c r="D7" s="76"/>
      <c r="E7" s="76"/>
      <c r="F7" s="76"/>
      <c r="G7" s="76"/>
      <c r="H7" s="76">
        <v>6</v>
      </c>
      <c r="I7" s="78"/>
      <c r="J7" s="76">
        <v>40</v>
      </c>
      <c r="K7" s="94" t="s">
        <v>23</v>
      </c>
      <c r="L7" s="77" t="s">
        <v>546</v>
      </c>
      <c r="M7" s="77" t="s">
        <v>1358</v>
      </c>
      <c r="N7" s="77" t="s">
        <v>1342</v>
      </c>
      <c r="O7" s="77" t="s">
        <v>23</v>
      </c>
      <c r="P7" s="79" t="s">
        <v>1357</v>
      </c>
      <c r="Q7" s="77" t="s">
        <v>1343</v>
      </c>
      <c r="R7" s="77">
        <v>1</v>
      </c>
      <c r="S7" s="77">
        <v>0</v>
      </c>
      <c r="T7" s="77">
        <v>0</v>
      </c>
      <c r="U7" s="77" t="s">
        <v>1359</v>
      </c>
      <c r="V7" s="76">
        <v>1</v>
      </c>
      <c r="W7" s="74" t="s">
        <v>546</v>
      </c>
      <c r="X7" s="77" t="s">
        <v>1360</v>
      </c>
      <c r="Y7" s="74" t="s">
        <v>546</v>
      </c>
      <c r="Z7" s="74" t="s">
        <v>546</v>
      </c>
      <c r="AA7" s="108" t="s">
        <v>23</v>
      </c>
      <c r="AB7" s="108">
        <v>600</v>
      </c>
      <c r="AC7" s="73">
        <v>1</v>
      </c>
      <c r="AD7" s="85">
        <v>2014</v>
      </c>
      <c r="AE7" s="73">
        <v>3</v>
      </c>
      <c r="AF7" s="74"/>
      <c r="AG7" s="82"/>
      <c r="AH7" s="82"/>
      <c r="AI7" s="82"/>
      <c r="AJ7" s="82"/>
      <c r="AK7" s="82"/>
      <c r="AL7" s="82"/>
      <c r="AM7" s="82"/>
      <c r="AN7" s="82"/>
      <c r="AO7" s="82"/>
      <c r="AP7" s="82"/>
      <c r="AQ7" s="82"/>
      <c r="AR7" s="82"/>
      <c r="AS7" s="82"/>
      <c r="AT7" s="82"/>
      <c r="AU7" s="82"/>
      <c r="AV7" s="82"/>
      <c r="AW7" s="82"/>
      <c r="AX7" s="82"/>
      <c r="AY7" s="82"/>
      <c r="AZ7" s="88"/>
      <c r="BA7" s="74"/>
      <c r="BB7" s="74"/>
      <c r="BC7" s="74"/>
      <c r="BD7" s="74"/>
      <c r="BE7" s="74"/>
      <c r="BF7" s="74"/>
      <c r="BG7" s="74"/>
    </row>
    <row r="8" spans="1:59" s="93" customFormat="1" ht="28">
      <c r="A8" s="159" t="s">
        <v>1361</v>
      </c>
      <c r="B8" s="85" t="s">
        <v>1362</v>
      </c>
      <c r="C8" s="81"/>
      <c r="D8" s="81"/>
      <c r="E8" s="81"/>
      <c r="F8" s="81"/>
      <c r="G8" s="81"/>
      <c r="H8" s="81">
        <v>6</v>
      </c>
      <c r="I8" s="90"/>
      <c r="J8" s="73">
        <v>600</v>
      </c>
      <c r="K8" s="91" t="s">
        <v>23</v>
      </c>
      <c r="L8" s="73" t="s">
        <v>546</v>
      </c>
      <c r="M8" s="73" t="s">
        <v>1363</v>
      </c>
      <c r="N8" s="73" t="s">
        <v>1364</v>
      </c>
      <c r="O8" s="73" t="s">
        <v>1691</v>
      </c>
      <c r="P8" s="91" t="s">
        <v>748</v>
      </c>
      <c r="Q8" s="73" t="s">
        <v>1365</v>
      </c>
      <c r="R8" s="73">
        <v>2</v>
      </c>
      <c r="S8" s="73">
        <v>0</v>
      </c>
      <c r="T8" s="73">
        <v>0</v>
      </c>
      <c r="U8" s="73" t="s">
        <v>1359</v>
      </c>
      <c r="V8" s="73">
        <v>1</v>
      </c>
      <c r="W8" s="73" t="s">
        <v>546</v>
      </c>
      <c r="X8" s="85" t="s">
        <v>1366</v>
      </c>
      <c r="Y8" s="73" t="s">
        <v>546</v>
      </c>
      <c r="Z8" s="73" t="s">
        <v>546</v>
      </c>
      <c r="AA8" s="113" t="s">
        <v>23</v>
      </c>
      <c r="AB8" s="113">
        <v>0</v>
      </c>
      <c r="AC8" s="73">
        <v>1</v>
      </c>
      <c r="AD8" s="85">
        <v>2016</v>
      </c>
      <c r="AE8" s="73">
        <v>3</v>
      </c>
      <c r="AF8" s="73"/>
      <c r="AG8" s="82"/>
      <c r="AH8" s="82"/>
      <c r="AI8" s="82"/>
      <c r="AJ8" s="82"/>
      <c r="AK8" s="82"/>
      <c r="AL8" s="82"/>
      <c r="AM8" s="82"/>
      <c r="AN8" s="82"/>
      <c r="AO8" s="82"/>
      <c r="AP8" s="82"/>
      <c r="AQ8" s="82"/>
      <c r="AR8" s="82"/>
      <c r="AS8" s="82"/>
      <c r="AT8" s="82"/>
      <c r="AU8" s="82"/>
      <c r="AV8" s="82"/>
      <c r="AW8" s="82"/>
      <c r="AX8" s="82"/>
      <c r="AY8" s="82"/>
      <c r="AZ8" s="92"/>
    </row>
    <row r="9" spans="1:59" s="93" customFormat="1" ht="28">
      <c r="A9" s="159" t="s">
        <v>1367</v>
      </c>
      <c r="B9" s="85" t="s">
        <v>1368</v>
      </c>
      <c r="C9" s="81"/>
      <c r="D9" s="81"/>
      <c r="E9" s="81"/>
      <c r="F9" s="81"/>
      <c r="G9" s="81"/>
      <c r="H9" s="81">
        <v>6</v>
      </c>
      <c r="I9" s="90"/>
      <c r="J9" s="85" t="s">
        <v>1692</v>
      </c>
      <c r="K9" s="91" t="s">
        <v>23</v>
      </c>
      <c r="L9" s="73" t="s">
        <v>546</v>
      </c>
      <c r="M9" s="73" t="s">
        <v>1369</v>
      </c>
      <c r="N9" s="73" t="s">
        <v>1334</v>
      </c>
      <c r="O9" s="73" t="s">
        <v>1690</v>
      </c>
      <c r="P9" s="94" t="s">
        <v>1332</v>
      </c>
      <c r="Q9" s="73" t="s">
        <v>1343</v>
      </c>
      <c r="R9" s="73">
        <v>1</v>
      </c>
      <c r="S9" s="73">
        <v>0</v>
      </c>
      <c r="T9" s="73">
        <v>0</v>
      </c>
      <c r="U9" s="73" t="s">
        <v>1336</v>
      </c>
      <c r="V9" s="73">
        <v>1</v>
      </c>
      <c r="W9" s="73" t="s">
        <v>546</v>
      </c>
      <c r="X9" s="85" t="s">
        <v>1370</v>
      </c>
      <c r="Y9" s="73" t="s">
        <v>546</v>
      </c>
      <c r="Z9" s="73" t="s">
        <v>546</v>
      </c>
      <c r="AA9" s="113" t="s">
        <v>265</v>
      </c>
      <c r="AB9" s="113">
        <v>3000</v>
      </c>
      <c r="AC9" s="73">
        <v>1</v>
      </c>
      <c r="AD9" s="85">
        <v>2017</v>
      </c>
      <c r="AE9" s="73">
        <v>3</v>
      </c>
      <c r="AF9" s="73"/>
      <c r="AG9" s="82"/>
      <c r="AH9" s="82"/>
      <c r="AI9" s="82"/>
      <c r="AJ9" s="82"/>
      <c r="AK9" s="82"/>
      <c r="AL9" s="82"/>
      <c r="AM9" s="82"/>
      <c r="AN9" s="82"/>
      <c r="AO9" s="82"/>
      <c r="AP9" s="82"/>
      <c r="AQ9" s="82"/>
      <c r="AR9" s="82"/>
      <c r="AS9" s="82"/>
      <c r="AT9" s="82"/>
      <c r="AU9" s="82"/>
      <c r="AV9" s="82"/>
      <c r="AW9" s="82"/>
      <c r="AX9" s="82"/>
      <c r="AY9" s="82"/>
      <c r="AZ9" s="92"/>
    </row>
    <row r="10" spans="1:59" s="93" customFormat="1" ht="14">
      <c r="A10" s="159" t="s">
        <v>1371</v>
      </c>
      <c r="B10" s="85" t="s">
        <v>1372</v>
      </c>
      <c r="C10" s="81"/>
      <c r="D10" s="81"/>
      <c r="E10" s="81"/>
      <c r="F10" s="81"/>
      <c r="G10" s="81"/>
      <c r="H10" s="81">
        <v>6</v>
      </c>
      <c r="I10" s="90"/>
      <c r="J10" s="73" t="s">
        <v>1693</v>
      </c>
      <c r="K10" s="91" t="s">
        <v>23</v>
      </c>
      <c r="L10" s="73" t="s">
        <v>546</v>
      </c>
      <c r="M10" s="73" t="s">
        <v>1373</v>
      </c>
      <c r="N10" s="73" t="s">
        <v>1374</v>
      </c>
      <c r="O10" s="73" t="s">
        <v>1694</v>
      </c>
      <c r="P10" s="91" t="s">
        <v>388</v>
      </c>
      <c r="Q10" s="73" t="s">
        <v>1343</v>
      </c>
      <c r="R10" s="73">
        <v>2</v>
      </c>
      <c r="S10" s="73">
        <v>0</v>
      </c>
      <c r="T10" s="73">
        <v>0</v>
      </c>
      <c r="U10" s="73" t="s">
        <v>23</v>
      </c>
      <c r="V10" s="73">
        <v>1</v>
      </c>
      <c r="W10" s="73" t="s">
        <v>546</v>
      </c>
      <c r="X10" s="85" t="s">
        <v>1375</v>
      </c>
      <c r="Y10" s="73" t="s">
        <v>546</v>
      </c>
      <c r="Z10" s="73" t="s">
        <v>546</v>
      </c>
      <c r="AA10" s="113" t="s">
        <v>265</v>
      </c>
      <c r="AB10" s="113">
        <v>0</v>
      </c>
      <c r="AC10" s="73">
        <v>1</v>
      </c>
      <c r="AD10" s="85">
        <v>2012</v>
      </c>
      <c r="AE10" s="73">
        <v>3</v>
      </c>
      <c r="AF10" s="73"/>
      <c r="AG10" s="82"/>
      <c r="AH10" s="82"/>
      <c r="AI10" s="82"/>
      <c r="AJ10" s="82"/>
      <c r="AK10" s="82"/>
      <c r="AL10" s="82"/>
      <c r="AM10" s="82"/>
      <c r="AN10" s="82"/>
      <c r="AO10" s="82"/>
      <c r="AP10" s="82"/>
      <c r="AQ10" s="82"/>
      <c r="AR10" s="82"/>
      <c r="AS10" s="82"/>
      <c r="AT10" s="82"/>
      <c r="AU10" s="82"/>
      <c r="AV10" s="82"/>
      <c r="AW10" s="82"/>
      <c r="AX10" s="82"/>
      <c r="AY10" s="82"/>
      <c r="AZ10" s="92"/>
    </row>
    <row r="11" spans="1:59" s="93" customFormat="1" ht="28">
      <c r="A11" s="159" t="s">
        <v>1376</v>
      </c>
      <c r="B11" s="85" t="s">
        <v>1377</v>
      </c>
      <c r="C11" s="81"/>
      <c r="D11" s="81"/>
      <c r="E11" s="81"/>
      <c r="F11" s="81"/>
      <c r="G11" s="81"/>
      <c r="H11" s="81">
        <v>6</v>
      </c>
      <c r="I11" s="90"/>
      <c r="J11" s="73" t="s">
        <v>23</v>
      </c>
      <c r="K11" s="91" t="s">
        <v>23</v>
      </c>
      <c r="L11" s="73" t="s">
        <v>1378</v>
      </c>
      <c r="M11" s="73" t="s">
        <v>1352</v>
      </c>
      <c r="N11" s="73" t="s">
        <v>1342</v>
      </c>
      <c r="O11" s="73" t="s">
        <v>1695</v>
      </c>
      <c r="P11" s="94" t="s">
        <v>1379</v>
      </c>
      <c r="Q11" s="73" t="s">
        <v>1343</v>
      </c>
      <c r="R11" s="73">
        <v>0</v>
      </c>
      <c r="S11" s="73">
        <v>0</v>
      </c>
      <c r="T11" s="73">
        <v>0</v>
      </c>
      <c r="U11" s="73" t="s">
        <v>23</v>
      </c>
      <c r="V11" s="73">
        <v>1</v>
      </c>
      <c r="W11" s="73" t="s">
        <v>546</v>
      </c>
      <c r="X11" s="85" t="s">
        <v>371</v>
      </c>
      <c r="Y11" s="73" t="s">
        <v>546</v>
      </c>
      <c r="Z11" s="73" t="s">
        <v>546</v>
      </c>
      <c r="AA11" s="113" t="s">
        <v>23</v>
      </c>
      <c r="AB11" s="113">
        <v>1600</v>
      </c>
      <c r="AC11" s="73">
        <v>1</v>
      </c>
      <c r="AD11" s="85">
        <v>2017</v>
      </c>
      <c r="AE11" s="73">
        <v>3</v>
      </c>
      <c r="AF11" s="73"/>
      <c r="AG11" s="82"/>
      <c r="AH11" s="82"/>
      <c r="AI11" s="82"/>
      <c r="AJ11" s="82"/>
      <c r="AK11" s="82"/>
      <c r="AL11" s="82"/>
      <c r="AM11" s="82"/>
      <c r="AN11" s="82"/>
      <c r="AO11" s="82"/>
      <c r="AP11" s="82"/>
      <c r="AQ11" s="82"/>
      <c r="AR11" s="82"/>
      <c r="AS11" s="82"/>
      <c r="AT11" s="82"/>
      <c r="AU11" s="82"/>
      <c r="AV11" s="82"/>
      <c r="AW11" s="82"/>
      <c r="AX11" s="82"/>
      <c r="AY11" s="82"/>
      <c r="AZ11" s="92"/>
    </row>
    <row r="12" spans="1:59" s="93" customFormat="1" ht="28">
      <c r="A12" s="159" t="s">
        <v>1380</v>
      </c>
      <c r="B12" s="85" t="s">
        <v>1381</v>
      </c>
      <c r="C12" s="81"/>
      <c r="D12" s="81"/>
      <c r="E12" s="81"/>
      <c r="F12" s="81"/>
      <c r="G12" s="81"/>
      <c r="H12" s="81">
        <v>6</v>
      </c>
      <c r="I12" s="90"/>
      <c r="J12" s="73">
        <v>25</v>
      </c>
      <c r="K12" s="91" t="s">
        <v>23</v>
      </c>
      <c r="L12" s="73" t="s">
        <v>546</v>
      </c>
      <c r="M12" s="73" t="s">
        <v>1383</v>
      </c>
      <c r="N12" s="73">
        <v>4</v>
      </c>
      <c r="O12" s="73" t="s">
        <v>1696</v>
      </c>
      <c r="P12" s="94" t="s">
        <v>1382</v>
      </c>
      <c r="Q12" s="73" t="s">
        <v>1384</v>
      </c>
      <c r="R12" s="73">
        <v>1</v>
      </c>
      <c r="S12" s="73">
        <v>0</v>
      </c>
      <c r="T12" s="73">
        <v>0</v>
      </c>
      <c r="U12" s="73" t="s">
        <v>1336</v>
      </c>
      <c r="V12" s="73">
        <v>1</v>
      </c>
      <c r="W12" s="73" t="s">
        <v>546</v>
      </c>
      <c r="X12" s="73" t="s">
        <v>1385</v>
      </c>
      <c r="Y12" s="73" t="s">
        <v>546</v>
      </c>
      <c r="Z12" s="73" t="s">
        <v>546</v>
      </c>
      <c r="AA12" s="113" t="s">
        <v>265</v>
      </c>
      <c r="AB12" s="113">
        <v>800</v>
      </c>
      <c r="AC12" s="73">
        <v>1</v>
      </c>
      <c r="AD12" s="85">
        <v>2018</v>
      </c>
      <c r="AE12" s="73">
        <v>3</v>
      </c>
      <c r="AF12" s="73"/>
      <c r="AG12" s="82"/>
      <c r="AH12" s="82"/>
      <c r="AI12" s="82"/>
      <c r="AJ12" s="82"/>
      <c r="AK12" s="82"/>
      <c r="AL12" s="82"/>
      <c r="AM12" s="82"/>
      <c r="AN12" s="82"/>
      <c r="AO12" s="82"/>
      <c r="AP12" s="82"/>
      <c r="AQ12" s="82"/>
      <c r="AR12" s="82"/>
      <c r="AS12" s="82"/>
      <c r="AT12" s="82"/>
      <c r="AU12" s="82"/>
      <c r="AV12" s="82"/>
      <c r="AW12" s="82"/>
      <c r="AX12" s="82"/>
      <c r="AY12" s="82"/>
      <c r="AZ12" s="92"/>
    </row>
    <row r="13" spans="1:59" s="93" customFormat="1" ht="42">
      <c r="A13" s="159" t="s">
        <v>1386</v>
      </c>
      <c r="B13" s="85" t="s">
        <v>1387</v>
      </c>
      <c r="C13" s="81"/>
      <c r="D13" s="81"/>
      <c r="E13" s="81"/>
      <c r="F13" s="81"/>
      <c r="G13" s="81"/>
      <c r="H13" s="81">
        <v>6</v>
      </c>
      <c r="I13" s="90"/>
      <c r="J13" s="73">
        <v>50</v>
      </c>
      <c r="K13" s="91" t="s">
        <v>23</v>
      </c>
      <c r="L13" s="73" t="s">
        <v>546</v>
      </c>
      <c r="M13" s="73" t="s">
        <v>1373</v>
      </c>
      <c r="N13" s="73">
        <v>75</v>
      </c>
      <c r="O13" s="73" t="s">
        <v>1697</v>
      </c>
      <c r="P13" s="94" t="s">
        <v>1388</v>
      </c>
      <c r="Q13" s="73" t="s">
        <v>1343</v>
      </c>
      <c r="R13" s="73">
        <v>0</v>
      </c>
      <c r="S13" s="73">
        <v>0</v>
      </c>
      <c r="T13" s="73">
        <v>0</v>
      </c>
      <c r="U13" s="73" t="s">
        <v>23</v>
      </c>
      <c r="V13" s="73">
        <v>1</v>
      </c>
      <c r="W13" s="73" t="s">
        <v>546</v>
      </c>
      <c r="X13" s="85" t="s">
        <v>23</v>
      </c>
      <c r="Y13" s="73" t="s">
        <v>546</v>
      </c>
      <c r="Z13" s="73" t="s">
        <v>546</v>
      </c>
      <c r="AA13" s="113" t="s">
        <v>265</v>
      </c>
      <c r="AB13" s="113">
        <v>300</v>
      </c>
      <c r="AC13" s="73">
        <v>1</v>
      </c>
      <c r="AD13" s="85">
        <v>2021</v>
      </c>
      <c r="AE13" s="73">
        <v>1</v>
      </c>
      <c r="AF13" s="73"/>
      <c r="AG13" s="82"/>
      <c r="AH13" s="82"/>
      <c r="AI13" s="82"/>
      <c r="AJ13" s="82"/>
      <c r="AK13" s="82"/>
      <c r="AL13" s="82"/>
      <c r="AM13" s="82"/>
      <c r="AN13" s="82"/>
      <c r="AO13" s="82"/>
      <c r="AP13" s="82"/>
      <c r="AQ13" s="82"/>
      <c r="AR13" s="82"/>
      <c r="AS13" s="82"/>
      <c r="AT13" s="82"/>
      <c r="AU13" s="82"/>
      <c r="AV13" s="82"/>
      <c r="AW13" s="82"/>
      <c r="AX13" s="82"/>
      <c r="AY13" s="82"/>
      <c r="AZ13" s="92"/>
    </row>
    <row r="14" spans="1:59" s="93" customFormat="1" ht="42">
      <c r="A14" s="159" t="s">
        <v>1389</v>
      </c>
      <c r="B14" s="85" t="s">
        <v>1390</v>
      </c>
      <c r="C14" s="81"/>
      <c r="D14" s="81"/>
      <c r="E14" s="81"/>
      <c r="F14" s="81"/>
      <c r="G14" s="81"/>
      <c r="H14" s="81">
        <v>6</v>
      </c>
      <c r="I14" s="90"/>
      <c r="J14" s="73">
        <v>2</v>
      </c>
      <c r="K14" s="91" t="s">
        <v>23</v>
      </c>
      <c r="L14" s="73" t="s">
        <v>546</v>
      </c>
      <c r="M14" s="73" t="s">
        <v>1373</v>
      </c>
      <c r="N14" s="73" t="s">
        <v>1342</v>
      </c>
      <c r="O14" s="73" t="s">
        <v>23</v>
      </c>
      <c r="P14" s="94" t="s">
        <v>1391</v>
      </c>
      <c r="Q14" s="73" t="s">
        <v>1343</v>
      </c>
      <c r="R14" s="73">
        <v>0</v>
      </c>
      <c r="S14" s="73">
        <v>0</v>
      </c>
      <c r="T14" s="73">
        <v>0</v>
      </c>
      <c r="U14" s="73" t="s">
        <v>23</v>
      </c>
      <c r="V14" s="73">
        <v>1</v>
      </c>
      <c r="W14" s="73" t="s">
        <v>546</v>
      </c>
      <c r="X14" s="73" t="s">
        <v>1392</v>
      </c>
      <c r="Y14" s="73" t="s">
        <v>546</v>
      </c>
      <c r="Z14" s="73" t="s">
        <v>546</v>
      </c>
      <c r="AA14" s="113" t="s">
        <v>23</v>
      </c>
      <c r="AB14" s="113">
        <v>5000</v>
      </c>
      <c r="AC14" s="73">
        <v>1</v>
      </c>
      <c r="AD14" s="85">
        <v>2011</v>
      </c>
      <c r="AE14" s="73">
        <v>2</v>
      </c>
      <c r="AF14" s="73"/>
      <c r="AG14" s="82"/>
      <c r="AH14" s="82"/>
      <c r="AI14" s="82"/>
      <c r="AJ14" s="82"/>
      <c r="AK14" s="82"/>
      <c r="AL14" s="82"/>
      <c r="AM14" s="82"/>
      <c r="AN14" s="82"/>
      <c r="AO14" s="82"/>
      <c r="AP14" s="82"/>
      <c r="AQ14" s="82"/>
      <c r="AR14" s="82"/>
      <c r="AS14" s="82"/>
      <c r="AT14" s="82"/>
      <c r="AU14" s="82"/>
      <c r="AV14" s="82"/>
      <c r="AW14" s="82"/>
      <c r="AX14" s="82"/>
      <c r="AY14" s="82"/>
      <c r="AZ14" s="92"/>
    </row>
    <row r="15" spans="1:59" s="93" customFormat="1" ht="42">
      <c r="A15" s="159" t="s">
        <v>1393</v>
      </c>
      <c r="B15" s="85" t="s">
        <v>1394</v>
      </c>
      <c r="C15" s="81"/>
      <c r="D15" s="81"/>
      <c r="E15" s="81"/>
      <c r="F15" s="81"/>
      <c r="G15" s="81"/>
      <c r="H15" s="81">
        <v>6</v>
      </c>
      <c r="I15" s="90"/>
      <c r="J15" s="73">
        <v>2</v>
      </c>
      <c r="K15" s="91" t="s">
        <v>23</v>
      </c>
      <c r="L15" s="73" t="s">
        <v>546</v>
      </c>
      <c r="M15" s="73" t="s">
        <v>1373</v>
      </c>
      <c r="N15" s="73" t="s">
        <v>1342</v>
      </c>
      <c r="O15" s="73" t="s">
        <v>23</v>
      </c>
      <c r="P15" s="94" t="s">
        <v>1395</v>
      </c>
      <c r="Q15" s="73" t="s">
        <v>1343</v>
      </c>
      <c r="R15" s="73">
        <v>0</v>
      </c>
      <c r="S15" s="73">
        <v>0</v>
      </c>
      <c r="T15" s="73">
        <v>0</v>
      </c>
      <c r="U15" s="73" t="s">
        <v>23</v>
      </c>
      <c r="V15" s="73">
        <v>1</v>
      </c>
      <c r="W15" s="73" t="s">
        <v>546</v>
      </c>
      <c r="X15" s="73" t="s">
        <v>1396</v>
      </c>
      <c r="Y15" s="73" t="s">
        <v>546</v>
      </c>
      <c r="Z15" s="73" t="s">
        <v>546</v>
      </c>
      <c r="AA15" s="113" t="s">
        <v>23</v>
      </c>
      <c r="AB15" s="113">
        <v>5000</v>
      </c>
      <c r="AC15" s="73">
        <v>1</v>
      </c>
      <c r="AD15" s="85">
        <v>2011</v>
      </c>
      <c r="AE15" s="73">
        <v>2</v>
      </c>
      <c r="AF15" s="73"/>
      <c r="AG15" s="82"/>
      <c r="AH15" s="82"/>
      <c r="AI15" s="82"/>
      <c r="AJ15" s="82"/>
      <c r="AK15" s="82"/>
      <c r="AL15" s="82"/>
      <c r="AM15" s="82"/>
      <c r="AN15" s="82"/>
      <c r="AO15" s="82"/>
      <c r="AP15" s="82"/>
      <c r="AQ15" s="82"/>
      <c r="AR15" s="82"/>
      <c r="AS15" s="82"/>
      <c r="AT15" s="82"/>
      <c r="AU15" s="82"/>
      <c r="AV15" s="82"/>
      <c r="AW15" s="82"/>
      <c r="AX15" s="82"/>
      <c r="AY15" s="82"/>
      <c r="AZ15" s="92"/>
    </row>
    <row r="16" spans="1:59" s="93" customFormat="1" ht="42">
      <c r="A16" s="159" t="s">
        <v>1397</v>
      </c>
      <c r="B16" s="85" t="s">
        <v>1398</v>
      </c>
      <c r="C16" s="81"/>
      <c r="D16" s="81"/>
      <c r="E16" s="81"/>
      <c r="F16" s="81"/>
      <c r="G16" s="81"/>
      <c r="H16" s="81">
        <v>6</v>
      </c>
      <c r="I16" s="90"/>
      <c r="J16" s="73">
        <v>1</v>
      </c>
      <c r="K16" s="91" t="s">
        <v>23</v>
      </c>
      <c r="L16" s="73" t="s">
        <v>546</v>
      </c>
      <c r="M16" s="73" t="s">
        <v>1373</v>
      </c>
      <c r="N16" s="73" t="s">
        <v>1342</v>
      </c>
      <c r="O16" s="73" t="s">
        <v>23</v>
      </c>
      <c r="P16" s="94" t="s">
        <v>1395</v>
      </c>
      <c r="Q16" s="73" t="s">
        <v>1343</v>
      </c>
      <c r="R16" s="73">
        <v>0</v>
      </c>
      <c r="S16" s="73">
        <v>0</v>
      </c>
      <c r="T16" s="73">
        <v>0</v>
      </c>
      <c r="U16" s="73" t="s">
        <v>23</v>
      </c>
      <c r="V16" s="73">
        <v>1</v>
      </c>
      <c r="W16" s="73" t="s">
        <v>546</v>
      </c>
      <c r="X16" s="73" t="s">
        <v>1399</v>
      </c>
      <c r="Y16" s="73" t="s">
        <v>546</v>
      </c>
      <c r="Z16" s="73" t="s">
        <v>546</v>
      </c>
      <c r="AA16" s="113" t="s">
        <v>23</v>
      </c>
      <c r="AB16" s="113">
        <v>600</v>
      </c>
      <c r="AC16" s="73">
        <v>1</v>
      </c>
      <c r="AD16" s="85">
        <v>2011</v>
      </c>
      <c r="AE16" s="73">
        <v>2</v>
      </c>
      <c r="AF16" s="73"/>
      <c r="AG16" s="82"/>
      <c r="AH16" s="82"/>
      <c r="AI16" s="82"/>
      <c r="AJ16" s="82"/>
      <c r="AK16" s="82"/>
      <c r="AL16" s="82"/>
      <c r="AM16" s="82"/>
      <c r="AN16" s="82"/>
      <c r="AO16" s="82"/>
      <c r="AP16" s="82"/>
      <c r="AQ16" s="82"/>
      <c r="AR16" s="82"/>
      <c r="AS16" s="82"/>
      <c r="AT16" s="82"/>
      <c r="AU16" s="82"/>
      <c r="AV16" s="82"/>
      <c r="AW16" s="82"/>
      <c r="AX16" s="82"/>
      <c r="AY16" s="82"/>
      <c r="AZ16" s="92"/>
    </row>
    <row r="17" spans="1:52" s="98" customFormat="1" ht="28">
      <c r="A17" s="159" t="s">
        <v>1400</v>
      </c>
      <c r="B17" s="85" t="s">
        <v>1401</v>
      </c>
      <c r="C17" s="81"/>
      <c r="D17" s="81"/>
      <c r="E17" s="81"/>
      <c r="F17" s="81"/>
      <c r="G17" s="81"/>
      <c r="H17" s="81">
        <v>6</v>
      </c>
      <c r="I17" s="90"/>
      <c r="J17" s="73"/>
      <c r="K17" s="91" t="s">
        <v>23</v>
      </c>
      <c r="L17" s="73" t="s">
        <v>546</v>
      </c>
      <c r="M17" s="73" t="s">
        <v>1403</v>
      </c>
      <c r="N17" s="73" t="s">
        <v>1342</v>
      </c>
      <c r="O17" s="73"/>
      <c r="P17" s="94" t="s">
        <v>1402</v>
      </c>
      <c r="Q17" s="73" t="s">
        <v>1404</v>
      </c>
      <c r="R17" s="73">
        <v>0</v>
      </c>
      <c r="S17" s="73">
        <v>0</v>
      </c>
      <c r="T17" s="73">
        <v>0</v>
      </c>
      <c r="U17" s="73" t="s">
        <v>23</v>
      </c>
      <c r="V17" s="73">
        <v>1</v>
      </c>
      <c r="W17" s="73" t="s">
        <v>546</v>
      </c>
      <c r="X17" s="73" t="s">
        <v>1405</v>
      </c>
      <c r="Y17" s="73" t="s">
        <v>546</v>
      </c>
      <c r="Z17" s="73" t="s">
        <v>546</v>
      </c>
      <c r="AA17" s="113" t="s">
        <v>23</v>
      </c>
      <c r="AB17" s="113">
        <v>3000</v>
      </c>
      <c r="AC17" s="73">
        <v>1</v>
      </c>
      <c r="AD17" s="85">
        <v>2012</v>
      </c>
      <c r="AE17" s="73">
        <v>2</v>
      </c>
      <c r="AF17" s="73"/>
      <c r="AG17" s="82"/>
      <c r="AH17" s="82"/>
      <c r="AI17" s="82"/>
      <c r="AJ17" s="82"/>
      <c r="AK17" s="82"/>
      <c r="AL17" s="82"/>
      <c r="AM17" s="82"/>
      <c r="AN17" s="82"/>
      <c r="AO17" s="82"/>
      <c r="AP17" s="82"/>
      <c r="AQ17" s="82"/>
      <c r="AR17" s="82"/>
      <c r="AS17" s="82"/>
      <c r="AT17" s="82"/>
      <c r="AU17" s="82"/>
      <c r="AV17" s="82"/>
      <c r="AW17" s="82"/>
      <c r="AX17" s="82"/>
      <c r="AY17" s="82"/>
      <c r="AZ17" s="97"/>
    </row>
    <row r="18" spans="1:52" s="82" customFormat="1" ht="42">
      <c r="A18" s="159" t="s">
        <v>1406</v>
      </c>
      <c r="B18" s="85" t="s">
        <v>1407</v>
      </c>
      <c r="C18" s="81"/>
      <c r="D18" s="81"/>
      <c r="E18" s="81"/>
      <c r="F18" s="81"/>
      <c r="G18" s="81"/>
      <c r="H18" s="90">
        <v>6</v>
      </c>
      <c r="I18" s="73"/>
      <c r="J18" s="91">
        <v>4</v>
      </c>
      <c r="K18" s="73" t="s">
        <v>546</v>
      </c>
      <c r="L18" s="73" t="s">
        <v>546</v>
      </c>
      <c r="M18" s="73" t="s">
        <v>1373</v>
      </c>
      <c r="N18" s="73" t="s">
        <v>1409</v>
      </c>
      <c r="O18" s="85" t="s">
        <v>1698</v>
      </c>
      <c r="P18" s="94" t="s">
        <v>1408</v>
      </c>
      <c r="Q18" s="73">
        <v>4</v>
      </c>
      <c r="R18" s="73">
        <v>2</v>
      </c>
      <c r="S18" s="73">
        <v>0</v>
      </c>
      <c r="T18" s="73">
        <v>0</v>
      </c>
      <c r="U18" s="73" t="s">
        <v>1410</v>
      </c>
      <c r="V18" s="73">
        <v>7</v>
      </c>
      <c r="W18" s="73" t="s">
        <v>238</v>
      </c>
      <c r="X18" s="85" t="s">
        <v>1411</v>
      </c>
      <c r="Y18" s="73" t="s">
        <v>546</v>
      </c>
      <c r="Z18" s="73" t="s">
        <v>546</v>
      </c>
      <c r="AA18" s="113" t="s">
        <v>23</v>
      </c>
      <c r="AB18" s="112">
        <v>300</v>
      </c>
      <c r="AC18" s="73">
        <v>1</v>
      </c>
      <c r="AD18" s="73">
        <v>2012</v>
      </c>
      <c r="AE18" s="85">
        <v>2</v>
      </c>
      <c r="AF18" s="73"/>
    </row>
    <row r="19" spans="1:52" s="61" customFormat="1" ht="28">
      <c r="A19" s="230" t="s">
        <v>5588</v>
      </c>
      <c r="B19" s="9" t="s">
        <v>5589</v>
      </c>
      <c r="C19" s="8"/>
      <c r="D19" s="8"/>
      <c r="E19" s="8"/>
      <c r="F19" s="8"/>
      <c r="G19" s="8">
        <v>5</v>
      </c>
      <c r="H19" s="8">
        <v>6</v>
      </c>
      <c r="I19" s="18"/>
      <c r="J19" s="8" t="s">
        <v>410</v>
      </c>
      <c r="K19" s="20" t="s">
        <v>546</v>
      </c>
      <c r="L19" s="8" t="s">
        <v>546</v>
      </c>
      <c r="M19" s="8" t="s">
        <v>5590</v>
      </c>
      <c r="N19" s="8" t="s">
        <v>410</v>
      </c>
      <c r="O19" s="8" t="s">
        <v>5591</v>
      </c>
      <c r="P19" s="94" t="s">
        <v>5592</v>
      </c>
      <c r="Q19" s="8">
        <v>4</v>
      </c>
      <c r="R19" s="8">
        <v>0</v>
      </c>
      <c r="S19" s="8">
        <v>0</v>
      </c>
      <c r="T19" s="8">
        <v>0</v>
      </c>
      <c r="U19" s="8">
        <v>0</v>
      </c>
      <c r="V19" s="8">
        <v>7</v>
      </c>
      <c r="W19" s="8" t="s">
        <v>238</v>
      </c>
      <c r="X19" s="8" t="s">
        <v>5593</v>
      </c>
      <c r="Y19" s="8" t="s">
        <v>546</v>
      </c>
      <c r="Z19" s="8" t="s">
        <v>546</v>
      </c>
      <c r="AA19" s="8" t="s">
        <v>5594</v>
      </c>
      <c r="AB19" s="8" t="s">
        <v>5595</v>
      </c>
      <c r="AC19" s="19">
        <v>1</v>
      </c>
      <c r="AD19" s="43">
        <v>2024</v>
      </c>
      <c r="AE19" s="19">
        <v>3</v>
      </c>
      <c r="AF19" s="8"/>
      <c r="AG19" s="10"/>
      <c r="AH19" s="10"/>
      <c r="AI19" s="10"/>
      <c r="AJ19" s="10"/>
      <c r="AK19" s="10"/>
      <c r="AL19" s="10"/>
      <c r="AM19" s="10"/>
      <c r="AN19" s="10"/>
      <c r="AO19" s="10"/>
      <c r="AP19" s="10"/>
      <c r="AQ19" s="10"/>
      <c r="AR19" s="10"/>
      <c r="AS19" s="10"/>
      <c r="AT19" s="10"/>
      <c r="AU19" s="10"/>
      <c r="AV19" s="10"/>
      <c r="AW19" s="10"/>
      <c r="AX19" s="10"/>
      <c r="AY19" s="10"/>
      <c r="AZ19" s="452"/>
    </row>
  </sheetData>
  <sheetProtection algorithmName="SHA-512" hashValue="n55xStagvRss6Vzj9si11Wve6APyqUXZKsMjYdqDvowEg2c05DaG5/RkCjcC+WGE5T7N+lPMCIa3NkPJSmlJGw==" saltValue="MM8LYn1c34AnPXqXArqxBA==" spinCount="100000" sheet="1" objects="1" scenarios="1"/>
  <mergeCells count="4">
    <mergeCell ref="A1:I1"/>
    <mergeCell ref="J1:L1"/>
    <mergeCell ref="C2:I2"/>
    <mergeCell ref="N1:S1"/>
  </mergeCells>
  <pageMargins left="0.7" right="0.7" top="0.75" bottom="0.75" header="0.3" footer="0.3"/>
  <pageSetup orientation="portrait" horizontalDpi="0" verticalDpi="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5AFD-91B2-0F43-8069-3CEBA65C77E3}">
  <sheetPr codeName="Sheet15">
    <outlinePr summaryBelow="0" summaryRight="0"/>
  </sheetPr>
  <dimension ref="A1:AF73"/>
  <sheetViews>
    <sheetView showGridLines="0" zoomScaleNormal="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14.5" defaultRowHeight="13"/>
  <cols>
    <col min="1" max="1" width="27.83203125" style="143" customWidth="1"/>
    <col min="2" max="2" width="71" style="175" customWidth="1"/>
    <col min="3" max="8" width="2.83203125" style="143" customWidth="1"/>
    <col min="9" max="9" width="2.83203125" style="176" customWidth="1"/>
    <col min="10" max="10" width="12.83203125" style="177" customWidth="1"/>
    <col min="11" max="12" width="12.5" style="143" customWidth="1"/>
    <col min="13" max="13" width="60.5" style="178" customWidth="1"/>
    <col min="14" max="14" width="25.5" style="143" customWidth="1"/>
    <col min="15" max="15" width="14.5" style="143" customWidth="1"/>
    <col min="16" max="16" width="10.33203125" style="179" customWidth="1"/>
    <col min="17" max="17" width="21.1640625" style="143" customWidth="1"/>
    <col min="18" max="19" width="14.5" style="143" customWidth="1"/>
    <col min="20" max="20" width="20.5" style="143" bestFit="1" customWidth="1"/>
    <col min="21" max="21" width="18.83203125" style="143" customWidth="1"/>
    <col min="22" max="22" width="13.1640625" style="143" customWidth="1"/>
    <col min="23" max="23" width="27.5" style="143" customWidth="1"/>
    <col min="24" max="24" width="38.5" style="143" customWidth="1"/>
    <col min="25" max="25" width="14.5" style="143" customWidth="1"/>
    <col min="26" max="26" width="37.1640625" style="143" customWidth="1"/>
    <col min="27" max="27" width="13" style="659" bestFit="1" customWidth="1"/>
    <col min="28" max="28" width="15.5" style="659" customWidth="1"/>
    <col min="29" max="29" width="19.33203125" style="143" bestFit="1" customWidth="1"/>
    <col min="30" max="30" width="10.83203125" style="179" bestFit="1" customWidth="1"/>
    <col min="31" max="31" width="14.5" style="143" customWidth="1"/>
    <col min="32" max="32" width="32" style="143" customWidth="1"/>
    <col min="33" max="16384" width="14.5" style="143"/>
  </cols>
  <sheetData>
    <row r="1" spans="1:32" s="25" customFormat="1" ht="88" customHeight="1" thickBot="1">
      <c r="A1" s="720" t="s">
        <v>4777</v>
      </c>
      <c r="B1" s="721"/>
      <c r="C1" s="721"/>
      <c r="D1" s="721"/>
      <c r="E1" s="721"/>
      <c r="F1" s="721"/>
      <c r="G1" s="721"/>
      <c r="H1" s="721"/>
      <c r="I1" s="722"/>
      <c r="J1" s="727" t="s">
        <v>1699</v>
      </c>
      <c r="K1" s="730"/>
      <c r="L1" s="731"/>
      <c r="M1" s="68" t="s">
        <v>1687</v>
      </c>
      <c r="N1" s="691" t="s">
        <v>6008</v>
      </c>
      <c r="O1" s="692"/>
      <c r="P1" s="692"/>
      <c r="Q1" s="692"/>
      <c r="R1" s="693"/>
      <c r="S1" s="61"/>
      <c r="T1" s="61"/>
      <c r="U1" s="61"/>
      <c r="V1" s="61"/>
      <c r="W1" s="61"/>
      <c r="X1" s="61"/>
      <c r="Y1" s="61"/>
      <c r="Z1" s="61"/>
      <c r="AA1" s="642"/>
      <c r="AB1" s="642"/>
      <c r="AC1" s="62"/>
      <c r="AD1" s="63"/>
      <c r="AE1" s="61"/>
      <c r="AF1" s="62"/>
    </row>
    <row r="2" spans="1:32" s="133" customFormat="1" ht="183" thickBot="1">
      <c r="A2" s="144" t="s">
        <v>2611</v>
      </c>
      <c r="B2" s="145" t="s">
        <v>4398</v>
      </c>
      <c r="C2" s="699" t="s">
        <v>2612</v>
      </c>
      <c r="D2" s="700"/>
      <c r="E2" s="700"/>
      <c r="F2" s="700"/>
      <c r="G2" s="700"/>
      <c r="H2" s="700"/>
      <c r="I2" s="701"/>
      <c r="J2" s="145" t="s">
        <v>4396</v>
      </c>
      <c r="K2" s="145" t="s">
        <v>2613</v>
      </c>
      <c r="L2" s="145" t="s">
        <v>2614</v>
      </c>
      <c r="M2" s="145" t="s">
        <v>2615</v>
      </c>
      <c r="N2" s="145" t="s">
        <v>4397</v>
      </c>
      <c r="O2" s="145" t="s">
        <v>4399</v>
      </c>
      <c r="P2" s="145" t="s">
        <v>4400</v>
      </c>
      <c r="Q2" s="145" t="s">
        <v>2616</v>
      </c>
      <c r="R2" s="146" t="s">
        <v>2617</v>
      </c>
      <c r="S2" s="146" t="s">
        <v>2618</v>
      </c>
      <c r="T2" s="146" t="s">
        <v>2619</v>
      </c>
      <c r="U2" s="145" t="s">
        <v>2620</v>
      </c>
      <c r="V2" s="145" t="s">
        <v>2621</v>
      </c>
      <c r="W2" s="145" t="s">
        <v>2622</v>
      </c>
      <c r="X2" s="145" t="s">
        <v>2623</v>
      </c>
      <c r="Y2" s="145" t="s">
        <v>2624</v>
      </c>
      <c r="Z2" s="145" t="s">
        <v>5982</v>
      </c>
      <c r="AA2" s="657" t="s">
        <v>4778</v>
      </c>
      <c r="AB2" s="657" t="s">
        <v>4779</v>
      </c>
      <c r="AC2" s="147" t="s">
        <v>2625</v>
      </c>
      <c r="AD2" s="145" t="s">
        <v>2626</v>
      </c>
      <c r="AE2" s="145" t="s">
        <v>2627</v>
      </c>
      <c r="AF2" s="148" t="s">
        <v>1686</v>
      </c>
    </row>
    <row r="3" spans="1:32" s="305" customFormat="1" ht="84">
      <c r="A3" s="281" t="s">
        <v>1510</v>
      </c>
      <c r="B3" s="244" t="s">
        <v>1511</v>
      </c>
      <c r="C3" s="244">
        <v>2</v>
      </c>
      <c r="D3" s="244">
        <v>4</v>
      </c>
      <c r="E3" s="244">
        <v>6</v>
      </c>
      <c r="F3" s="244">
        <v>1</v>
      </c>
      <c r="G3" s="244"/>
      <c r="H3" s="244"/>
      <c r="I3" s="648"/>
      <c r="J3" s="245">
        <v>50</v>
      </c>
      <c r="K3" s="244" t="s">
        <v>1421</v>
      </c>
      <c r="L3" s="244">
        <v>0</v>
      </c>
      <c r="M3" s="244" t="s">
        <v>1513</v>
      </c>
      <c r="N3" s="244" t="s">
        <v>64</v>
      </c>
      <c r="O3" s="246">
        <v>60</v>
      </c>
      <c r="P3" s="246" t="s">
        <v>1512</v>
      </c>
      <c r="Q3" s="246" t="s">
        <v>1514</v>
      </c>
      <c r="R3" s="246">
        <v>1</v>
      </c>
      <c r="S3" s="246">
        <v>4</v>
      </c>
      <c r="T3" s="246">
        <v>1</v>
      </c>
      <c r="U3" s="246" t="s">
        <v>1418</v>
      </c>
      <c r="V3" s="246">
        <v>1</v>
      </c>
      <c r="W3" s="246" t="s">
        <v>6016</v>
      </c>
      <c r="X3" s="246" t="s">
        <v>1421</v>
      </c>
      <c r="Y3" s="246" t="s">
        <v>1421</v>
      </c>
      <c r="Z3" s="246" t="s">
        <v>1421</v>
      </c>
      <c r="AA3" s="156">
        <f>453905.45/12</f>
        <v>37825.45416666667</v>
      </c>
      <c r="AB3" s="156">
        <v>0</v>
      </c>
      <c r="AC3" s="126">
        <v>1</v>
      </c>
      <c r="AD3" s="246" t="s">
        <v>1422</v>
      </c>
      <c r="AE3" s="246">
        <v>1</v>
      </c>
      <c r="AF3" s="246" t="s">
        <v>6017</v>
      </c>
    </row>
    <row r="4" spans="1:32" s="305" customFormat="1" ht="42">
      <c r="A4" s="281" t="s">
        <v>6018</v>
      </c>
      <c r="B4" s="244" t="s">
        <v>6019</v>
      </c>
      <c r="C4" s="244">
        <v>2</v>
      </c>
      <c r="D4" s="244">
        <v>4</v>
      </c>
      <c r="E4" s="244">
        <v>6</v>
      </c>
      <c r="F4" s="244"/>
      <c r="G4" s="244"/>
      <c r="H4" s="244"/>
      <c r="I4" s="648"/>
      <c r="J4" s="245">
        <v>49</v>
      </c>
      <c r="K4" s="244" t="s">
        <v>1469</v>
      </c>
      <c r="L4" s="244" t="s">
        <v>58</v>
      </c>
      <c r="M4" s="244" t="s">
        <v>6020</v>
      </c>
      <c r="N4" s="244" t="s">
        <v>59</v>
      </c>
      <c r="O4" s="246">
        <v>60</v>
      </c>
      <c r="P4" s="246" t="s">
        <v>6021</v>
      </c>
      <c r="Q4" s="246" t="s">
        <v>1424</v>
      </c>
      <c r="R4" s="246">
        <v>1</v>
      </c>
      <c r="S4" s="246">
        <v>4</v>
      </c>
      <c r="T4" s="246">
        <v>1</v>
      </c>
      <c r="U4" s="246" t="s">
        <v>1418</v>
      </c>
      <c r="V4" s="246">
        <v>1</v>
      </c>
      <c r="W4" s="246" t="s">
        <v>58</v>
      </c>
      <c r="X4" s="654" t="s">
        <v>6022</v>
      </c>
      <c r="Y4" s="246" t="s">
        <v>1421</v>
      </c>
      <c r="Z4" s="246" t="s">
        <v>1421</v>
      </c>
      <c r="AA4" s="156">
        <v>0</v>
      </c>
      <c r="AB4" s="156">
        <v>4400</v>
      </c>
      <c r="AC4" s="126">
        <v>7</v>
      </c>
      <c r="AD4" s="246" t="s">
        <v>4953</v>
      </c>
      <c r="AE4" s="246">
        <v>2</v>
      </c>
      <c r="AF4" s="246"/>
    </row>
    <row r="5" spans="1:32" s="305" customFormat="1" ht="84">
      <c r="A5" s="281" t="s">
        <v>6023</v>
      </c>
      <c r="B5" s="244" t="s">
        <v>6024</v>
      </c>
      <c r="C5" s="244">
        <v>2</v>
      </c>
      <c r="D5" s="244">
        <v>4</v>
      </c>
      <c r="E5" s="244">
        <v>6</v>
      </c>
      <c r="F5" s="244"/>
      <c r="G5" s="244"/>
      <c r="H5" s="244"/>
      <c r="I5" s="648"/>
      <c r="J5" s="245">
        <v>13</v>
      </c>
      <c r="K5" s="244">
        <v>25</v>
      </c>
      <c r="L5" s="244" t="s">
        <v>68</v>
      </c>
      <c r="M5" s="244" t="s">
        <v>6114</v>
      </c>
      <c r="N5" s="244" t="s">
        <v>6025</v>
      </c>
      <c r="O5" s="246">
        <v>90</v>
      </c>
      <c r="P5" s="246" t="s">
        <v>328</v>
      </c>
      <c r="Q5" s="246" t="s">
        <v>1424</v>
      </c>
      <c r="R5" s="246">
        <v>1</v>
      </c>
      <c r="S5" s="246">
        <v>4</v>
      </c>
      <c r="T5" s="246">
        <v>1</v>
      </c>
      <c r="U5" s="246" t="s">
        <v>1418</v>
      </c>
      <c r="V5" s="246">
        <v>1</v>
      </c>
      <c r="W5" s="246" t="s">
        <v>6026</v>
      </c>
      <c r="X5" s="246" t="s">
        <v>6027</v>
      </c>
      <c r="Y5" s="246" t="s">
        <v>1421</v>
      </c>
      <c r="Z5" s="246" t="s">
        <v>1421</v>
      </c>
      <c r="AA5" s="156">
        <v>0</v>
      </c>
      <c r="AB5" s="156">
        <v>0</v>
      </c>
      <c r="AC5" s="126" t="s">
        <v>2606</v>
      </c>
      <c r="AD5" s="246" t="s">
        <v>4953</v>
      </c>
      <c r="AE5" s="246">
        <v>2</v>
      </c>
      <c r="AF5" s="246" t="s">
        <v>6028</v>
      </c>
    </row>
    <row r="6" spans="1:32" s="305" customFormat="1" ht="70">
      <c r="A6" s="281" t="s">
        <v>2109</v>
      </c>
      <c r="B6" s="244" t="s">
        <v>2110</v>
      </c>
      <c r="C6" s="244">
        <v>2</v>
      </c>
      <c r="D6" s="244">
        <v>4</v>
      </c>
      <c r="E6" s="244">
        <v>6</v>
      </c>
      <c r="F6" s="244"/>
      <c r="G6" s="244"/>
      <c r="H6" s="244"/>
      <c r="I6" s="648"/>
      <c r="J6" s="245">
        <v>35</v>
      </c>
      <c r="K6" s="244">
        <v>50</v>
      </c>
      <c r="L6" s="244" t="s">
        <v>58</v>
      </c>
      <c r="M6" s="244" t="s">
        <v>2111</v>
      </c>
      <c r="N6" s="244" t="s">
        <v>375</v>
      </c>
      <c r="O6" s="246">
        <v>60</v>
      </c>
      <c r="P6" s="246" t="s">
        <v>2112</v>
      </c>
      <c r="Q6" s="246" t="s">
        <v>1424</v>
      </c>
      <c r="R6" s="246">
        <v>1</v>
      </c>
      <c r="S6" s="246">
        <v>4</v>
      </c>
      <c r="T6" s="246">
        <v>1</v>
      </c>
      <c r="U6" s="246" t="s">
        <v>68</v>
      </c>
      <c r="V6" s="246">
        <v>1</v>
      </c>
      <c r="W6" s="246" t="s">
        <v>68</v>
      </c>
      <c r="X6" s="246" t="s">
        <v>1421</v>
      </c>
      <c r="Y6" s="246" t="s">
        <v>1421</v>
      </c>
      <c r="Z6" s="246" t="s">
        <v>1421</v>
      </c>
      <c r="AA6" s="156">
        <v>0</v>
      </c>
      <c r="AB6" s="156">
        <v>5810</v>
      </c>
      <c r="AC6" s="126">
        <v>7</v>
      </c>
      <c r="AD6" s="246" t="s">
        <v>2102</v>
      </c>
      <c r="AE6" s="246">
        <v>2</v>
      </c>
      <c r="AF6" s="246"/>
    </row>
    <row r="7" spans="1:32" s="305" customFormat="1" ht="56">
      <c r="A7" s="281" t="s">
        <v>379</v>
      </c>
      <c r="B7" s="244" t="s">
        <v>1515</v>
      </c>
      <c r="C7" s="244">
        <v>2</v>
      </c>
      <c r="D7" s="244">
        <v>4</v>
      </c>
      <c r="E7" s="244">
        <v>6</v>
      </c>
      <c r="F7" s="244"/>
      <c r="G7" s="244"/>
      <c r="H7" s="244"/>
      <c r="I7" s="648"/>
      <c r="J7" s="245">
        <v>26</v>
      </c>
      <c r="K7" s="244" t="s">
        <v>1421</v>
      </c>
      <c r="L7" s="244" t="s">
        <v>58</v>
      </c>
      <c r="M7" s="244" t="s">
        <v>1516</v>
      </c>
      <c r="N7" s="244" t="s">
        <v>59</v>
      </c>
      <c r="O7" s="246">
        <v>60</v>
      </c>
      <c r="P7" s="246" t="s">
        <v>1503</v>
      </c>
      <c r="Q7" s="246" t="s">
        <v>1424</v>
      </c>
      <c r="R7" s="246">
        <v>1</v>
      </c>
      <c r="S7" s="246">
        <v>4</v>
      </c>
      <c r="T7" s="246">
        <v>1</v>
      </c>
      <c r="U7" s="246" t="s">
        <v>1421</v>
      </c>
      <c r="V7" s="246">
        <v>1</v>
      </c>
      <c r="W7" s="246" t="s">
        <v>58</v>
      </c>
      <c r="X7" s="246" t="s">
        <v>58</v>
      </c>
      <c r="Y7" s="246" t="s">
        <v>1421</v>
      </c>
      <c r="Z7" s="246" t="s">
        <v>1421</v>
      </c>
      <c r="AA7" s="156">
        <v>0</v>
      </c>
      <c r="AB7" s="156">
        <v>3940</v>
      </c>
      <c r="AC7" s="126">
        <v>7</v>
      </c>
      <c r="AD7" s="246" t="s">
        <v>1422</v>
      </c>
      <c r="AE7" s="246">
        <v>1</v>
      </c>
      <c r="AF7" s="246" t="s">
        <v>6017</v>
      </c>
    </row>
    <row r="8" spans="1:32" s="305" customFormat="1" ht="56">
      <c r="A8" s="281" t="s">
        <v>6029</v>
      </c>
      <c r="B8" s="244" t="s">
        <v>6030</v>
      </c>
      <c r="C8" s="244">
        <v>2</v>
      </c>
      <c r="D8" s="244">
        <v>4</v>
      </c>
      <c r="E8" s="244">
        <v>6</v>
      </c>
      <c r="F8" s="244"/>
      <c r="G8" s="244"/>
      <c r="H8" s="244"/>
      <c r="I8" s="648"/>
      <c r="J8" s="245">
        <v>53</v>
      </c>
      <c r="K8" s="244" t="s">
        <v>1469</v>
      </c>
      <c r="L8" s="244" t="s">
        <v>58</v>
      </c>
      <c r="M8" s="151" t="s">
        <v>6031</v>
      </c>
      <c r="N8" s="244" t="s">
        <v>59</v>
      </c>
      <c r="O8" s="246">
        <v>60</v>
      </c>
      <c r="P8" s="246" t="s">
        <v>1463</v>
      </c>
      <c r="Q8" s="246" t="s">
        <v>1424</v>
      </c>
      <c r="R8" s="246">
        <v>1</v>
      </c>
      <c r="S8" s="246">
        <v>4</v>
      </c>
      <c r="T8" s="246">
        <v>1</v>
      </c>
      <c r="U8" s="246" t="s">
        <v>1418</v>
      </c>
      <c r="V8" s="246">
        <v>1</v>
      </c>
      <c r="W8" s="246" t="s">
        <v>68</v>
      </c>
      <c r="X8" s="246" t="s">
        <v>1421</v>
      </c>
      <c r="Y8" s="246" t="s">
        <v>1421</v>
      </c>
      <c r="Z8" s="246" t="s">
        <v>1421</v>
      </c>
      <c r="AA8" s="153">
        <f>83989.53/5</f>
        <v>16797.905999999999</v>
      </c>
      <c r="AB8" s="156">
        <v>0</v>
      </c>
      <c r="AC8" s="126">
        <v>1</v>
      </c>
      <c r="AD8" s="246" t="s">
        <v>4953</v>
      </c>
      <c r="AE8" s="246">
        <v>1</v>
      </c>
      <c r="AF8" s="246"/>
    </row>
    <row r="9" spans="1:32" s="305" customFormat="1" ht="56">
      <c r="A9" s="281" t="s">
        <v>62</v>
      </c>
      <c r="B9" s="151" t="s">
        <v>6032</v>
      </c>
      <c r="C9" s="244">
        <v>2</v>
      </c>
      <c r="D9" s="244">
        <v>4</v>
      </c>
      <c r="E9" s="244">
        <v>6</v>
      </c>
      <c r="F9" s="244"/>
      <c r="G9" s="244"/>
      <c r="H9" s="244"/>
      <c r="I9" s="648"/>
      <c r="J9" s="245">
        <v>6</v>
      </c>
      <c r="K9" s="244">
        <v>18</v>
      </c>
      <c r="L9" s="244" t="s">
        <v>58</v>
      </c>
      <c r="M9" s="244" t="s">
        <v>6033</v>
      </c>
      <c r="N9" s="244" t="s">
        <v>2757</v>
      </c>
      <c r="O9" s="246">
        <v>300</v>
      </c>
      <c r="P9" s="246" t="s">
        <v>1541</v>
      </c>
      <c r="Q9" s="246" t="s">
        <v>1424</v>
      </c>
      <c r="R9" s="246">
        <v>1</v>
      </c>
      <c r="S9" s="246">
        <v>4</v>
      </c>
      <c r="T9" s="246">
        <v>1</v>
      </c>
      <c r="U9" s="246" t="s">
        <v>1418</v>
      </c>
      <c r="V9" s="246">
        <v>7</v>
      </c>
      <c r="W9" s="246" t="s">
        <v>6034</v>
      </c>
      <c r="X9" s="246" t="s">
        <v>6035</v>
      </c>
      <c r="Y9" s="246" t="s">
        <v>1421</v>
      </c>
      <c r="Z9" s="246" t="s">
        <v>1421</v>
      </c>
      <c r="AA9" s="156">
        <v>0</v>
      </c>
      <c r="AB9" s="156">
        <v>0</v>
      </c>
      <c r="AC9" s="126" t="s">
        <v>2606</v>
      </c>
      <c r="AD9" s="246" t="s">
        <v>4953</v>
      </c>
      <c r="AE9" s="246">
        <v>2</v>
      </c>
      <c r="AF9" s="246" t="s">
        <v>6036</v>
      </c>
    </row>
    <row r="10" spans="1:32" s="305" customFormat="1" ht="84">
      <c r="A10" s="281" t="s">
        <v>2113</v>
      </c>
      <c r="B10" s="244" t="s">
        <v>1544</v>
      </c>
      <c r="C10" s="244">
        <v>2</v>
      </c>
      <c r="D10" s="244">
        <v>4</v>
      </c>
      <c r="E10" s="244">
        <v>6</v>
      </c>
      <c r="F10" s="244"/>
      <c r="G10" s="244"/>
      <c r="H10" s="244"/>
      <c r="I10" s="648"/>
      <c r="J10" s="245">
        <v>9</v>
      </c>
      <c r="K10" s="244" t="s">
        <v>1421</v>
      </c>
      <c r="L10" s="244">
        <v>0</v>
      </c>
      <c r="M10" s="649" t="s">
        <v>1545</v>
      </c>
      <c r="N10" s="244" t="s">
        <v>375</v>
      </c>
      <c r="O10" s="246">
        <v>60</v>
      </c>
      <c r="P10" s="246" t="s">
        <v>1512</v>
      </c>
      <c r="Q10" s="246" t="s">
        <v>1546</v>
      </c>
      <c r="R10" s="246">
        <v>1</v>
      </c>
      <c r="S10" s="246">
        <v>4</v>
      </c>
      <c r="T10" s="246">
        <v>1</v>
      </c>
      <c r="U10" s="246" t="s">
        <v>1418</v>
      </c>
      <c r="V10" s="246">
        <v>1</v>
      </c>
      <c r="W10" s="246" t="s">
        <v>68</v>
      </c>
      <c r="X10" s="246" t="s">
        <v>1421</v>
      </c>
      <c r="Y10" s="246" t="s">
        <v>1421</v>
      </c>
      <c r="Z10" s="246" t="s">
        <v>1421</v>
      </c>
      <c r="AA10" s="156">
        <f>453905.45/12</f>
        <v>37825.45416666667</v>
      </c>
      <c r="AB10" s="156">
        <v>0</v>
      </c>
      <c r="AC10" s="126">
        <v>1</v>
      </c>
      <c r="AD10" s="246" t="s">
        <v>1422</v>
      </c>
      <c r="AE10" s="246">
        <v>1</v>
      </c>
      <c r="AF10" s="246" t="s">
        <v>6037</v>
      </c>
    </row>
    <row r="11" spans="1:32" s="305" customFormat="1" ht="56">
      <c r="A11" s="281" t="s">
        <v>1517</v>
      </c>
      <c r="B11" s="244" t="s">
        <v>1518</v>
      </c>
      <c r="C11" s="244">
        <v>2</v>
      </c>
      <c r="D11" s="244">
        <v>4</v>
      </c>
      <c r="E11" s="244">
        <v>6</v>
      </c>
      <c r="F11" s="244"/>
      <c r="G11" s="244"/>
      <c r="H11" s="244"/>
      <c r="I11" s="648"/>
      <c r="J11" s="245">
        <v>33</v>
      </c>
      <c r="K11" s="244" t="s">
        <v>1421</v>
      </c>
      <c r="L11" s="244" t="s">
        <v>58</v>
      </c>
      <c r="M11" s="244" t="s">
        <v>1519</v>
      </c>
      <c r="N11" s="244" t="s">
        <v>57</v>
      </c>
      <c r="O11" s="246">
        <v>60</v>
      </c>
      <c r="P11" s="246" t="s">
        <v>50</v>
      </c>
      <c r="Q11" s="246" t="s">
        <v>1520</v>
      </c>
      <c r="R11" s="246">
        <v>1</v>
      </c>
      <c r="S11" s="246">
        <v>4</v>
      </c>
      <c r="T11" s="246">
        <v>1</v>
      </c>
      <c r="U11" s="246" t="s">
        <v>1418</v>
      </c>
      <c r="V11" s="246">
        <v>1</v>
      </c>
      <c r="W11" s="246" t="s">
        <v>68</v>
      </c>
      <c r="X11" s="246" t="s">
        <v>1421</v>
      </c>
      <c r="Y11" s="246" t="s">
        <v>1421</v>
      </c>
      <c r="Z11" s="246" t="s">
        <v>1421</v>
      </c>
      <c r="AA11" s="156">
        <v>0</v>
      </c>
      <c r="AB11" s="156">
        <v>7162</v>
      </c>
      <c r="AC11" s="126">
        <v>7</v>
      </c>
      <c r="AD11" s="246" t="s">
        <v>1422</v>
      </c>
      <c r="AE11" s="246">
        <v>1</v>
      </c>
      <c r="AF11" s="246" t="s">
        <v>6017</v>
      </c>
    </row>
    <row r="12" spans="1:32" s="305" customFormat="1" ht="84">
      <c r="A12" s="281" t="s">
        <v>6038</v>
      </c>
      <c r="B12" s="649" t="s">
        <v>6039</v>
      </c>
      <c r="C12" s="244">
        <v>2</v>
      </c>
      <c r="D12" s="244">
        <v>4</v>
      </c>
      <c r="E12" s="244">
        <v>6</v>
      </c>
      <c r="F12" s="244"/>
      <c r="G12" s="244"/>
      <c r="H12" s="244"/>
      <c r="I12" s="648"/>
      <c r="J12" s="245">
        <v>38</v>
      </c>
      <c r="K12" s="244" t="s">
        <v>1469</v>
      </c>
      <c r="L12" s="244" t="s">
        <v>58</v>
      </c>
      <c r="M12" s="244" t="s">
        <v>6040</v>
      </c>
      <c r="N12" s="244" t="s">
        <v>59</v>
      </c>
      <c r="O12" s="246">
        <v>60</v>
      </c>
      <c r="P12" s="246" t="s">
        <v>1463</v>
      </c>
      <c r="Q12" s="246" t="s">
        <v>1424</v>
      </c>
      <c r="R12" s="246">
        <v>1</v>
      </c>
      <c r="S12" s="246">
        <v>4</v>
      </c>
      <c r="T12" s="246">
        <v>1</v>
      </c>
      <c r="U12" s="246" t="s">
        <v>1418</v>
      </c>
      <c r="V12" s="246">
        <v>1</v>
      </c>
      <c r="W12" s="246" t="s">
        <v>68</v>
      </c>
      <c r="X12" s="246" t="s">
        <v>1421</v>
      </c>
      <c r="Y12" s="246" t="s">
        <v>1421</v>
      </c>
      <c r="Z12" s="246" t="s">
        <v>1421</v>
      </c>
      <c r="AA12" s="156">
        <v>0</v>
      </c>
      <c r="AB12" s="156">
        <v>3940</v>
      </c>
      <c r="AC12" s="126">
        <v>7</v>
      </c>
      <c r="AD12" s="246" t="s">
        <v>4953</v>
      </c>
      <c r="AE12" s="246">
        <v>1</v>
      </c>
      <c r="AF12" s="246"/>
    </row>
    <row r="13" spans="1:32" s="305" customFormat="1" ht="42">
      <c r="A13" s="281" t="s">
        <v>61</v>
      </c>
      <c r="B13" s="244" t="s">
        <v>1521</v>
      </c>
      <c r="C13" s="244">
        <v>2</v>
      </c>
      <c r="D13" s="244">
        <v>4</v>
      </c>
      <c r="E13" s="244">
        <v>6</v>
      </c>
      <c r="F13" s="244"/>
      <c r="G13" s="244"/>
      <c r="H13" s="244"/>
      <c r="I13" s="648"/>
      <c r="J13" s="245">
        <v>80</v>
      </c>
      <c r="K13" s="244" t="s">
        <v>1469</v>
      </c>
      <c r="L13" s="244" t="s">
        <v>58</v>
      </c>
      <c r="M13" s="244" t="s">
        <v>1522</v>
      </c>
      <c r="N13" s="244" t="s">
        <v>59</v>
      </c>
      <c r="O13" s="246">
        <v>60</v>
      </c>
      <c r="P13" s="246" t="s">
        <v>1463</v>
      </c>
      <c r="Q13" s="246" t="s">
        <v>1523</v>
      </c>
      <c r="R13" s="246">
        <v>1</v>
      </c>
      <c r="S13" s="246">
        <v>4</v>
      </c>
      <c r="T13" s="246">
        <v>1</v>
      </c>
      <c r="U13" s="246" t="s">
        <v>1418</v>
      </c>
      <c r="V13" s="246">
        <v>1</v>
      </c>
      <c r="W13" s="246" t="s">
        <v>68</v>
      </c>
      <c r="X13" s="246" t="s">
        <v>1421</v>
      </c>
      <c r="Y13" s="246" t="s">
        <v>1421</v>
      </c>
      <c r="Z13" s="246" t="s">
        <v>1421</v>
      </c>
      <c r="AA13" s="156">
        <f t="shared" ref="AA13:AA14" si="0">453905.45/12</f>
        <v>37825.45416666667</v>
      </c>
      <c r="AB13" s="156">
        <v>0</v>
      </c>
      <c r="AC13" s="126">
        <v>1</v>
      </c>
      <c r="AD13" s="246" t="s">
        <v>1422</v>
      </c>
      <c r="AE13" s="246">
        <v>1</v>
      </c>
      <c r="AF13" s="246"/>
    </row>
    <row r="14" spans="1:32" s="305" customFormat="1" ht="98">
      <c r="A14" s="281" t="s">
        <v>1524</v>
      </c>
      <c r="B14" s="244" t="s">
        <v>1525</v>
      </c>
      <c r="C14" s="244">
        <v>2</v>
      </c>
      <c r="D14" s="244">
        <v>4</v>
      </c>
      <c r="E14" s="244">
        <v>6</v>
      </c>
      <c r="F14" s="244"/>
      <c r="G14" s="244"/>
      <c r="H14" s="244"/>
      <c r="I14" s="648"/>
      <c r="J14" s="245">
        <v>10</v>
      </c>
      <c r="K14" s="244" t="s">
        <v>1421</v>
      </c>
      <c r="L14" s="244" t="s">
        <v>68</v>
      </c>
      <c r="M14" s="244" t="s">
        <v>1526</v>
      </c>
      <c r="N14" s="244" t="s">
        <v>64</v>
      </c>
      <c r="O14" s="246">
        <v>60</v>
      </c>
      <c r="P14" s="246" t="s">
        <v>50</v>
      </c>
      <c r="Q14" s="246" t="s">
        <v>1527</v>
      </c>
      <c r="R14" s="246">
        <v>1</v>
      </c>
      <c r="S14" s="246">
        <v>4</v>
      </c>
      <c r="T14" s="246">
        <v>1</v>
      </c>
      <c r="U14" s="246" t="s">
        <v>1418</v>
      </c>
      <c r="V14" s="246">
        <v>1</v>
      </c>
      <c r="W14" s="246" t="s">
        <v>58</v>
      </c>
      <c r="X14" s="246" t="s">
        <v>1421</v>
      </c>
      <c r="Y14" s="246" t="s">
        <v>1421</v>
      </c>
      <c r="Z14" s="246" t="s">
        <v>1421</v>
      </c>
      <c r="AA14" s="156">
        <f t="shared" si="0"/>
        <v>37825.45416666667</v>
      </c>
      <c r="AB14" s="156">
        <v>0</v>
      </c>
      <c r="AC14" s="126">
        <v>1</v>
      </c>
      <c r="AD14" s="246" t="s">
        <v>1422</v>
      </c>
      <c r="AE14" s="246">
        <v>1</v>
      </c>
      <c r="AF14" s="246" t="s">
        <v>6041</v>
      </c>
    </row>
    <row r="15" spans="1:32" s="305" customFormat="1" ht="70">
      <c r="A15" s="281" t="s">
        <v>6042</v>
      </c>
      <c r="B15" s="244" t="s">
        <v>6043</v>
      </c>
      <c r="C15" s="244">
        <v>2</v>
      </c>
      <c r="D15" s="244">
        <v>4</v>
      </c>
      <c r="E15" s="244">
        <v>6</v>
      </c>
      <c r="F15" s="244"/>
      <c r="G15" s="244"/>
      <c r="H15" s="244"/>
      <c r="I15" s="648"/>
      <c r="J15" s="245">
        <v>48</v>
      </c>
      <c r="K15" s="244" t="s">
        <v>1469</v>
      </c>
      <c r="L15" s="244" t="s">
        <v>58</v>
      </c>
      <c r="M15" s="244" t="s">
        <v>6044</v>
      </c>
      <c r="N15" s="244" t="s">
        <v>59</v>
      </c>
      <c r="O15" s="246">
        <v>60</v>
      </c>
      <c r="P15" s="246" t="s">
        <v>6045</v>
      </c>
      <c r="Q15" s="246" t="s">
        <v>1424</v>
      </c>
      <c r="R15" s="246">
        <v>1</v>
      </c>
      <c r="S15" s="246">
        <v>4</v>
      </c>
      <c r="T15" s="246">
        <v>1</v>
      </c>
      <c r="U15" s="246" t="s">
        <v>1418</v>
      </c>
      <c r="V15" s="246">
        <v>1</v>
      </c>
      <c r="W15" s="246" t="s">
        <v>58</v>
      </c>
      <c r="X15" s="654" t="s">
        <v>6022</v>
      </c>
      <c r="Y15" s="246" t="s">
        <v>1421</v>
      </c>
      <c r="Z15" s="246" t="s">
        <v>1421</v>
      </c>
      <c r="AA15" s="156">
        <v>0</v>
      </c>
      <c r="AB15" s="156">
        <v>4400</v>
      </c>
      <c r="AC15" s="126">
        <v>7</v>
      </c>
      <c r="AD15" s="246" t="s">
        <v>4953</v>
      </c>
      <c r="AE15" s="246">
        <v>2</v>
      </c>
      <c r="AF15" s="246"/>
    </row>
    <row r="16" spans="1:32" s="305" customFormat="1" ht="112">
      <c r="A16" s="281" t="s">
        <v>1528</v>
      </c>
      <c r="B16" s="649" t="s">
        <v>1529</v>
      </c>
      <c r="C16" s="244">
        <v>2</v>
      </c>
      <c r="D16" s="244">
        <v>4</v>
      </c>
      <c r="E16" s="244">
        <v>6</v>
      </c>
      <c r="F16" s="244"/>
      <c r="G16" s="244"/>
      <c r="H16" s="244"/>
      <c r="I16" s="648"/>
      <c r="J16" s="245">
        <v>73</v>
      </c>
      <c r="K16" s="244" t="s">
        <v>1469</v>
      </c>
      <c r="L16" s="244" t="s">
        <v>58</v>
      </c>
      <c r="M16" s="244" t="s">
        <v>1530</v>
      </c>
      <c r="N16" s="244" t="s">
        <v>59</v>
      </c>
      <c r="O16" s="246">
        <v>60</v>
      </c>
      <c r="P16" s="246" t="s">
        <v>50</v>
      </c>
      <c r="Q16" s="246" t="s">
        <v>1531</v>
      </c>
      <c r="R16" s="246">
        <v>1</v>
      </c>
      <c r="S16" s="246">
        <v>4</v>
      </c>
      <c r="T16" s="246">
        <v>1</v>
      </c>
      <c r="U16" s="246" t="s">
        <v>1418</v>
      </c>
      <c r="V16" s="246">
        <v>1</v>
      </c>
      <c r="W16" s="246" t="s">
        <v>68</v>
      </c>
      <c r="X16" s="246" t="s">
        <v>1421</v>
      </c>
      <c r="Y16" s="246" t="s">
        <v>1421</v>
      </c>
      <c r="Z16" s="246" t="s">
        <v>1421</v>
      </c>
      <c r="AA16" s="156">
        <v>0</v>
      </c>
      <c r="AB16" s="156">
        <v>18812</v>
      </c>
      <c r="AC16" s="126">
        <v>7</v>
      </c>
      <c r="AD16" s="246" t="s">
        <v>1422</v>
      </c>
      <c r="AE16" s="246">
        <v>2</v>
      </c>
      <c r="AF16" s="246"/>
    </row>
    <row r="17" spans="1:32" s="305" customFormat="1" ht="84">
      <c r="A17" s="281" t="s">
        <v>6046</v>
      </c>
      <c r="B17" s="244" t="s">
        <v>6047</v>
      </c>
      <c r="C17" s="244">
        <v>2</v>
      </c>
      <c r="D17" s="244">
        <v>4</v>
      </c>
      <c r="E17" s="244">
        <v>6</v>
      </c>
      <c r="F17" s="244"/>
      <c r="G17" s="244"/>
      <c r="H17" s="244"/>
      <c r="I17" s="648"/>
      <c r="J17" s="245">
        <v>14</v>
      </c>
      <c r="K17" s="244" t="s">
        <v>1469</v>
      </c>
      <c r="L17" s="244" t="s">
        <v>68</v>
      </c>
      <c r="M17" s="244" t="s">
        <v>6048</v>
      </c>
      <c r="N17" s="244" t="s">
        <v>59</v>
      </c>
      <c r="O17" s="246">
        <v>60</v>
      </c>
      <c r="P17" s="246" t="s">
        <v>1463</v>
      </c>
      <c r="Q17" s="246" t="s">
        <v>1424</v>
      </c>
      <c r="R17" s="246">
        <v>1</v>
      </c>
      <c r="S17" s="246">
        <v>4</v>
      </c>
      <c r="T17" s="246">
        <v>1</v>
      </c>
      <c r="U17" s="246" t="s">
        <v>1418</v>
      </c>
      <c r="V17" s="246">
        <v>1</v>
      </c>
      <c r="W17" s="246" t="s">
        <v>68</v>
      </c>
      <c r="X17" s="246" t="s">
        <v>1421</v>
      </c>
      <c r="Y17" s="246" t="s">
        <v>1421</v>
      </c>
      <c r="Z17" s="246" t="s">
        <v>1421</v>
      </c>
      <c r="AA17" s="153">
        <f>83989.53/5</f>
        <v>16797.905999999999</v>
      </c>
      <c r="AB17" s="156">
        <v>0</v>
      </c>
      <c r="AC17" s="126">
        <v>1</v>
      </c>
      <c r="AD17" s="246" t="s">
        <v>4953</v>
      </c>
      <c r="AE17" s="246">
        <v>1</v>
      </c>
      <c r="AF17" s="246"/>
    </row>
    <row r="18" spans="1:32" s="305" customFormat="1" ht="42">
      <c r="A18" s="281" t="s">
        <v>1533</v>
      </c>
      <c r="B18" s="244" t="s">
        <v>1534</v>
      </c>
      <c r="C18" s="244">
        <v>2</v>
      </c>
      <c r="D18" s="244">
        <v>4</v>
      </c>
      <c r="E18" s="244">
        <v>6</v>
      </c>
      <c r="F18" s="244"/>
      <c r="G18" s="244"/>
      <c r="H18" s="244"/>
      <c r="I18" s="648"/>
      <c r="J18" s="245">
        <v>73</v>
      </c>
      <c r="K18" s="244" t="s">
        <v>1469</v>
      </c>
      <c r="L18" s="244" t="s">
        <v>58</v>
      </c>
      <c r="M18" s="244" t="s">
        <v>1535</v>
      </c>
      <c r="N18" s="244" t="s">
        <v>59</v>
      </c>
      <c r="O18" s="246">
        <v>60</v>
      </c>
      <c r="P18" s="246" t="s">
        <v>1463</v>
      </c>
      <c r="Q18" s="246" t="s">
        <v>1532</v>
      </c>
      <c r="R18" s="246">
        <v>1</v>
      </c>
      <c r="S18" s="246">
        <v>4</v>
      </c>
      <c r="T18" s="246">
        <v>1</v>
      </c>
      <c r="U18" s="246" t="s">
        <v>1418</v>
      </c>
      <c r="V18" s="246">
        <v>1</v>
      </c>
      <c r="W18" s="246" t="s">
        <v>68</v>
      </c>
      <c r="X18" s="246" t="s">
        <v>1421</v>
      </c>
      <c r="Y18" s="246" t="s">
        <v>1421</v>
      </c>
      <c r="Z18" s="246" t="s">
        <v>1421</v>
      </c>
      <c r="AA18" s="156">
        <v>0</v>
      </c>
      <c r="AB18" s="156">
        <v>7162</v>
      </c>
      <c r="AC18" s="126">
        <v>7</v>
      </c>
      <c r="AD18" s="246" t="s">
        <v>1422</v>
      </c>
      <c r="AE18" s="246">
        <v>1</v>
      </c>
      <c r="AF18" s="246"/>
    </row>
    <row r="19" spans="1:32" s="305" customFormat="1" ht="28">
      <c r="A19" s="281" t="s">
        <v>1536</v>
      </c>
      <c r="B19" s="244" t="s">
        <v>1537</v>
      </c>
      <c r="C19" s="244">
        <v>2</v>
      </c>
      <c r="D19" s="244">
        <v>4</v>
      </c>
      <c r="E19" s="244">
        <v>6</v>
      </c>
      <c r="F19" s="244"/>
      <c r="G19" s="244"/>
      <c r="H19" s="244"/>
      <c r="I19" s="648"/>
      <c r="J19" s="245">
        <v>73</v>
      </c>
      <c r="K19" s="244" t="s">
        <v>1469</v>
      </c>
      <c r="L19" s="244" t="s">
        <v>58</v>
      </c>
      <c r="M19" s="244" t="s">
        <v>1539</v>
      </c>
      <c r="N19" s="244" t="s">
        <v>59</v>
      </c>
      <c r="O19" s="246">
        <v>60</v>
      </c>
      <c r="P19" s="246" t="s">
        <v>1538</v>
      </c>
      <c r="Q19" s="246" t="s">
        <v>1424</v>
      </c>
      <c r="R19" s="246">
        <v>1</v>
      </c>
      <c r="S19" s="246">
        <v>4</v>
      </c>
      <c r="T19" s="246">
        <v>1</v>
      </c>
      <c r="U19" s="246" t="s">
        <v>1418</v>
      </c>
      <c r="V19" s="246">
        <v>1</v>
      </c>
      <c r="W19" s="246" t="s">
        <v>58</v>
      </c>
      <c r="X19" s="654" t="s">
        <v>6022</v>
      </c>
      <c r="Y19" s="246" t="s">
        <v>1421</v>
      </c>
      <c r="Z19" s="246" t="s">
        <v>1421</v>
      </c>
      <c r="AA19" s="156">
        <v>0</v>
      </c>
      <c r="AB19" s="156">
        <v>4400</v>
      </c>
      <c r="AC19" s="126">
        <v>7</v>
      </c>
      <c r="AD19" s="246" t="s">
        <v>1422</v>
      </c>
      <c r="AE19" s="246">
        <v>2</v>
      </c>
      <c r="AF19" s="246"/>
    </row>
    <row r="20" spans="1:32" s="305" customFormat="1" ht="70">
      <c r="A20" s="281" t="s">
        <v>6049</v>
      </c>
      <c r="B20" s="244" t="s">
        <v>6050</v>
      </c>
      <c r="C20" s="244">
        <v>2</v>
      </c>
      <c r="D20" s="244">
        <v>4</v>
      </c>
      <c r="E20" s="244">
        <v>6</v>
      </c>
      <c r="F20" s="244"/>
      <c r="G20" s="244"/>
      <c r="H20" s="244"/>
      <c r="I20" s="648"/>
      <c r="J20" s="245">
        <v>42</v>
      </c>
      <c r="K20" s="244" t="s">
        <v>1469</v>
      </c>
      <c r="L20" s="244" t="s">
        <v>58</v>
      </c>
      <c r="M20" s="244" t="s">
        <v>6051</v>
      </c>
      <c r="N20" s="244" t="s">
        <v>59</v>
      </c>
      <c r="O20" s="246">
        <v>60</v>
      </c>
      <c r="P20" s="246" t="s">
        <v>1463</v>
      </c>
      <c r="Q20" s="246" t="s">
        <v>1424</v>
      </c>
      <c r="R20" s="246">
        <v>1</v>
      </c>
      <c r="S20" s="246">
        <v>4</v>
      </c>
      <c r="T20" s="246">
        <v>1</v>
      </c>
      <c r="U20" s="246" t="s">
        <v>1418</v>
      </c>
      <c r="V20" s="246">
        <v>1</v>
      </c>
      <c r="W20" s="246" t="s">
        <v>68</v>
      </c>
      <c r="X20" s="246" t="s">
        <v>1421</v>
      </c>
      <c r="Y20" s="246" t="s">
        <v>1421</v>
      </c>
      <c r="Z20" s="246" t="s">
        <v>1421</v>
      </c>
      <c r="AA20" s="153">
        <f>83989.53/5</f>
        <v>16797.905999999999</v>
      </c>
      <c r="AB20" s="156">
        <v>0</v>
      </c>
      <c r="AC20" s="126">
        <v>1</v>
      </c>
      <c r="AD20" s="246" t="s">
        <v>4953</v>
      </c>
      <c r="AE20" s="246">
        <v>1</v>
      </c>
      <c r="AF20" s="246"/>
    </row>
    <row r="21" spans="1:32" s="305" customFormat="1" ht="56">
      <c r="A21" s="281" t="s">
        <v>6052</v>
      </c>
      <c r="B21" s="151" t="s">
        <v>6053</v>
      </c>
      <c r="C21" s="244">
        <v>2</v>
      </c>
      <c r="D21" s="244">
        <v>4</v>
      </c>
      <c r="E21" s="244">
        <v>6</v>
      </c>
      <c r="F21" s="244"/>
      <c r="G21" s="244"/>
      <c r="H21" s="244"/>
      <c r="I21" s="648"/>
      <c r="J21" s="245">
        <v>34</v>
      </c>
      <c r="K21" s="244" t="s">
        <v>1469</v>
      </c>
      <c r="L21" s="244" t="s">
        <v>58</v>
      </c>
      <c r="M21" s="244" t="s">
        <v>6054</v>
      </c>
      <c r="N21" s="244" t="s">
        <v>59</v>
      </c>
      <c r="O21" s="246">
        <v>60</v>
      </c>
      <c r="P21" s="246" t="s">
        <v>1463</v>
      </c>
      <c r="Q21" s="246" t="s">
        <v>1424</v>
      </c>
      <c r="R21" s="246">
        <v>1</v>
      </c>
      <c r="S21" s="246">
        <v>4</v>
      </c>
      <c r="T21" s="246">
        <v>1</v>
      </c>
      <c r="U21" s="246" t="s">
        <v>1418</v>
      </c>
      <c r="V21" s="246">
        <v>1</v>
      </c>
      <c r="W21" s="246" t="s">
        <v>68</v>
      </c>
      <c r="X21" s="246" t="s">
        <v>1421</v>
      </c>
      <c r="Y21" s="246" t="s">
        <v>1421</v>
      </c>
      <c r="Z21" s="246" t="s">
        <v>1421</v>
      </c>
      <c r="AA21" s="153">
        <f>83989.53/5</f>
        <v>16797.905999999999</v>
      </c>
      <c r="AB21" s="156">
        <v>0</v>
      </c>
      <c r="AC21" s="126">
        <v>1</v>
      </c>
      <c r="AD21" s="246" t="s">
        <v>4953</v>
      </c>
      <c r="AE21" s="246">
        <v>1</v>
      </c>
      <c r="AF21" s="246"/>
    </row>
    <row r="22" spans="1:32" s="305" customFormat="1" ht="70">
      <c r="A22" s="281" t="s">
        <v>6055</v>
      </c>
      <c r="B22" s="244" t="s">
        <v>6056</v>
      </c>
      <c r="C22" s="244">
        <v>2</v>
      </c>
      <c r="D22" s="244">
        <v>4</v>
      </c>
      <c r="E22" s="244">
        <v>6</v>
      </c>
      <c r="F22" s="244"/>
      <c r="G22" s="244"/>
      <c r="H22" s="244"/>
      <c r="I22" s="648"/>
      <c r="J22" s="245">
        <v>70</v>
      </c>
      <c r="K22" s="244" t="s">
        <v>1469</v>
      </c>
      <c r="L22" s="244" t="s">
        <v>58</v>
      </c>
      <c r="M22" s="244" t="s">
        <v>6057</v>
      </c>
      <c r="N22" s="244" t="s">
        <v>59</v>
      </c>
      <c r="O22" s="246">
        <v>60</v>
      </c>
      <c r="P22" s="246" t="s">
        <v>1463</v>
      </c>
      <c r="Q22" s="246" t="s">
        <v>1424</v>
      </c>
      <c r="R22" s="246">
        <v>1</v>
      </c>
      <c r="S22" s="246">
        <v>4</v>
      </c>
      <c r="T22" s="246">
        <v>1</v>
      </c>
      <c r="U22" s="246" t="s">
        <v>1418</v>
      </c>
      <c r="V22" s="246">
        <v>1</v>
      </c>
      <c r="W22" s="246" t="s">
        <v>68</v>
      </c>
      <c r="X22" s="246" t="s">
        <v>1421</v>
      </c>
      <c r="Y22" s="246" t="s">
        <v>1421</v>
      </c>
      <c r="Z22" s="246" t="s">
        <v>1421</v>
      </c>
      <c r="AA22" s="153">
        <f>83989.53/5</f>
        <v>16797.905999999999</v>
      </c>
      <c r="AB22" s="156">
        <v>0</v>
      </c>
      <c r="AC22" s="126">
        <v>1</v>
      </c>
      <c r="AD22" s="246" t="s">
        <v>4953</v>
      </c>
      <c r="AE22" s="246">
        <v>1</v>
      </c>
      <c r="AF22" s="246"/>
    </row>
    <row r="23" spans="1:32" s="305" customFormat="1" ht="84">
      <c r="A23" s="281" t="s">
        <v>532</v>
      </c>
      <c r="B23" s="244" t="s">
        <v>1540</v>
      </c>
      <c r="C23" s="244">
        <v>2</v>
      </c>
      <c r="D23" s="244">
        <v>4</v>
      </c>
      <c r="E23" s="244">
        <v>6</v>
      </c>
      <c r="F23" s="244"/>
      <c r="G23" s="244"/>
      <c r="H23" s="244"/>
      <c r="I23" s="648"/>
      <c r="J23" s="245">
        <v>5</v>
      </c>
      <c r="K23" s="244" t="s">
        <v>1541</v>
      </c>
      <c r="L23" s="244" t="s">
        <v>68</v>
      </c>
      <c r="M23" s="244" t="s">
        <v>1542</v>
      </c>
      <c r="N23" s="244" t="s">
        <v>64</v>
      </c>
      <c r="O23" s="246">
        <v>60</v>
      </c>
      <c r="P23" s="246" t="s">
        <v>1512</v>
      </c>
      <c r="Q23" s="246" t="s">
        <v>1543</v>
      </c>
      <c r="R23" s="246">
        <v>1</v>
      </c>
      <c r="S23" s="246">
        <v>4</v>
      </c>
      <c r="T23" s="246">
        <v>1</v>
      </c>
      <c r="U23" s="246" t="s">
        <v>1418</v>
      </c>
      <c r="V23" s="246">
        <v>1</v>
      </c>
      <c r="W23" s="246" t="s">
        <v>58</v>
      </c>
      <c r="X23" s="246" t="s">
        <v>1421</v>
      </c>
      <c r="Y23" s="246" t="s">
        <v>1421</v>
      </c>
      <c r="Z23" s="246" t="s">
        <v>1421</v>
      </c>
      <c r="AA23" s="156">
        <v>0</v>
      </c>
      <c r="AB23" s="156">
        <v>0</v>
      </c>
      <c r="AC23" s="126">
        <v>7</v>
      </c>
      <c r="AD23" s="246" t="s">
        <v>1422</v>
      </c>
      <c r="AE23" s="246">
        <v>1</v>
      </c>
      <c r="AF23" s="246" t="s">
        <v>6036</v>
      </c>
    </row>
    <row r="24" spans="1:32" s="305" customFormat="1" ht="56">
      <c r="A24" s="325" t="s">
        <v>1461</v>
      </c>
      <c r="B24" s="244" t="s">
        <v>1462</v>
      </c>
      <c r="C24" s="244">
        <v>2</v>
      </c>
      <c r="D24" s="244">
        <v>4</v>
      </c>
      <c r="E24" s="244">
        <v>6</v>
      </c>
      <c r="F24" s="244">
        <v>3</v>
      </c>
      <c r="G24" s="244">
        <v>5</v>
      </c>
      <c r="H24" s="244"/>
      <c r="I24" s="648"/>
      <c r="J24" s="245">
        <v>88</v>
      </c>
      <c r="K24" s="244" t="s">
        <v>6058</v>
      </c>
      <c r="L24" s="244" t="s">
        <v>58</v>
      </c>
      <c r="M24" s="244" t="s">
        <v>1464</v>
      </c>
      <c r="N24" s="244" t="s">
        <v>59</v>
      </c>
      <c r="O24" s="246">
        <v>60</v>
      </c>
      <c r="P24" s="246" t="s">
        <v>1463</v>
      </c>
      <c r="Q24" s="246" t="s">
        <v>1465</v>
      </c>
      <c r="R24" s="246">
        <v>1</v>
      </c>
      <c r="S24" s="246">
        <v>4</v>
      </c>
      <c r="T24" s="246">
        <v>1</v>
      </c>
      <c r="U24" s="246" t="s">
        <v>1418</v>
      </c>
      <c r="V24" s="246">
        <v>1</v>
      </c>
      <c r="W24" s="246" t="s">
        <v>68</v>
      </c>
      <c r="X24" s="246" t="s">
        <v>1421</v>
      </c>
      <c r="Y24" s="246" t="s">
        <v>1421</v>
      </c>
      <c r="Z24" s="246" t="s">
        <v>1421</v>
      </c>
      <c r="AA24" s="156">
        <v>0</v>
      </c>
      <c r="AB24" s="156">
        <v>10910</v>
      </c>
      <c r="AC24" s="126">
        <v>7</v>
      </c>
      <c r="AD24" s="246" t="s">
        <v>1422</v>
      </c>
      <c r="AE24" s="246">
        <v>2</v>
      </c>
      <c r="AF24" s="246"/>
    </row>
    <row r="25" spans="1:32" s="305" customFormat="1" ht="56">
      <c r="A25" s="325" t="s">
        <v>1466</v>
      </c>
      <c r="B25" s="244" t="s">
        <v>4402</v>
      </c>
      <c r="C25" s="244">
        <v>2</v>
      </c>
      <c r="D25" s="244">
        <v>4</v>
      </c>
      <c r="E25" s="244">
        <v>6</v>
      </c>
      <c r="F25" s="244">
        <v>3</v>
      </c>
      <c r="G25" s="244"/>
      <c r="H25" s="244"/>
      <c r="I25" s="648"/>
      <c r="J25" s="245">
        <v>208</v>
      </c>
      <c r="K25" s="244" t="s">
        <v>1450</v>
      </c>
      <c r="L25" s="244" t="s">
        <v>58</v>
      </c>
      <c r="M25" s="244" t="s">
        <v>1468</v>
      </c>
      <c r="N25" s="244" t="s">
        <v>59</v>
      </c>
      <c r="O25" s="246">
        <v>60</v>
      </c>
      <c r="P25" s="246" t="s">
        <v>1467</v>
      </c>
      <c r="Q25" s="246" t="s">
        <v>1456</v>
      </c>
      <c r="R25" s="246">
        <v>1</v>
      </c>
      <c r="S25" s="246">
        <v>4</v>
      </c>
      <c r="T25" s="246">
        <v>1</v>
      </c>
      <c r="U25" s="246" t="s">
        <v>1418</v>
      </c>
      <c r="V25" s="246">
        <v>1</v>
      </c>
      <c r="W25" s="246" t="s">
        <v>68</v>
      </c>
      <c r="X25" s="246" t="s">
        <v>1421</v>
      </c>
      <c r="Y25" s="246" t="s">
        <v>1421</v>
      </c>
      <c r="Z25" s="246" t="s">
        <v>1421</v>
      </c>
      <c r="AA25" s="156">
        <f>453905.45/12</f>
        <v>37825.45416666667</v>
      </c>
      <c r="AB25" s="156">
        <v>0</v>
      </c>
      <c r="AC25" s="126">
        <v>1</v>
      </c>
      <c r="AD25" s="246" t="s">
        <v>1422</v>
      </c>
      <c r="AE25" s="246">
        <v>2</v>
      </c>
      <c r="AF25" s="246"/>
    </row>
    <row r="26" spans="1:32" s="544" customFormat="1" ht="56">
      <c r="A26" s="325" t="s">
        <v>1470</v>
      </c>
      <c r="B26" s="126" t="s">
        <v>1471</v>
      </c>
      <c r="C26" s="126">
        <v>2</v>
      </c>
      <c r="D26" s="126">
        <v>4</v>
      </c>
      <c r="E26" s="126">
        <v>6</v>
      </c>
      <c r="F26" s="126">
        <v>3</v>
      </c>
      <c r="G26" s="126"/>
      <c r="H26" s="126"/>
      <c r="I26" s="650"/>
      <c r="J26" s="434">
        <v>173</v>
      </c>
      <c r="K26" s="126" t="s">
        <v>1454</v>
      </c>
      <c r="L26" s="126" t="s">
        <v>58</v>
      </c>
      <c r="M26" s="126" t="s">
        <v>1472</v>
      </c>
      <c r="N26" s="126" t="s">
        <v>59</v>
      </c>
      <c r="O26" s="126">
        <v>60</v>
      </c>
      <c r="P26" s="126" t="s">
        <v>1467</v>
      </c>
      <c r="Q26" s="126" t="s">
        <v>1424</v>
      </c>
      <c r="R26" s="126">
        <v>1</v>
      </c>
      <c r="S26" s="126">
        <v>4</v>
      </c>
      <c r="T26" s="126">
        <v>1</v>
      </c>
      <c r="U26" s="126" t="s">
        <v>1418</v>
      </c>
      <c r="V26" s="126">
        <v>1</v>
      </c>
      <c r="W26" s="126" t="s">
        <v>68</v>
      </c>
      <c r="X26" s="126" t="s">
        <v>1421</v>
      </c>
      <c r="Y26" s="126" t="s">
        <v>1421</v>
      </c>
      <c r="Z26" s="126" t="s">
        <v>1421</v>
      </c>
      <c r="AA26" s="156">
        <v>0</v>
      </c>
      <c r="AB26" s="156">
        <v>3460</v>
      </c>
      <c r="AC26" s="126">
        <v>7</v>
      </c>
      <c r="AD26" s="126" t="s">
        <v>1422</v>
      </c>
      <c r="AE26" s="126">
        <v>2</v>
      </c>
      <c r="AF26" s="126"/>
    </row>
    <row r="27" spans="1:32" s="305" customFormat="1" ht="56">
      <c r="A27" s="325" t="s">
        <v>1473</v>
      </c>
      <c r="B27" s="244" t="s">
        <v>1474</v>
      </c>
      <c r="C27" s="244">
        <v>2</v>
      </c>
      <c r="D27" s="244">
        <v>4</v>
      </c>
      <c r="E27" s="244">
        <v>6</v>
      </c>
      <c r="F27" s="244">
        <v>5</v>
      </c>
      <c r="G27" s="244">
        <v>3</v>
      </c>
      <c r="H27" s="244"/>
      <c r="I27" s="648"/>
      <c r="J27" s="245">
        <v>52</v>
      </c>
      <c r="K27" s="244" t="s">
        <v>1450</v>
      </c>
      <c r="L27" s="244" t="s">
        <v>58</v>
      </c>
      <c r="M27" s="244" t="s">
        <v>1475</v>
      </c>
      <c r="N27" s="244" t="s">
        <v>59</v>
      </c>
      <c r="O27" s="246">
        <v>60</v>
      </c>
      <c r="P27" s="246" t="s">
        <v>1463</v>
      </c>
      <c r="Q27" s="246" t="s">
        <v>1476</v>
      </c>
      <c r="R27" s="246">
        <v>1</v>
      </c>
      <c r="S27" s="246">
        <v>4</v>
      </c>
      <c r="T27" s="246">
        <v>1</v>
      </c>
      <c r="U27" s="246" t="s">
        <v>1418</v>
      </c>
      <c r="V27" s="246">
        <v>1</v>
      </c>
      <c r="W27" s="246" t="s">
        <v>68</v>
      </c>
      <c r="X27" s="246" t="s">
        <v>1421</v>
      </c>
      <c r="Y27" s="246" t="s">
        <v>1421</v>
      </c>
      <c r="Z27" s="246" t="s">
        <v>1421</v>
      </c>
      <c r="AA27" s="156">
        <v>0</v>
      </c>
      <c r="AB27" s="156">
        <v>3920</v>
      </c>
      <c r="AC27" s="126">
        <v>7</v>
      </c>
      <c r="AD27" s="246" t="s">
        <v>1422</v>
      </c>
      <c r="AE27" s="246">
        <v>2</v>
      </c>
      <c r="AF27" s="246"/>
    </row>
    <row r="28" spans="1:32" s="305" customFormat="1" ht="42">
      <c r="A28" s="325" t="s">
        <v>6059</v>
      </c>
      <c r="B28" s="244" t="s">
        <v>6060</v>
      </c>
      <c r="C28" s="244">
        <v>2</v>
      </c>
      <c r="D28" s="244">
        <v>4</v>
      </c>
      <c r="E28" s="244">
        <v>6</v>
      </c>
      <c r="F28" s="244">
        <v>7</v>
      </c>
      <c r="G28" s="244">
        <v>5</v>
      </c>
      <c r="H28" s="244"/>
      <c r="I28" s="648"/>
      <c r="J28" s="245">
        <v>8</v>
      </c>
      <c r="K28" s="244" t="s">
        <v>1469</v>
      </c>
      <c r="L28" s="244" t="s">
        <v>58</v>
      </c>
      <c r="M28" s="655" t="s">
        <v>6061</v>
      </c>
      <c r="N28" s="244" t="s">
        <v>59</v>
      </c>
      <c r="O28" s="246">
        <v>60</v>
      </c>
      <c r="P28" s="246" t="s">
        <v>6062</v>
      </c>
      <c r="Q28" s="246" t="s">
        <v>1424</v>
      </c>
      <c r="R28" s="246">
        <v>1</v>
      </c>
      <c r="S28" s="246">
        <v>4</v>
      </c>
      <c r="T28" s="246">
        <v>1</v>
      </c>
      <c r="U28" s="246" t="s">
        <v>1418</v>
      </c>
      <c r="V28" s="246">
        <v>1</v>
      </c>
      <c r="W28" s="246" t="s">
        <v>68</v>
      </c>
      <c r="X28" s="246" t="s">
        <v>1421</v>
      </c>
      <c r="Y28" s="246" t="s">
        <v>1421</v>
      </c>
      <c r="Z28" s="246" t="s">
        <v>1421</v>
      </c>
      <c r="AA28" s="156">
        <f>453905.45/12</f>
        <v>37825.45416666667</v>
      </c>
      <c r="AB28" s="156">
        <v>0</v>
      </c>
      <c r="AC28" s="126">
        <v>1</v>
      </c>
      <c r="AD28" s="246" t="s">
        <v>4953</v>
      </c>
      <c r="AE28" s="246">
        <v>1</v>
      </c>
      <c r="AF28" s="246"/>
    </row>
    <row r="29" spans="1:32" s="544" customFormat="1" ht="84">
      <c r="A29" s="325" t="s">
        <v>6063</v>
      </c>
      <c r="B29" s="126" t="s">
        <v>6064</v>
      </c>
      <c r="C29" s="126">
        <v>2</v>
      </c>
      <c r="D29" s="126">
        <v>4</v>
      </c>
      <c r="E29" s="126">
        <v>6</v>
      </c>
      <c r="F29" s="126">
        <v>7</v>
      </c>
      <c r="G29" s="126">
        <v>5</v>
      </c>
      <c r="H29" s="126"/>
      <c r="I29" s="650"/>
      <c r="J29" s="434">
        <v>106</v>
      </c>
      <c r="K29" s="126" t="s">
        <v>1469</v>
      </c>
      <c r="L29" s="126" t="s">
        <v>58</v>
      </c>
      <c r="M29" s="126" t="s">
        <v>6065</v>
      </c>
      <c r="N29" s="126" t="s">
        <v>59</v>
      </c>
      <c r="O29" s="126">
        <v>60</v>
      </c>
      <c r="P29" s="126" t="s">
        <v>6062</v>
      </c>
      <c r="Q29" s="126" t="s">
        <v>1424</v>
      </c>
      <c r="R29" s="126">
        <v>1</v>
      </c>
      <c r="S29" s="126">
        <v>4</v>
      </c>
      <c r="T29" s="126">
        <v>1</v>
      </c>
      <c r="U29" s="126" t="s">
        <v>1418</v>
      </c>
      <c r="V29" s="126">
        <v>1</v>
      </c>
      <c r="W29" s="126" t="s">
        <v>68</v>
      </c>
      <c r="X29" s="126" t="s">
        <v>6066</v>
      </c>
      <c r="Y29" s="126" t="s">
        <v>1421</v>
      </c>
      <c r="Z29" s="126" t="s">
        <v>1421</v>
      </c>
      <c r="AA29" s="156">
        <v>0</v>
      </c>
      <c r="AB29" s="156">
        <v>9000</v>
      </c>
      <c r="AC29" s="126">
        <v>7</v>
      </c>
      <c r="AD29" s="126" t="s">
        <v>4953</v>
      </c>
      <c r="AE29" s="126">
        <v>2</v>
      </c>
      <c r="AF29" s="126"/>
    </row>
    <row r="30" spans="1:32" s="305" customFormat="1" ht="70">
      <c r="A30" s="325" t="s">
        <v>2099</v>
      </c>
      <c r="B30" s="244" t="s">
        <v>2100</v>
      </c>
      <c r="C30" s="244">
        <v>2</v>
      </c>
      <c r="D30" s="244">
        <v>4</v>
      </c>
      <c r="E30" s="244">
        <v>6</v>
      </c>
      <c r="F30" s="244"/>
      <c r="G30" s="244"/>
      <c r="H30" s="244"/>
      <c r="I30" s="648"/>
      <c r="J30" s="245">
        <v>76</v>
      </c>
      <c r="K30" s="244" t="s">
        <v>1450</v>
      </c>
      <c r="L30" s="244" t="s">
        <v>58</v>
      </c>
      <c r="M30" s="244" t="s">
        <v>2101</v>
      </c>
      <c r="N30" s="244" t="s">
        <v>59</v>
      </c>
      <c r="O30" s="246">
        <v>60</v>
      </c>
      <c r="P30" s="246" t="s">
        <v>1325</v>
      </c>
      <c r="Q30" s="246" t="s">
        <v>1424</v>
      </c>
      <c r="R30" s="246">
        <v>1</v>
      </c>
      <c r="S30" s="246">
        <v>4</v>
      </c>
      <c r="T30" s="246">
        <v>1</v>
      </c>
      <c r="U30" s="246" t="s">
        <v>1418</v>
      </c>
      <c r="V30" s="246">
        <v>1</v>
      </c>
      <c r="W30" s="246" t="s">
        <v>68</v>
      </c>
      <c r="X30" s="246" t="s">
        <v>1421</v>
      </c>
      <c r="Y30" s="246" t="s">
        <v>1421</v>
      </c>
      <c r="Z30" s="246" t="s">
        <v>1421</v>
      </c>
      <c r="AA30" s="156">
        <v>0</v>
      </c>
      <c r="AB30" s="156">
        <v>10910</v>
      </c>
      <c r="AC30" s="126">
        <v>7</v>
      </c>
      <c r="AD30" s="246" t="s">
        <v>2102</v>
      </c>
      <c r="AE30" s="246">
        <v>2</v>
      </c>
      <c r="AF30" s="246"/>
    </row>
    <row r="31" spans="1:32" s="305" customFormat="1" ht="112">
      <c r="A31" s="325" t="s">
        <v>1439</v>
      </c>
      <c r="B31" s="244" t="s">
        <v>1440</v>
      </c>
      <c r="C31" s="244">
        <v>1</v>
      </c>
      <c r="D31" s="244">
        <v>2</v>
      </c>
      <c r="E31" s="244">
        <v>3</v>
      </c>
      <c r="F31" s="244">
        <v>7</v>
      </c>
      <c r="G31" s="244">
        <v>5</v>
      </c>
      <c r="H31" s="244"/>
      <c r="I31" s="648"/>
      <c r="J31" s="245">
        <v>444</v>
      </c>
      <c r="K31" s="244" t="s">
        <v>1413</v>
      </c>
      <c r="L31" s="244" t="s">
        <v>68</v>
      </c>
      <c r="M31" s="244" t="s">
        <v>1441</v>
      </c>
      <c r="N31" s="244" t="s">
        <v>1442</v>
      </c>
      <c r="O31" s="246">
        <v>60</v>
      </c>
      <c r="P31" s="246" t="s">
        <v>50</v>
      </c>
      <c r="Q31" s="246" t="s">
        <v>1417</v>
      </c>
      <c r="R31" s="246">
        <v>1</v>
      </c>
      <c r="S31" s="246">
        <v>4</v>
      </c>
      <c r="T31" s="246">
        <v>1</v>
      </c>
      <c r="U31" s="246" t="s">
        <v>1443</v>
      </c>
      <c r="V31" s="246">
        <v>7</v>
      </c>
      <c r="W31" s="246" t="s">
        <v>1444</v>
      </c>
      <c r="X31" s="246" t="s">
        <v>1445</v>
      </c>
      <c r="Y31" s="246" t="s">
        <v>1421</v>
      </c>
      <c r="Z31" s="246" t="s">
        <v>1446</v>
      </c>
      <c r="AA31" s="156">
        <v>0</v>
      </c>
      <c r="AB31" s="658">
        <v>1443882.48</v>
      </c>
      <c r="AC31" s="126" t="s">
        <v>4950</v>
      </c>
      <c r="AD31" s="246" t="s">
        <v>1447</v>
      </c>
      <c r="AE31" s="246">
        <v>3</v>
      </c>
      <c r="AF31" s="246"/>
    </row>
    <row r="32" spans="1:32" s="305" customFormat="1" ht="42">
      <c r="A32" s="325" t="s">
        <v>1088</v>
      </c>
      <c r="B32" s="244" t="s">
        <v>2105</v>
      </c>
      <c r="C32" s="244">
        <v>2</v>
      </c>
      <c r="D32" s="244">
        <v>4</v>
      </c>
      <c r="E32" s="244">
        <v>6</v>
      </c>
      <c r="F32" s="244"/>
      <c r="G32" s="244"/>
      <c r="H32" s="244"/>
      <c r="I32" s="648"/>
      <c r="J32" s="434">
        <v>28</v>
      </c>
      <c r="K32" s="244" t="s">
        <v>1434</v>
      </c>
      <c r="L32" s="244" t="s">
        <v>58</v>
      </c>
      <c r="M32" s="244" t="s">
        <v>2106</v>
      </c>
      <c r="N32" s="244" t="s">
        <v>2107</v>
      </c>
      <c r="O32" s="246">
        <v>60</v>
      </c>
      <c r="P32" s="246" t="s">
        <v>50</v>
      </c>
      <c r="Q32" s="246" t="s">
        <v>1482</v>
      </c>
      <c r="R32" s="246">
        <v>1</v>
      </c>
      <c r="S32" s="246">
        <v>4</v>
      </c>
      <c r="T32" s="246">
        <v>1</v>
      </c>
      <c r="U32" s="246" t="s">
        <v>1418</v>
      </c>
      <c r="V32" s="246">
        <v>1</v>
      </c>
      <c r="W32" s="246" t="s">
        <v>68</v>
      </c>
      <c r="X32" s="246" t="s">
        <v>370</v>
      </c>
      <c r="Y32" s="246" t="s">
        <v>1421</v>
      </c>
      <c r="Z32" s="246" t="s">
        <v>1421</v>
      </c>
      <c r="AA32" s="156">
        <v>0</v>
      </c>
      <c r="AB32" s="156">
        <v>5840</v>
      </c>
      <c r="AC32" s="126">
        <v>7</v>
      </c>
      <c r="AD32" s="246" t="s">
        <v>2102</v>
      </c>
      <c r="AE32" s="246">
        <v>2</v>
      </c>
      <c r="AF32" s="246"/>
    </row>
    <row r="33" spans="1:32" s="305" customFormat="1" ht="84">
      <c r="A33" s="325" t="s">
        <v>480</v>
      </c>
      <c r="B33" s="244" t="s">
        <v>1412</v>
      </c>
      <c r="C33" s="244">
        <v>1</v>
      </c>
      <c r="D33" s="244">
        <v>2</v>
      </c>
      <c r="E33" s="244">
        <v>3</v>
      </c>
      <c r="F33" s="244">
        <v>7</v>
      </c>
      <c r="G33" s="244">
        <v>5</v>
      </c>
      <c r="H33" s="244"/>
      <c r="I33" s="648"/>
      <c r="J33" s="245">
        <v>18</v>
      </c>
      <c r="K33" s="244" t="s">
        <v>1413</v>
      </c>
      <c r="L33" s="244" t="s">
        <v>58</v>
      </c>
      <c r="M33" s="244" t="s">
        <v>1415</v>
      </c>
      <c r="N33" s="244" t="s">
        <v>1416</v>
      </c>
      <c r="O33" s="246">
        <v>60</v>
      </c>
      <c r="P33" s="246" t="s">
        <v>1414</v>
      </c>
      <c r="Q33" s="246" t="s">
        <v>1417</v>
      </c>
      <c r="R33" s="246">
        <v>1</v>
      </c>
      <c r="S33" s="246">
        <v>4</v>
      </c>
      <c r="T33" s="246">
        <v>1</v>
      </c>
      <c r="U33" s="246" t="s">
        <v>1418</v>
      </c>
      <c r="V33" s="246">
        <v>1</v>
      </c>
      <c r="W33" s="246" t="s">
        <v>1419</v>
      </c>
      <c r="X33" s="246" t="s">
        <v>1420</v>
      </c>
      <c r="Y33" s="246" t="s">
        <v>1421</v>
      </c>
      <c r="Z33" s="246" t="s">
        <v>1421</v>
      </c>
      <c r="AA33" s="156">
        <v>0</v>
      </c>
      <c r="AB33" s="156">
        <v>8627</v>
      </c>
      <c r="AC33" s="126">
        <v>7</v>
      </c>
      <c r="AD33" s="246" t="s">
        <v>1422</v>
      </c>
      <c r="AE33" s="246">
        <v>2</v>
      </c>
      <c r="AF33" s="246"/>
    </row>
    <row r="34" spans="1:32" s="305" customFormat="1" ht="98">
      <c r="A34" s="325" t="s">
        <v>1425</v>
      </c>
      <c r="B34" s="244" t="s">
        <v>1426</v>
      </c>
      <c r="C34" s="244">
        <v>1</v>
      </c>
      <c r="D34" s="244">
        <v>2</v>
      </c>
      <c r="E34" s="244">
        <v>3</v>
      </c>
      <c r="F34" s="244">
        <v>7</v>
      </c>
      <c r="G34" s="244">
        <v>5</v>
      </c>
      <c r="H34" s="244"/>
      <c r="I34" s="648"/>
      <c r="J34" s="245">
        <v>37</v>
      </c>
      <c r="K34" s="244" t="s">
        <v>1427</v>
      </c>
      <c r="L34" s="244" t="s">
        <v>58</v>
      </c>
      <c r="M34" s="244" t="s">
        <v>1429</v>
      </c>
      <c r="N34" s="244" t="s">
        <v>2607</v>
      </c>
      <c r="O34" s="246">
        <v>60</v>
      </c>
      <c r="P34" s="246" t="s">
        <v>1428</v>
      </c>
      <c r="Q34" s="246" t="s">
        <v>1430</v>
      </c>
      <c r="R34" s="246">
        <v>1</v>
      </c>
      <c r="S34" s="246">
        <v>1</v>
      </c>
      <c r="T34" s="246">
        <v>1</v>
      </c>
      <c r="U34" s="246" t="s">
        <v>1418</v>
      </c>
      <c r="V34" s="246">
        <v>3</v>
      </c>
      <c r="W34" s="246" t="s">
        <v>1421</v>
      </c>
      <c r="X34" s="246" t="s">
        <v>1431</v>
      </c>
      <c r="Y34" s="246" t="s">
        <v>1421</v>
      </c>
      <c r="Z34" s="246" t="s">
        <v>1421</v>
      </c>
      <c r="AA34" s="156">
        <f>453905.45/12</f>
        <v>37825.45416666667</v>
      </c>
      <c r="AB34" s="156">
        <v>0</v>
      </c>
      <c r="AC34" s="126">
        <v>1</v>
      </c>
      <c r="AD34" s="246" t="s">
        <v>1422</v>
      </c>
      <c r="AE34" s="246">
        <v>2</v>
      </c>
      <c r="AF34" s="246"/>
    </row>
    <row r="35" spans="1:32" s="305" customFormat="1" ht="98">
      <c r="A35" s="325" t="s">
        <v>6067</v>
      </c>
      <c r="B35" s="244" t="s">
        <v>6068</v>
      </c>
      <c r="C35" s="244">
        <v>2</v>
      </c>
      <c r="D35" s="244">
        <v>4</v>
      </c>
      <c r="E35" s="244">
        <v>6</v>
      </c>
      <c r="F35" s="244">
        <v>7</v>
      </c>
      <c r="G35" s="244">
        <v>5</v>
      </c>
      <c r="H35" s="244"/>
      <c r="I35" s="648"/>
      <c r="J35" s="245">
        <v>17</v>
      </c>
      <c r="K35" s="244">
        <v>25</v>
      </c>
      <c r="L35" s="244" t="s">
        <v>68</v>
      </c>
      <c r="M35" s="244" t="s">
        <v>6069</v>
      </c>
      <c r="N35" s="244" t="s">
        <v>59</v>
      </c>
      <c r="O35" s="246">
        <v>60</v>
      </c>
      <c r="P35" s="246" t="s">
        <v>53</v>
      </c>
      <c r="Q35" s="246" t="s">
        <v>1424</v>
      </c>
      <c r="R35" s="246">
        <v>1</v>
      </c>
      <c r="S35" s="246">
        <v>4</v>
      </c>
      <c r="T35" s="246">
        <v>1</v>
      </c>
      <c r="U35" s="246" t="s">
        <v>1418</v>
      </c>
      <c r="V35" s="246">
        <v>1</v>
      </c>
      <c r="W35" s="246" t="s">
        <v>68</v>
      </c>
      <c r="X35" s="313" t="s">
        <v>5150</v>
      </c>
      <c r="Y35" s="246" t="s">
        <v>1421</v>
      </c>
      <c r="Z35" s="246" t="s">
        <v>1421</v>
      </c>
      <c r="AA35" s="156">
        <v>0</v>
      </c>
      <c r="AB35" s="156">
        <v>0</v>
      </c>
      <c r="AC35" s="126" t="s">
        <v>2606</v>
      </c>
      <c r="AD35" s="246" t="s">
        <v>4953</v>
      </c>
      <c r="AE35" s="246">
        <v>2</v>
      </c>
      <c r="AF35" s="246" t="s">
        <v>6036</v>
      </c>
    </row>
    <row r="36" spans="1:32" s="305" customFormat="1" ht="42">
      <c r="A36" s="325" t="s">
        <v>1488</v>
      </c>
      <c r="B36" s="244" t="s">
        <v>1489</v>
      </c>
      <c r="C36" s="244">
        <v>2</v>
      </c>
      <c r="D36" s="244">
        <v>3</v>
      </c>
      <c r="E36" s="244">
        <v>4</v>
      </c>
      <c r="F36" s="244">
        <v>7</v>
      </c>
      <c r="G36" s="244">
        <v>5</v>
      </c>
      <c r="H36" s="244"/>
      <c r="I36" s="648"/>
      <c r="J36" s="245">
        <v>76</v>
      </c>
      <c r="K36" s="244">
        <v>100</v>
      </c>
      <c r="L36" s="244" t="s">
        <v>68</v>
      </c>
      <c r="M36" s="244" t="s">
        <v>1490</v>
      </c>
      <c r="N36" s="244" t="s">
        <v>59</v>
      </c>
      <c r="O36" s="246">
        <v>60</v>
      </c>
      <c r="P36" s="246" t="s">
        <v>50</v>
      </c>
      <c r="Q36" s="246" t="s">
        <v>1456</v>
      </c>
      <c r="R36" s="246">
        <v>1</v>
      </c>
      <c r="S36" s="246">
        <v>4</v>
      </c>
      <c r="T36" s="246">
        <v>1</v>
      </c>
      <c r="U36" s="246" t="s">
        <v>1418</v>
      </c>
      <c r="V36" s="246">
        <v>1</v>
      </c>
      <c r="W36" s="246" t="s">
        <v>68</v>
      </c>
      <c r="X36" s="246" t="s">
        <v>1491</v>
      </c>
      <c r="Y36" s="246" t="s">
        <v>1421</v>
      </c>
      <c r="Z36" s="246" t="s">
        <v>1421</v>
      </c>
      <c r="AA36" s="156">
        <v>0</v>
      </c>
      <c r="AB36" s="156">
        <v>14915</v>
      </c>
      <c r="AC36" s="126">
        <v>7</v>
      </c>
      <c r="AD36" s="246" t="s">
        <v>1422</v>
      </c>
      <c r="AE36" s="246">
        <v>2</v>
      </c>
      <c r="AF36" s="246"/>
    </row>
    <row r="37" spans="1:32" s="544" customFormat="1" ht="56">
      <c r="A37" s="325" t="s">
        <v>6070</v>
      </c>
      <c r="B37" s="126" t="s">
        <v>6071</v>
      </c>
      <c r="C37" s="126">
        <v>2</v>
      </c>
      <c r="D37" s="126">
        <v>4</v>
      </c>
      <c r="E37" s="126">
        <v>6</v>
      </c>
      <c r="F37" s="126">
        <v>7</v>
      </c>
      <c r="G37" s="126">
        <v>5</v>
      </c>
      <c r="H37" s="126"/>
      <c r="I37" s="650"/>
      <c r="J37" s="434">
        <v>36</v>
      </c>
      <c r="K37" s="126" t="s">
        <v>1469</v>
      </c>
      <c r="L37" s="126" t="s">
        <v>58</v>
      </c>
      <c r="M37" s="126" t="s">
        <v>6072</v>
      </c>
      <c r="N37" s="126" t="s">
        <v>59</v>
      </c>
      <c r="O37" s="126">
        <v>60</v>
      </c>
      <c r="P37" s="126" t="s">
        <v>6062</v>
      </c>
      <c r="Q37" s="126" t="s">
        <v>1424</v>
      </c>
      <c r="R37" s="126">
        <v>1</v>
      </c>
      <c r="S37" s="126">
        <v>4</v>
      </c>
      <c r="T37" s="126">
        <v>1</v>
      </c>
      <c r="U37" s="126" t="s">
        <v>1418</v>
      </c>
      <c r="V37" s="126">
        <v>1</v>
      </c>
      <c r="W37" s="126" t="s">
        <v>68</v>
      </c>
      <c r="X37" s="126" t="s">
        <v>1421</v>
      </c>
      <c r="Y37" s="126" t="s">
        <v>1421</v>
      </c>
      <c r="Z37" s="126" t="s">
        <v>1421</v>
      </c>
      <c r="AA37" s="156">
        <v>0</v>
      </c>
      <c r="AB37" s="156">
        <v>3460</v>
      </c>
      <c r="AC37" s="126">
        <v>7</v>
      </c>
      <c r="AD37" s="126" t="s">
        <v>4953</v>
      </c>
      <c r="AE37" s="126">
        <v>1</v>
      </c>
      <c r="AF37" s="126"/>
    </row>
    <row r="38" spans="1:32" s="305" customFormat="1" ht="56">
      <c r="A38" s="325" t="s">
        <v>2108</v>
      </c>
      <c r="B38" s="244" t="s">
        <v>1492</v>
      </c>
      <c r="C38" s="244">
        <v>2</v>
      </c>
      <c r="D38" s="244">
        <v>3</v>
      </c>
      <c r="E38" s="244">
        <v>4</v>
      </c>
      <c r="F38" s="244">
        <v>7</v>
      </c>
      <c r="G38" s="244">
        <v>5</v>
      </c>
      <c r="H38" s="244"/>
      <c r="I38" s="648"/>
      <c r="J38" s="245">
        <v>37</v>
      </c>
      <c r="K38" s="244">
        <v>200</v>
      </c>
      <c r="L38" s="244" t="s">
        <v>58</v>
      </c>
      <c r="M38" s="244" t="s">
        <v>1493</v>
      </c>
      <c r="N38" s="244" t="s">
        <v>59</v>
      </c>
      <c r="O38" s="246">
        <v>60</v>
      </c>
      <c r="P38" s="246" t="s">
        <v>1463</v>
      </c>
      <c r="Q38" s="246" t="s">
        <v>1456</v>
      </c>
      <c r="R38" s="246">
        <v>1</v>
      </c>
      <c r="S38" s="246">
        <v>4</v>
      </c>
      <c r="T38" s="246">
        <v>1</v>
      </c>
      <c r="U38" s="246" t="s">
        <v>1418</v>
      </c>
      <c r="V38" s="246">
        <v>1</v>
      </c>
      <c r="W38" s="246" t="s">
        <v>68</v>
      </c>
      <c r="X38" s="651" t="s">
        <v>1494</v>
      </c>
      <c r="Y38" s="246" t="s">
        <v>1421</v>
      </c>
      <c r="Z38" s="246" t="s">
        <v>1421</v>
      </c>
      <c r="AA38" s="156">
        <f t="shared" ref="AA38:AA39" si="1">453905.45/12</f>
        <v>37825.45416666667</v>
      </c>
      <c r="AB38" s="156">
        <v>0</v>
      </c>
      <c r="AC38" s="126">
        <v>1</v>
      </c>
      <c r="AD38" s="246" t="s">
        <v>1422</v>
      </c>
      <c r="AE38" s="246">
        <v>1</v>
      </c>
      <c r="AF38" s="246"/>
    </row>
    <row r="39" spans="1:32" s="305" customFormat="1" ht="70">
      <c r="A39" s="325" t="s">
        <v>885</v>
      </c>
      <c r="B39" s="244" t="s">
        <v>1495</v>
      </c>
      <c r="C39" s="244">
        <v>2</v>
      </c>
      <c r="D39" s="244">
        <v>4</v>
      </c>
      <c r="E39" s="244">
        <v>6</v>
      </c>
      <c r="F39" s="244">
        <v>7</v>
      </c>
      <c r="G39" s="244">
        <v>5</v>
      </c>
      <c r="H39" s="244"/>
      <c r="I39" s="648"/>
      <c r="J39" s="245">
        <v>83</v>
      </c>
      <c r="K39" s="244">
        <v>200</v>
      </c>
      <c r="L39" s="244" t="s">
        <v>58</v>
      </c>
      <c r="M39" s="244" t="s">
        <v>1496</v>
      </c>
      <c r="N39" s="244" t="s">
        <v>59</v>
      </c>
      <c r="O39" s="246">
        <v>60</v>
      </c>
      <c r="P39" s="246" t="s">
        <v>1463</v>
      </c>
      <c r="Q39" s="246" t="s">
        <v>1424</v>
      </c>
      <c r="R39" s="246">
        <v>1</v>
      </c>
      <c r="S39" s="246">
        <v>4</v>
      </c>
      <c r="T39" s="246">
        <v>1</v>
      </c>
      <c r="U39" s="246" t="s">
        <v>1418</v>
      </c>
      <c r="V39" s="246">
        <v>1</v>
      </c>
      <c r="W39" s="246" t="s">
        <v>68</v>
      </c>
      <c r="X39" s="246" t="s">
        <v>1497</v>
      </c>
      <c r="Y39" s="246" t="s">
        <v>1421</v>
      </c>
      <c r="Z39" s="246" t="s">
        <v>1421</v>
      </c>
      <c r="AA39" s="156">
        <f t="shared" si="1"/>
        <v>37825.45416666667</v>
      </c>
      <c r="AB39" s="156">
        <v>0</v>
      </c>
      <c r="AC39" s="126">
        <v>1</v>
      </c>
      <c r="AD39" s="246" t="s">
        <v>1422</v>
      </c>
      <c r="AE39" s="246">
        <v>2</v>
      </c>
      <c r="AF39" s="246"/>
    </row>
    <row r="40" spans="1:32" s="305" customFormat="1" ht="42">
      <c r="A40" s="325" t="s">
        <v>1498</v>
      </c>
      <c r="B40" s="244" t="s">
        <v>1499</v>
      </c>
      <c r="C40" s="244">
        <v>2</v>
      </c>
      <c r="D40" s="244">
        <v>4</v>
      </c>
      <c r="E40" s="244">
        <v>6</v>
      </c>
      <c r="F40" s="244">
        <v>7</v>
      </c>
      <c r="G40" s="244">
        <v>5</v>
      </c>
      <c r="H40" s="244"/>
      <c r="I40" s="648"/>
      <c r="J40" s="245">
        <v>76</v>
      </c>
      <c r="K40" s="244" t="s">
        <v>1450</v>
      </c>
      <c r="L40" s="244" t="s">
        <v>58</v>
      </c>
      <c r="M40" s="244" t="s">
        <v>1500</v>
      </c>
      <c r="N40" s="244" t="s">
        <v>59</v>
      </c>
      <c r="O40" s="246">
        <v>60</v>
      </c>
      <c r="P40" s="246" t="s">
        <v>1480</v>
      </c>
      <c r="Q40" s="246" t="s">
        <v>1424</v>
      </c>
      <c r="R40" s="246">
        <v>1</v>
      </c>
      <c r="S40" s="246">
        <v>4</v>
      </c>
      <c r="T40" s="246">
        <v>1</v>
      </c>
      <c r="U40" s="246" t="s">
        <v>1418</v>
      </c>
      <c r="V40" s="246">
        <v>1</v>
      </c>
      <c r="W40" s="246" t="s">
        <v>68</v>
      </c>
      <c r="X40" s="246" t="s">
        <v>764</v>
      </c>
      <c r="Y40" s="246" t="s">
        <v>1421</v>
      </c>
      <c r="Z40" s="246" t="s">
        <v>1421</v>
      </c>
      <c r="AA40" s="156">
        <v>0</v>
      </c>
      <c r="AB40" s="156">
        <v>14915</v>
      </c>
      <c r="AC40" s="126">
        <v>7</v>
      </c>
      <c r="AD40" s="246" t="s">
        <v>1422</v>
      </c>
      <c r="AE40" s="246">
        <v>1</v>
      </c>
      <c r="AF40" s="246"/>
    </row>
    <row r="41" spans="1:32" s="305" customFormat="1" ht="28">
      <c r="A41" s="325" t="s">
        <v>1501</v>
      </c>
      <c r="B41" s="244" t="s">
        <v>1502</v>
      </c>
      <c r="C41" s="244">
        <v>2</v>
      </c>
      <c r="D41" s="244">
        <v>4</v>
      </c>
      <c r="E41" s="244">
        <v>6</v>
      </c>
      <c r="F41" s="244">
        <v>7</v>
      </c>
      <c r="G41" s="244">
        <v>5</v>
      </c>
      <c r="H41" s="244"/>
      <c r="I41" s="648"/>
      <c r="J41" s="245">
        <v>164</v>
      </c>
      <c r="K41" s="244" t="s">
        <v>1450</v>
      </c>
      <c r="L41" s="244" t="s">
        <v>58</v>
      </c>
      <c r="M41" s="244" t="s">
        <v>1504</v>
      </c>
      <c r="N41" s="244" t="s">
        <v>59</v>
      </c>
      <c r="O41" s="246">
        <v>60</v>
      </c>
      <c r="P41" s="246" t="s">
        <v>1503</v>
      </c>
      <c r="Q41" s="246" t="s">
        <v>1424</v>
      </c>
      <c r="R41" s="246">
        <v>1</v>
      </c>
      <c r="S41" s="246">
        <v>4</v>
      </c>
      <c r="T41" s="246">
        <v>1</v>
      </c>
      <c r="U41" s="246" t="s">
        <v>1418</v>
      </c>
      <c r="V41" s="246">
        <v>1</v>
      </c>
      <c r="W41" s="246" t="s">
        <v>68</v>
      </c>
      <c r="X41" s="246" t="s">
        <v>1494</v>
      </c>
      <c r="Y41" s="246" t="s">
        <v>1421</v>
      </c>
      <c r="Z41" s="246" t="s">
        <v>1421</v>
      </c>
      <c r="AA41" s="156">
        <f>453905.45/12</f>
        <v>37825.45416666667</v>
      </c>
      <c r="AB41" s="156">
        <v>0</v>
      </c>
      <c r="AC41" s="126">
        <v>1</v>
      </c>
      <c r="AD41" s="246" t="s">
        <v>1422</v>
      </c>
      <c r="AE41" s="246">
        <v>2</v>
      </c>
      <c r="AF41" s="246"/>
    </row>
    <row r="42" spans="1:32" s="544" customFormat="1" ht="42">
      <c r="A42" s="325" t="s">
        <v>6073</v>
      </c>
      <c r="B42" s="656" t="s">
        <v>6115</v>
      </c>
      <c r="C42" s="126">
        <v>2</v>
      </c>
      <c r="D42" s="126">
        <v>4</v>
      </c>
      <c r="E42" s="126">
        <v>6</v>
      </c>
      <c r="F42" s="126">
        <v>7</v>
      </c>
      <c r="G42" s="126">
        <v>5</v>
      </c>
      <c r="H42" s="126"/>
      <c r="I42" s="650"/>
      <c r="J42" s="434">
        <v>32</v>
      </c>
      <c r="K42" s="126" t="s">
        <v>1469</v>
      </c>
      <c r="L42" s="126" t="s">
        <v>58</v>
      </c>
      <c r="M42" s="126" t="s">
        <v>6074</v>
      </c>
      <c r="N42" s="126" t="s">
        <v>59</v>
      </c>
      <c r="O42" s="126">
        <v>60</v>
      </c>
      <c r="P42" s="126" t="s">
        <v>2860</v>
      </c>
      <c r="Q42" s="126" t="s">
        <v>1424</v>
      </c>
      <c r="R42" s="126">
        <v>1</v>
      </c>
      <c r="S42" s="126">
        <v>4</v>
      </c>
      <c r="T42" s="126">
        <v>1</v>
      </c>
      <c r="U42" s="126" t="s">
        <v>1418</v>
      </c>
      <c r="V42" s="126">
        <v>1</v>
      </c>
      <c r="W42" s="126" t="s">
        <v>68</v>
      </c>
      <c r="X42" s="126" t="s">
        <v>6075</v>
      </c>
      <c r="Y42" s="126" t="s">
        <v>1421</v>
      </c>
      <c r="Z42" s="126" t="s">
        <v>1421</v>
      </c>
      <c r="AA42" s="156">
        <v>0</v>
      </c>
      <c r="AB42" s="156">
        <v>0</v>
      </c>
      <c r="AC42" s="126">
        <v>7</v>
      </c>
      <c r="AD42" s="126" t="s">
        <v>4953</v>
      </c>
      <c r="AE42" s="126">
        <v>2</v>
      </c>
      <c r="AF42" s="126"/>
    </row>
    <row r="43" spans="1:32" s="305" customFormat="1" ht="28">
      <c r="A43" s="325" t="s">
        <v>1505</v>
      </c>
      <c r="B43" s="244" t="s">
        <v>1506</v>
      </c>
      <c r="C43" s="244">
        <v>2</v>
      </c>
      <c r="D43" s="244">
        <v>4</v>
      </c>
      <c r="E43" s="244">
        <v>6</v>
      </c>
      <c r="F43" s="244">
        <v>7</v>
      </c>
      <c r="G43" s="244">
        <v>5</v>
      </c>
      <c r="H43" s="244"/>
      <c r="I43" s="648"/>
      <c r="J43" s="245">
        <v>30</v>
      </c>
      <c r="K43" s="244">
        <v>150</v>
      </c>
      <c r="L43" s="244" t="s">
        <v>58</v>
      </c>
      <c r="M43" s="244" t="s">
        <v>1508</v>
      </c>
      <c r="N43" s="244" t="s">
        <v>59</v>
      </c>
      <c r="O43" s="246">
        <v>60</v>
      </c>
      <c r="P43" s="246" t="s">
        <v>1507</v>
      </c>
      <c r="Q43" s="246" t="s">
        <v>1424</v>
      </c>
      <c r="R43" s="246">
        <v>1</v>
      </c>
      <c r="S43" s="246">
        <v>4</v>
      </c>
      <c r="T43" s="246">
        <v>1</v>
      </c>
      <c r="U43" s="246" t="s">
        <v>1418</v>
      </c>
      <c r="V43" s="246">
        <v>1</v>
      </c>
      <c r="W43" s="246" t="s">
        <v>68</v>
      </c>
      <c r="X43" s="246" t="s">
        <v>1509</v>
      </c>
      <c r="Y43" s="246" t="s">
        <v>1421</v>
      </c>
      <c r="Z43" s="246" t="s">
        <v>1421</v>
      </c>
      <c r="AA43" s="156">
        <v>0</v>
      </c>
      <c r="AB43" s="156">
        <v>5355</v>
      </c>
      <c r="AC43" s="126">
        <v>7</v>
      </c>
      <c r="AD43" s="246" t="s">
        <v>1422</v>
      </c>
      <c r="AE43" s="246">
        <v>2</v>
      </c>
      <c r="AF43" s="246"/>
    </row>
    <row r="44" spans="1:32" s="305" customFormat="1" ht="42">
      <c r="A44" s="343" t="s">
        <v>1127</v>
      </c>
      <c r="B44" s="244" t="s">
        <v>4403</v>
      </c>
      <c r="C44" s="244">
        <v>2</v>
      </c>
      <c r="D44" s="244">
        <v>4</v>
      </c>
      <c r="E44" s="244">
        <v>6</v>
      </c>
      <c r="F44" s="244">
        <v>7</v>
      </c>
      <c r="G44" s="244">
        <v>5</v>
      </c>
      <c r="H44" s="244"/>
      <c r="I44" s="648"/>
      <c r="J44" s="245">
        <v>144</v>
      </c>
      <c r="K44" s="244">
        <v>150</v>
      </c>
      <c r="L44" s="244" t="s">
        <v>68</v>
      </c>
      <c r="M44" s="652" t="s">
        <v>6116</v>
      </c>
      <c r="N44" s="244" t="s">
        <v>59</v>
      </c>
      <c r="O44" s="246">
        <v>60</v>
      </c>
      <c r="P44" s="246" t="s">
        <v>50</v>
      </c>
      <c r="Q44" s="246" t="s">
        <v>1424</v>
      </c>
      <c r="R44" s="246">
        <v>1</v>
      </c>
      <c r="S44" s="246">
        <v>4</v>
      </c>
      <c r="T44" s="246">
        <v>1</v>
      </c>
      <c r="U44" s="246" t="s">
        <v>1421</v>
      </c>
      <c r="V44" s="246">
        <v>1</v>
      </c>
      <c r="W44" s="246" t="s">
        <v>58</v>
      </c>
      <c r="X44" s="246" t="s">
        <v>1421</v>
      </c>
      <c r="Y44" s="246" t="s">
        <v>1421</v>
      </c>
      <c r="Z44" s="246" t="s">
        <v>1421</v>
      </c>
      <c r="AA44" s="156">
        <v>0</v>
      </c>
      <c r="AB44" s="156">
        <v>57125</v>
      </c>
      <c r="AC44" s="126">
        <v>7</v>
      </c>
      <c r="AD44" s="246" t="s">
        <v>1422</v>
      </c>
      <c r="AE44" s="246">
        <v>2</v>
      </c>
      <c r="AF44" s="246"/>
    </row>
    <row r="45" spans="1:32" s="305" customFormat="1" ht="56">
      <c r="A45" s="346" t="s">
        <v>1432</v>
      </c>
      <c r="B45" s="244" t="s">
        <v>1433</v>
      </c>
      <c r="C45" s="244">
        <v>2</v>
      </c>
      <c r="D45" s="244">
        <v>4</v>
      </c>
      <c r="E45" s="244">
        <v>6</v>
      </c>
      <c r="F45" s="244">
        <v>7</v>
      </c>
      <c r="G45" s="244">
        <v>5</v>
      </c>
      <c r="H45" s="244"/>
      <c r="I45" s="648"/>
      <c r="J45" s="245" t="s">
        <v>1434</v>
      </c>
      <c r="K45" s="244" t="s">
        <v>1413</v>
      </c>
      <c r="L45" s="244" t="s">
        <v>68</v>
      </c>
      <c r="M45" s="244" t="s">
        <v>1435</v>
      </c>
      <c r="N45" s="244" t="s">
        <v>1436</v>
      </c>
      <c r="O45" s="246">
        <v>60</v>
      </c>
      <c r="P45" s="246" t="s">
        <v>50</v>
      </c>
      <c r="Q45" s="246" t="s">
        <v>1437</v>
      </c>
      <c r="R45" s="246">
        <v>1</v>
      </c>
      <c r="S45" s="246">
        <v>3</v>
      </c>
      <c r="T45" s="246">
        <v>1</v>
      </c>
      <c r="U45" s="246" t="s">
        <v>1418</v>
      </c>
      <c r="V45" s="246">
        <v>1</v>
      </c>
      <c r="W45" s="246" t="s">
        <v>1421</v>
      </c>
      <c r="X45" s="246" t="s">
        <v>1421</v>
      </c>
      <c r="Y45" s="246" t="s">
        <v>1421</v>
      </c>
      <c r="Z45" s="246" t="s">
        <v>1421</v>
      </c>
      <c r="AA45" s="156">
        <v>0</v>
      </c>
      <c r="AB45" s="156">
        <v>0</v>
      </c>
      <c r="AC45" s="126">
        <v>7</v>
      </c>
      <c r="AD45" s="246" t="s">
        <v>1422</v>
      </c>
      <c r="AE45" s="246">
        <v>2</v>
      </c>
      <c r="AF45" s="246" t="s">
        <v>1438</v>
      </c>
    </row>
    <row r="46" spans="1:32" s="305" customFormat="1" ht="42">
      <c r="A46" s="297" t="s">
        <v>1448</v>
      </c>
      <c r="B46" s="244" t="s">
        <v>1449</v>
      </c>
      <c r="C46" s="244">
        <v>2</v>
      </c>
      <c r="D46" s="244">
        <v>3</v>
      </c>
      <c r="E46" s="244">
        <v>4</v>
      </c>
      <c r="F46" s="244">
        <v>7</v>
      </c>
      <c r="G46" s="244">
        <v>5</v>
      </c>
      <c r="H46" s="244"/>
      <c r="I46" s="648"/>
      <c r="J46" s="245">
        <v>4</v>
      </c>
      <c r="K46" s="244">
        <v>50</v>
      </c>
      <c r="L46" s="244" t="s">
        <v>68</v>
      </c>
      <c r="M46" s="244" t="s">
        <v>1451</v>
      </c>
      <c r="N46" s="244" t="s">
        <v>59</v>
      </c>
      <c r="O46" s="246">
        <v>60</v>
      </c>
      <c r="P46" s="246" t="s">
        <v>50</v>
      </c>
      <c r="Q46" s="246" t="s">
        <v>1452</v>
      </c>
      <c r="R46" s="246">
        <v>1</v>
      </c>
      <c r="S46" s="246">
        <v>4</v>
      </c>
      <c r="T46" s="246">
        <v>1</v>
      </c>
      <c r="U46" s="246" t="s">
        <v>1421</v>
      </c>
      <c r="V46" s="246">
        <v>1</v>
      </c>
      <c r="W46" s="246" t="s">
        <v>1421</v>
      </c>
      <c r="X46" s="246" t="s">
        <v>1421</v>
      </c>
      <c r="Y46" s="246" t="s">
        <v>1421</v>
      </c>
      <c r="Z46" s="246" t="s">
        <v>1421</v>
      </c>
      <c r="AA46" s="156">
        <v>0</v>
      </c>
      <c r="AB46" s="156">
        <v>0</v>
      </c>
      <c r="AC46" s="126">
        <v>7</v>
      </c>
      <c r="AD46" s="246" t="s">
        <v>1422</v>
      </c>
      <c r="AE46" s="246">
        <v>2</v>
      </c>
      <c r="AF46" s="246" t="s">
        <v>1438</v>
      </c>
    </row>
    <row r="47" spans="1:32" s="305" customFormat="1" ht="84">
      <c r="A47" s="297" t="s">
        <v>1453</v>
      </c>
      <c r="B47" s="244" t="s">
        <v>4401</v>
      </c>
      <c r="C47" s="244">
        <v>2</v>
      </c>
      <c r="D47" s="244">
        <v>3</v>
      </c>
      <c r="E47" s="244">
        <v>4</v>
      </c>
      <c r="F47" s="244">
        <v>7</v>
      </c>
      <c r="G47" s="244">
        <v>5</v>
      </c>
      <c r="H47" s="244"/>
      <c r="I47" s="648"/>
      <c r="J47" s="245">
        <v>66</v>
      </c>
      <c r="K47" s="244">
        <v>150</v>
      </c>
      <c r="L47" s="244" t="s">
        <v>68</v>
      </c>
      <c r="M47" s="244" t="s">
        <v>1455</v>
      </c>
      <c r="N47" s="244" t="s">
        <v>375</v>
      </c>
      <c r="O47" s="246">
        <v>60</v>
      </c>
      <c r="P47" s="246" t="s">
        <v>50</v>
      </c>
      <c r="Q47" s="246" t="s">
        <v>1456</v>
      </c>
      <c r="R47" s="246">
        <v>1</v>
      </c>
      <c r="S47" s="246">
        <v>4</v>
      </c>
      <c r="T47" s="246">
        <v>1</v>
      </c>
      <c r="U47" s="246" t="s">
        <v>1421</v>
      </c>
      <c r="V47" s="246">
        <v>1</v>
      </c>
      <c r="W47" s="246" t="s">
        <v>1421</v>
      </c>
      <c r="X47" s="246" t="s">
        <v>1457</v>
      </c>
      <c r="Y47" s="246" t="s">
        <v>1421</v>
      </c>
      <c r="Z47" s="246" t="s">
        <v>1421</v>
      </c>
      <c r="AA47" s="156">
        <v>0</v>
      </c>
      <c r="AB47" s="156">
        <v>0</v>
      </c>
      <c r="AC47" s="126">
        <v>7</v>
      </c>
      <c r="AD47" s="246" t="s">
        <v>1422</v>
      </c>
      <c r="AE47" s="246">
        <v>2</v>
      </c>
      <c r="AF47" s="246" t="s">
        <v>1438</v>
      </c>
    </row>
    <row r="48" spans="1:32" s="305" customFormat="1" ht="70">
      <c r="A48" s="297" t="s">
        <v>1458</v>
      </c>
      <c r="B48" s="244" t="s">
        <v>4405</v>
      </c>
      <c r="C48" s="244">
        <v>2</v>
      </c>
      <c r="D48" s="244">
        <v>3</v>
      </c>
      <c r="E48" s="244">
        <v>4</v>
      </c>
      <c r="F48" s="244">
        <v>7</v>
      </c>
      <c r="G48" s="244">
        <v>5</v>
      </c>
      <c r="H48" s="244"/>
      <c r="I48" s="648"/>
      <c r="J48" s="245">
        <v>120</v>
      </c>
      <c r="K48" s="244">
        <v>150</v>
      </c>
      <c r="L48" s="244" t="s">
        <v>68</v>
      </c>
      <c r="M48" s="244" t="s">
        <v>1459</v>
      </c>
      <c r="N48" s="244" t="s">
        <v>59</v>
      </c>
      <c r="O48" s="246">
        <v>60</v>
      </c>
      <c r="P48" s="246" t="s">
        <v>50</v>
      </c>
      <c r="Q48" s="246" t="s">
        <v>1456</v>
      </c>
      <c r="R48" s="246">
        <v>1</v>
      </c>
      <c r="S48" s="246">
        <v>4</v>
      </c>
      <c r="T48" s="246">
        <v>1</v>
      </c>
      <c r="U48" s="246" t="s">
        <v>1421</v>
      </c>
      <c r="V48" s="246">
        <v>1</v>
      </c>
      <c r="W48" s="246" t="s">
        <v>1421</v>
      </c>
      <c r="X48" s="246" t="s">
        <v>1460</v>
      </c>
      <c r="Y48" s="246" t="s">
        <v>1421</v>
      </c>
      <c r="Z48" s="246" t="s">
        <v>1421</v>
      </c>
      <c r="AA48" s="156">
        <v>0</v>
      </c>
      <c r="AB48" s="156">
        <v>0</v>
      </c>
      <c r="AC48" s="126">
        <v>7</v>
      </c>
      <c r="AD48" s="246" t="s">
        <v>1422</v>
      </c>
      <c r="AE48" s="246">
        <v>2</v>
      </c>
      <c r="AF48" s="246" t="s">
        <v>1438</v>
      </c>
    </row>
    <row r="49" spans="1:32" s="305" customFormat="1" ht="42">
      <c r="A49" s="297" t="s">
        <v>2103</v>
      </c>
      <c r="B49" s="244" t="s">
        <v>1483</v>
      </c>
      <c r="C49" s="244">
        <v>2</v>
      </c>
      <c r="D49" s="244">
        <v>4</v>
      </c>
      <c r="E49" s="244">
        <v>6</v>
      </c>
      <c r="F49" s="244">
        <v>7</v>
      </c>
      <c r="G49" s="244">
        <v>5</v>
      </c>
      <c r="H49" s="244"/>
      <c r="I49" s="648"/>
      <c r="J49" s="245">
        <v>44</v>
      </c>
      <c r="K49" s="244" t="s">
        <v>1434</v>
      </c>
      <c r="L49" s="244" t="s">
        <v>58</v>
      </c>
      <c r="M49" s="244" t="s">
        <v>2104</v>
      </c>
      <c r="N49" s="244" t="s">
        <v>59</v>
      </c>
      <c r="O49" s="246">
        <v>60</v>
      </c>
      <c r="P49" s="246" t="s">
        <v>50</v>
      </c>
      <c r="Q49" s="246" t="s">
        <v>1482</v>
      </c>
      <c r="R49" s="246">
        <v>1</v>
      </c>
      <c r="S49" s="246">
        <v>4</v>
      </c>
      <c r="T49" s="246">
        <v>1</v>
      </c>
      <c r="U49" s="246" t="s">
        <v>1418</v>
      </c>
      <c r="V49" s="246">
        <v>1</v>
      </c>
      <c r="W49" s="246" t="s">
        <v>68</v>
      </c>
      <c r="X49" s="246" t="s">
        <v>370</v>
      </c>
      <c r="Y49" s="246" t="s">
        <v>1421</v>
      </c>
      <c r="Z49" s="246" t="s">
        <v>1421</v>
      </c>
      <c r="AA49" s="156">
        <v>0</v>
      </c>
      <c r="AB49" s="156">
        <v>0</v>
      </c>
      <c r="AC49" s="126">
        <v>7</v>
      </c>
      <c r="AD49" s="246" t="s">
        <v>2102</v>
      </c>
      <c r="AE49" s="246">
        <v>2</v>
      </c>
      <c r="AF49" s="246" t="s">
        <v>1438</v>
      </c>
    </row>
    <row r="50" spans="1:32" s="305" customFormat="1" ht="42">
      <c r="A50" s="297" t="s">
        <v>1478</v>
      </c>
      <c r="B50" s="244" t="s">
        <v>1479</v>
      </c>
      <c r="C50" s="244">
        <v>2</v>
      </c>
      <c r="D50" s="244">
        <v>4</v>
      </c>
      <c r="E50" s="244">
        <v>6</v>
      </c>
      <c r="F50" s="244">
        <v>7</v>
      </c>
      <c r="G50" s="244">
        <v>5</v>
      </c>
      <c r="H50" s="244"/>
      <c r="I50" s="648"/>
      <c r="J50" s="245">
        <v>9</v>
      </c>
      <c r="K50" s="244" t="s">
        <v>1434</v>
      </c>
      <c r="L50" s="244" t="s">
        <v>58</v>
      </c>
      <c r="M50" s="244" t="s">
        <v>1481</v>
      </c>
      <c r="N50" s="244" t="s">
        <v>59</v>
      </c>
      <c r="O50" s="246">
        <v>60</v>
      </c>
      <c r="P50" s="246" t="s">
        <v>1480</v>
      </c>
      <c r="Q50" s="246" t="s">
        <v>1482</v>
      </c>
      <c r="R50" s="246">
        <v>1</v>
      </c>
      <c r="S50" s="246">
        <v>4</v>
      </c>
      <c r="T50" s="246">
        <v>1</v>
      </c>
      <c r="U50" s="246" t="s">
        <v>1418</v>
      </c>
      <c r="V50" s="246">
        <v>1</v>
      </c>
      <c r="W50" s="246" t="s">
        <v>68</v>
      </c>
      <c r="X50" s="246" t="s">
        <v>370</v>
      </c>
      <c r="Y50" s="246" t="s">
        <v>1421</v>
      </c>
      <c r="Z50" s="246" t="s">
        <v>1421</v>
      </c>
      <c r="AA50" s="156">
        <f t="shared" ref="AA50:AA51" si="2">453905.45/12</f>
        <v>37825.45416666667</v>
      </c>
      <c r="AB50" s="156">
        <v>0</v>
      </c>
      <c r="AC50" s="126">
        <v>1</v>
      </c>
      <c r="AD50" s="246" t="s">
        <v>1422</v>
      </c>
      <c r="AE50" s="246">
        <v>2</v>
      </c>
      <c r="AF50" s="246"/>
    </row>
    <row r="51" spans="1:32" s="305" customFormat="1" ht="42">
      <c r="A51" s="297" t="s">
        <v>1484</v>
      </c>
      <c r="B51" s="244" t="s">
        <v>4404</v>
      </c>
      <c r="C51" s="244">
        <v>2</v>
      </c>
      <c r="D51" s="244">
        <v>4</v>
      </c>
      <c r="E51" s="244">
        <v>6</v>
      </c>
      <c r="F51" s="244">
        <v>7</v>
      </c>
      <c r="G51" s="244">
        <v>5</v>
      </c>
      <c r="H51" s="244"/>
      <c r="I51" s="648"/>
      <c r="J51" s="245" t="s">
        <v>1454</v>
      </c>
      <c r="K51" s="244" t="s">
        <v>1454</v>
      </c>
      <c r="L51" s="244" t="s">
        <v>68</v>
      </c>
      <c r="M51" s="244" t="s">
        <v>1485</v>
      </c>
      <c r="N51" s="244" t="s">
        <v>64</v>
      </c>
      <c r="O51" s="246">
        <v>60</v>
      </c>
      <c r="P51" s="246" t="s">
        <v>50</v>
      </c>
      <c r="Q51" s="246" t="s">
        <v>1424</v>
      </c>
      <c r="R51" s="246">
        <v>1</v>
      </c>
      <c r="S51" s="246">
        <v>3</v>
      </c>
      <c r="T51" s="246">
        <v>1</v>
      </c>
      <c r="U51" s="246" t="s">
        <v>68</v>
      </c>
      <c r="V51" s="246">
        <v>1</v>
      </c>
      <c r="W51" s="246" t="s">
        <v>68</v>
      </c>
      <c r="X51" s="246" t="s">
        <v>1421</v>
      </c>
      <c r="Y51" s="246" t="s">
        <v>1421</v>
      </c>
      <c r="Z51" s="246" t="s">
        <v>1421</v>
      </c>
      <c r="AA51" s="156">
        <f t="shared" si="2"/>
        <v>37825.45416666667</v>
      </c>
      <c r="AB51" s="156">
        <v>0</v>
      </c>
      <c r="AC51" s="126">
        <v>1</v>
      </c>
      <c r="AD51" s="246" t="s">
        <v>1422</v>
      </c>
      <c r="AE51" s="246">
        <v>1</v>
      </c>
      <c r="AF51" s="246" t="s">
        <v>1486</v>
      </c>
    </row>
    <row r="52" spans="1:32" s="305" customFormat="1" ht="84">
      <c r="A52" s="243" t="s">
        <v>1551</v>
      </c>
      <c r="B52" s="647" t="s">
        <v>6076</v>
      </c>
      <c r="C52" s="244">
        <v>2</v>
      </c>
      <c r="D52" s="244">
        <v>6</v>
      </c>
      <c r="E52" s="244"/>
      <c r="F52" s="244"/>
      <c r="G52" s="244"/>
      <c r="H52" s="244"/>
      <c r="I52" s="648"/>
      <c r="J52" s="245">
        <v>1240</v>
      </c>
      <c r="K52" s="244" t="s">
        <v>928</v>
      </c>
      <c r="L52" s="244" t="s">
        <v>68</v>
      </c>
      <c r="M52" s="244" t="s">
        <v>1552</v>
      </c>
      <c r="N52" s="244" t="s">
        <v>1553</v>
      </c>
      <c r="O52" s="246">
        <v>480</v>
      </c>
      <c r="P52" s="246" t="s">
        <v>359</v>
      </c>
      <c r="Q52" s="246" t="s">
        <v>1554</v>
      </c>
      <c r="R52" s="246">
        <v>1</v>
      </c>
      <c r="S52" s="246">
        <v>0</v>
      </c>
      <c r="T52" s="246">
        <v>0</v>
      </c>
      <c r="U52" s="246" t="s">
        <v>1421</v>
      </c>
      <c r="V52" s="246">
        <v>1</v>
      </c>
      <c r="W52" s="246" t="s">
        <v>58</v>
      </c>
      <c r="X52" s="246" t="s">
        <v>1421</v>
      </c>
      <c r="Y52" s="246" t="s">
        <v>1421</v>
      </c>
      <c r="Z52" s="246" t="s">
        <v>1421</v>
      </c>
      <c r="AA52" s="156">
        <f>742225.69/15</f>
        <v>49481.712666666666</v>
      </c>
      <c r="AB52" s="156">
        <f>160000/18</f>
        <v>8888.8888888888887</v>
      </c>
      <c r="AC52" s="126">
        <v>1</v>
      </c>
      <c r="AD52" s="246" t="s">
        <v>1422</v>
      </c>
      <c r="AE52" s="246">
        <v>1</v>
      </c>
      <c r="AF52" s="246"/>
    </row>
    <row r="53" spans="1:32" s="305" customFormat="1" ht="84">
      <c r="A53" s="243" t="s">
        <v>1559</v>
      </c>
      <c r="B53" s="244" t="s">
        <v>1560</v>
      </c>
      <c r="C53" s="244"/>
      <c r="D53" s="244">
        <v>6</v>
      </c>
      <c r="E53" s="244"/>
      <c r="F53" s="244"/>
      <c r="G53" s="244"/>
      <c r="H53" s="244"/>
      <c r="I53" s="648"/>
      <c r="J53" s="245">
        <v>151</v>
      </c>
      <c r="K53" s="244" t="s">
        <v>1413</v>
      </c>
      <c r="L53" s="244" t="s">
        <v>68</v>
      </c>
      <c r="M53" s="244" t="s">
        <v>1561</v>
      </c>
      <c r="N53" s="244" t="s">
        <v>6077</v>
      </c>
      <c r="O53" s="246">
        <v>480</v>
      </c>
      <c r="P53" s="246" t="s">
        <v>50</v>
      </c>
      <c r="Q53" s="246" t="s">
        <v>373</v>
      </c>
      <c r="R53" s="246">
        <v>1</v>
      </c>
      <c r="S53" s="246">
        <v>0</v>
      </c>
      <c r="T53" s="246">
        <v>0</v>
      </c>
      <c r="U53" s="246" t="s">
        <v>1421</v>
      </c>
      <c r="V53" s="246">
        <v>1</v>
      </c>
      <c r="W53" s="246" t="s">
        <v>1421</v>
      </c>
      <c r="X53" s="246" t="s">
        <v>1421</v>
      </c>
      <c r="Y53" s="246" t="s">
        <v>1421</v>
      </c>
      <c r="Z53" s="246" t="s">
        <v>1421</v>
      </c>
      <c r="AA53" s="156">
        <v>83989.51</v>
      </c>
      <c r="AB53" s="156">
        <f t="shared" ref="AB53:AB70" si="3">160000/18</f>
        <v>8888.8888888888887</v>
      </c>
      <c r="AC53" s="126">
        <v>1</v>
      </c>
      <c r="AD53" s="246" t="s">
        <v>1422</v>
      </c>
      <c r="AE53" s="246">
        <v>1</v>
      </c>
      <c r="AF53" s="246"/>
    </row>
    <row r="54" spans="1:32" s="305" customFormat="1" ht="28">
      <c r="A54" s="243" t="s">
        <v>6078</v>
      </c>
      <c r="B54" s="244" t="s">
        <v>6079</v>
      </c>
      <c r="C54" s="244"/>
      <c r="D54" s="244">
        <v>6</v>
      </c>
      <c r="E54" s="244"/>
      <c r="F54" s="244"/>
      <c r="G54" s="244"/>
      <c r="H54" s="244"/>
      <c r="I54" s="648"/>
      <c r="J54" s="245">
        <v>500</v>
      </c>
      <c r="K54" s="244" t="s">
        <v>928</v>
      </c>
      <c r="L54" s="244" t="s">
        <v>68</v>
      </c>
      <c r="M54" s="244" t="s">
        <v>6080</v>
      </c>
      <c r="N54" s="244" t="s">
        <v>2606</v>
      </c>
      <c r="O54" s="244" t="s">
        <v>2606</v>
      </c>
      <c r="P54" s="244" t="s">
        <v>2606</v>
      </c>
      <c r="Q54" s="246" t="s">
        <v>6081</v>
      </c>
      <c r="R54" s="246">
        <v>1</v>
      </c>
      <c r="S54" s="246">
        <v>0</v>
      </c>
      <c r="T54" s="246">
        <v>0</v>
      </c>
      <c r="U54" s="246" t="s">
        <v>1421</v>
      </c>
      <c r="V54" s="246">
        <v>1</v>
      </c>
      <c r="W54" s="246" t="s">
        <v>1421</v>
      </c>
      <c r="X54" s="246" t="s">
        <v>1421</v>
      </c>
      <c r="Y54" s="246" t="s">
        <v>1421</v>
      </c>
      <c r="Z54" s="246" t="s">
        <v>1421</v>
      </c>
      <c r="AA54" s="156">
        <f>742225.69/15</f>
        <v>49481.712666666666</v>
      </c>
      <c r="AB54" s="156">
        <f t="shared" si="3"/>
        <v>8888.8888888888887</v>
      </c>
      <c r="AC54" s="126">
        <v>1</v>
      </c>
      <c r="AD54" s="246" t="s">
        <v>4953</v>
      </c>
      <c r="AE54" s="246">
        <v>1</v>
      </c>
      <c r="AF54" s="246"/>
    </row>
    <row r="55" spans="1:32" s="305" customFormat="1" ht="42">
      <c r="A55" s="243" t="s">
        <v>4951</v>
      </c>
      <c r="B55" s="244" t="s">
        <v>6082</v>
      </c>
      <c r="C55" s="244">
        <v>6</v>
      </c>
      <c r="D55" s="244"/>
      <c r="E55" s="244"/>
      <c r="F55" s="244"/>
      <c r="G55" s="244"/>
      <c r="H55" s="244"/>
      <c r="I55" s="648"/>
      <c r="J55" s="245" t="s">
        <v>6083</v>
      </c>
      <c r="K55" s="244" t="s">
        <v>1413</v>
      </c>
      <c r="L55" s="244" t="s">
        <v>68</v>
      </c>
      <c r="M55" s="244" t="s">
        <v>4952</v>
      </c>
      <c r="N55" s="244" t="s">
        <v>6084</v>
      </c>
      <c r="O55" s="246">
        <f>8*60</f>
        <v>480</v>
      </c>
      <c r="P55" s="246" t="s">
        <v>359</v>
      </c>
      <c r="Q55" s="246" t="s">
        <v>739</v>
      </c>
      <c r="R55" s="246">
        <v>1</v>
      </c>
      <c r="S55" s="246">
        <v>0</v>
      </c>
      <c r="T55" s="246">
        <v>0</v>
      </c>
      <c r="U55" s="246" t="s">
        <v>1421</v>
      </c>
      <c r="V55" s="246">
        <v>1</v>
      </c>
      <c r="W55" s="246" t="s">
        <v>1421</v>
      </c>
      <c r="X55" s="246" t="s">
        <v>6085</v>
      </c>
      <c r="Y55" s="246" t="s">
        <v>1421</v>
      </c>
      <c r="Z55" s="246" t="s">
        <v>1421</v>
      </c>
      <c r="AA55" s="156">
        <v>0</v>
      </c>
      <c r="AB55" s="156">
        <f t="shared" si="3"/>
        <v>8888.8888888888887</v>
      </c>
      <c r="AC55" s="126">
        <v>1</v>
      </c>
      <c r="AD55" s="246" t="s">
        <v>4953</v>
      </c>
      <c r="AE55" s="246">
        <v>1</v>
      </c>
      <c r="AF55" s="246"/>
    </row>
    <row r="56" spans="1:32" s="305" customFormat="1" ht="112">
      <c r="A56" s="243" t="s">
        <v>6086</v>
      </c>
      <c r="B56" s="244" t="s">
        <v>1547</v>
      </c>
      <c r="C56" s="244">
        <v>2</v>
      </c>
      <c r="D56" s="244">
        <v>6</v>
      </c>
      <c r="E56" s="244"/>
      <c r="F56" s="244"/>
      <c r="G56" s="244"/>
      <c r="H56" s="244"/>
      <c r="I56" s="648"/>
      <c r="J56" s="245">
        <v>825</v>
      </c>
      <c r="K56" s="244" t="s">
        <v>928</v>
      </c>
      <c r="L56" s="244" t="s">
        <v>68</v>
      </c>
      <c r="M56" s="244" t="s">
        <v>1549</v>
      </c>
      <c r="N56" s="244" t="s">
        <v>6087</v>
      </c>
      <c r="O56" s="246">
        <f>40*60</f>
        <v>2400</v>
      </c>
      <c r="P56" s="246" t="s">
        <v>1548</v>
      </c>
      <c r="Q56" s="246" t="s">
        <v>1550</v>
      </c>
      <c r="R56" s="246">
        <v>1</v>
      </c>
      <c r="S56" s="246">
        <v>0</v>
      </c>
      <c r="T56" s="246">
        <v>0</v>
      </c>
      <c r="U56" s="246" t="s">
        <v>1421</v>
      </c>
      <c r="V56" s="246">
        <v>1</v>
      </c>
      <c r="W56" s="246" t="s">
        <v>58</v>
      </c>
      <c r="X56" s="246" t="s">
        <v>1421</v>
      </c>
      <c r="Y56" s="246" t="s">
        <v>1421</v>
      </c>
      <c r="Z56" s="246" t="s">
        <v>1421</v>
      </c>
      <c r="AA56" s="156">
        <f>742225.69/15</f>
        <v>49481.712666666666</v>
      </c>
      <c r="AB56" s="156">
        <f t="shared" si="3"/>
        <v>8888.8888888888887</v>
      </c>
      <c r="AC56" s="126">
        <v>1</v>
      </c>
      <c r="AD56" s="246" t="s">
        <v>1422</v>
      </c>
      <c r="AE56" s="246">
        <v>1</v>
      </c>
      <c r="AF56" s="246"/>
    </row>
    <row r="57" spans="1:32" s="305" customFormat="1" ht="28">
      <c r="A57" s="243" t="s">
        <v>6088</v>
      </c>
      <c r="B57" s="244" t="s">
        <v>6089</v>
      </c>
      <c r="C57" s="244"/>
      <c r="D57" s="244">
        <v>6</v>
      </c>
      <c r="E57" s="244"/>
      <c r="F57" s="244"/>
      <c r="G57" s="244"/>
      <c r="H57" s="244"/>
      <c r="I57" s="648"/>
      <c r="J57" s="245">
        <v>86</v>
      </c>
      <c r="K57" s="244" t="s">
        <v>928</v>
      </c>
      <c r="L57" s="244" t="s">
        <v>68</v>
      </c>
      <c r="M57" s="244" t="s">
        <v>6090</v>
      </c>
      <c r="N57" s="244" t="s">
        <v>6091</v>
      </c>
      <c r="O57" s="244" t="s">
        <v>2606</v>
      </c>
      <c r="P57" s="244" t="s">
        <v>2606</v>
      </c>
      <c r="Q57" s="246" t="s">
        <v>373</v>
      </c>
      <c r="R57" s="246">
        <v>1</v>
      </c>
      <c r="S57" s="246">
        <v>0</v>
      </c>
      <c r="T57" s="246">
        <v>0</v>
      </c>
      <c r="U57" s="246" t="s">
        <v>1421</v>
      </c>
      <c r="V57" s="246">
        <v>1</v>
      </c>
      <c r="W57" s="246" t="s">
        <v>1421</v>
      </c>
      <c r="X57" s="246" t="s">
        <v>1421</v>
      </c>
      <c r="Y57" s="246" t="s">
        <v>1421</v>
      </c>
      <c r="Z57" s="246" t="s">
        <v>1421</v>
      </c>
      <c r="AA57" s="156">
        <f t="shared" ref="AA57:AA63" si="4">742225.69/15</f>
        <v>49481.712666666666</v>
      </c>
      <c r="AB57" s="156">
        <f t="shared" si="3"/>
        <v>8888.8888888888887</v>
      </c>
      <c r="AC57" s="126">
        <v>1</v>
      </c>
      <c r="AD57" s="246" t="s">
        <v>4953</v>
      </c>
      <c r="AE57" s="246">
        <v>1</v>
      </c>
      <c r="AF57" s="246"/>
    </row>
    <row r="58" spans="1:32" s="305" customFormat="1" ht="42">
      <c r="A58" s="243" t="s">
        <v>6092</v>
      </c>
      <c r="B58" s="244" t="s">
        <v>6093</v>
      </c>
      <c r="C58" s="244"/>
      <c r="D58" s="244">
        <v>6</v>
      </c>
      <c r="E58" s="244"/>
      <c r="F58" s="244">
        <v>7</v>
      </c>
      <c r="G58" s="244"/>
      <c r="H58" s="244"/>
      <c r="I58" s="648"/>
      <c r="J58" s="245">
        <v>5500</v>
      </c>
      <c r="K58" s="244" t="s">
        <v>928</v>
      </c>
      <c r="L58" s="244" t="s">
        <v>68</v>
      </c>
      <c r="M58" s="244" t="s">
        <v>6094</v>
      </c>
      <c r="N58" s="244" t="s">
        <v>6095</v>
      </c>
      <c r="O58" s="244" t="s">
        <v>2606</v>
      </c>
      <c r="P58" s="244" t="s">
        <v>2606</v>
      </c>
      <c r="Q58" s="246" t="s">
        <v>739</v>
      </c>
      <c r="R58" s="246">
        <v>1</v>
      </c>
      <c r="S58" s="246">
        <v>0</v>
      </c>
      <c r="T58" s="246">
        <v>0</v>
      </c>
      <c r="U58" s="246" t="s">
        <v>1421</v>
      </c>
      <c r="V58" s="246">
        <v>1</v>
      </c>
      <c r="W58" s="246" t="s">
        <v>1421</v>
      </c>
      <c r="X58" s="246" t="s">
        <v>1421</v>
      </c>
      <c r="Y58" s="246" t="s">
        <v>1421</v>
      </c>
      <c r="Z58" s="246" t="s">
        <v>1421</v>
      </c>
      <c r="AA58" s="156">
        <f t="shared" si="4"/>
        <v>49481.712666666666</v>
      </c>
      <c r="AB58" s="156">
        <f t="shared" si="3"/>
        <v>8888.8888888888887</v>
      </c>
      <c r="AC58" s="126">
        <v>1</v>
      </c>
      <c r="AD58" s="246" t="s">
        <v>4953</v>
      </c>
      <c r="AE58" s="246">
        <v>1</v>
      </c>
      <c r="AF58" s="246"/>
    </row>
    <row r="59" spans="1:32" s="305" customFormat="1" ht="84">
      <c r="A59" s="243" t="s">
        <v>1555</v>
      </c>
      <c r="B59" s="244" t="s">
        <v>1556</v>
      </c>
      <c r="C59" s="244">
        <v>2</v>
      </c>
      <c r="D59" s="244">
        <v>6</v>
      </c>
      <c r="E59" s="244"/>
      <c r="F59" s="244"/>
      <c r="G59" s="244"/>
      <c r="H59" s="244"/>
      <c r="I59" s="648"/>
      <c r="J59" s="245">
        <v>400</v>
      </c>
      <c r="K59" s="244" t="s">
        <v>1413</v>
      </c>
      <c r="L59" s="244" t="s">
        <v>68</v>
      </c>
      <c r="M59" s="244" t="s">
        <v>6096</v>
      </c>
      <c r="N59" s="244" t="s">
        <v>1553</v>
      </c>
      <c r="O59" s="246">
        <v>480</v>
      </c>
      <c r="P59" s="246" t="s">
        <v>359</v>
      </c>
      <c r="Q59" s="246" t="s">
        <v>1550</v>
      </c>
      <c r="R59" s="246">
        <v>1</v>
      </c>
      <c r="S59" s="246">
        <v>0</v>
      </c>
      <c r="T59" s="246">
        <v>0</v>
      </c>
      <c r="U59" s="246" t="s">
        <v>1421</v>
      </c>
      <c r="V59" s="246">
        <v>1</v>
      </c>
      <c r="W59" s="246" t="s">
        <v>68</v>
      </c>
      <c r="X59" s="246" t="s">
        <v>1421</v>
      </c>
      <c r="Y59" s="246" t="s">
        <v>1421</v>
      </c>
      <c r="Z59" s="246" t="s">
        <v>1421</v>
      </c>
      <c r="AA59" s="156">
        <f t="shared" si="4"/>
        <v>49481.712666666666</v>
      </c>
      <c r="AB59" s="156">
        <f t="shared" si="3"/>
        <v>8888.8888888888887</v>
      </c>
      <c r="AC59" s="126">
        <v>1</v>
      </c>
      <c r="AD59" s="246" t="s">
        <v>1422</v>
      </c>
      <c r="AE59" s="246">
        <v>1</v>
      </c>
      <c r="AF59" s="246"/>
    </row>
    <row r="60" spans="1:32" s="305" customFormat="1" ht="98">
      <c r="A60" s="243" t="s">
        <v>1562</v>
      </c>
      <c r="B60" s="244" t="s">
        <v>1563</v>
      </c>
      <c r="C60" s="244">
        <v>6</v>
      </c>
      <c r="D60" s="244"/>
      <c r="E60" s="244"/>
      <c r="F60" s="244"/>
      <c r="G60" s="244"/>
      <c r="H60" s="244"/>
      <c r="I60" s="648"/>
      <c r="J60" s="245">
        <v>3500</v>
      </c>
      <c r="K60" s="244" t="s">
        <v>1413</v>
      </c>
      <c r="L60" s="244" t="s">
        <v>68</v>
      </c>
      <c r="M60" s="244" t="s">
        <v>1561</v>
      </c>
      <c r="N60" s="244" t="s">
        <v>6097</v>
      </c>
      <c r="O60" s="244" t="s">
        <v>2606</v>
      </c>
      <c r="P60" s="244" t="s">
        <v>2606</v>
      </c>
      <c r="Q60" s="246" t="s">
        <v>373</v>
      </c>
      <c r="R60" s="246">
        <v>1</v>
      </c>
      <c r="S60" s="246">
        <v>0</v>
      </c>
      <c r="T60" s="246">
        <v>0</v>
      </c>
      <c r="U60" s="246" t="s">
        <v>1421</v>
      </c>
      <c r="V60" s="246">
        <v>1</v>
      </c>
      <c r="W60" s="246" t="s">
        <v>1421</v>
      </c>
      <c r="X60" s="246" t="s">
        <v>1421</v>
      </c>
      <c r="Y60" s="246" t="s">
        <v>1421</v>
      </c>
      <c r="Z60" s="246" t="s">
        <v>1421</v>
      </c>
      <c r="AA60" s="156">
        <f t="shared" si="4"/>
        <v>49481.712666666666</v>
      </c>
      <c r="AB60" s="156">
        <f t="shared" si="3"/>
        <v>8888.8888888888887</v>
      </c>
      <c r="AC60" s="126">
        <v>1</v>
      </c>
      <c r="AD60" s="246" t="s">
        <v>1422</v>
      </c>
      <c r="AE60" s="246">
        <v>1</v>
      </c>
      <c r="AF60" s="246"/>
    </row>
    <row r="61" spans="1:32" s="305" customFormat="1" ht="56">
      <c r="A61" s="646" t="s">
        <v>6098</v>
      </c>
      <c r="B61" s="244" t="s">
        <v>6099</v>
      </c>
      <c r="C61" s="244"/>
      <c r="D61" s="244">
        <v>6</v>
      </c>
      <c r="E61" s="244"/>
      <c r="F61" s="244"/>
      <c r="G61" s="244"/>
      <c r="H61" s="244"/>
      <c r="I61" s="648"/>
      <c r="J61" s="245">
        <v>20</v>
      </c>
      <c r="K61" s="244">
        <v>100</v>
      </c>
      <c r="L61" s="244" t="s">
        <v>68</v>
      </c>
      <c r="M61" s="244" t="s">
        <v>6100</v>
      </c>
      <c r="N61" s="244" t="s">
        <v>6101</v>
      </c>
      <c r="O61" s="244">
        <f>40*60</f>
        <v>2400</v>
      </c>
      <c r="P61" s="244" t="s">
        <v>6102</v>
      </c>
      <c r="Q61" s="246" t="s">
        <v>3878</v>
      </c>
      <c r="R61" s="246">
        <v>1</v>
      </c>
      <c r="S61" s="246">
        <v>0</v>
      </c>
      <c r="T61" s="246">
        <v>0</v>
      </c>
      <c r="U61" s="246" t="s">
        <v>1421</v>
      </c>
      <c r="V61" s="246">
        <v>1</v>
      </c>
      <c r="W61" s="246" t="s">
        <v>1421</v>
      </c>
      <c r="X61" s="246" t="s">
        <v>6103</v>
      </c>
      <c r="Y61" s="246" t="s">
        <v>1421</v>
      </c>
      <c r="Z61" s="246" t="s">
        <v>1421</v>
      </c>
      <c r="AA61" s="156">
        <f t="shared" si="4"/>
        <v>49481.712666666666</v>
      </c>
      <c r="AB61" s="156">
        <f t="shared" si="3"/>
        <v>8888.8888888888887</v>
      </c>
      <c r="AC61" s="126">
        <v>1</v>
      </c>
      <c r="AD61" s="246" t="s">
        <v>4953</v>
      </c>
      <c r="AE61" s="246">
        <v>1</v>
      </c>
      <c r="AF61" s="246"/>
    </row>
    <row r="62" spans="1:32" s="305" customFormat="1" ht="42">
      <c r="A62" s="243" t="s">
        <v>4954</v>
      </c>
      <c r="B62" s="244" t="s">
        <v>4955</v>
      </c>
      <c r="C62" s="244">
        <v>6</v>
      </c>
      <c r="D62" s="244"/>
      <c r="E62" s="244"/>
      <c r="F62" s="244"/>
      <c r="G62" s="244"/>
      <c r="H62" s="244"/>
      <c r="I62" s="648"/>
      <c r="J62" s="245">
        <v>25</v>
      </c>
      <c r="K62" s="244" t="s">
        <v>1413</v>
      </c>
      <c r="L62" s="244" t="s">
        <v>68</v>
      </c>
      <c r="M62" s="244" t="s">
        <v>4956</v>
      </c>
      <c r="N62" s="244" t="s">
        <v>4957</v>
      </c>
      <c r="O62" s="246">
        <f>8*60</f>
        <v>480</v>
      </c>
      <c r="P62" s="246" t="s">
        <v>359</v>
      </c>
      <c r="Q62" s="246" t="s">
        <v>3893</v>
      </c>
      <c r="R62" s="246">
        <v>1</v>
      </c>
      <c r="S62" s="246">
        <v>0</v>
      </c>
      <c r="T62" s="246">
        <v>0</v>
      </c>
      <c r="U62" s="246" t="s">
        <v>1421</v>
      </c>
      <c r="V62" s="246">
        <v>1</v>
      </c>
      <c r="W62" s="246" t="s">
        <v>1421</v>
      </c>
      <c r="X62" s="246" t="s">
        <v>1421</v>
      </c>
      <c r="Y62" s="246" t="s">
        <v>1421</v>
      </c>
      <c r="Z62" s="246" t="s">
        <v>1421</v>
      </c>
      <c r="AA62" s="156">
        <f t="shared" si="4"/>
        <v>49481.712666666666</v>
      </c>
      <c r="AB62" s="156">
        <f t="shared" si="3"/>
        <v>8888.8888888888887</v>
      </c>
      <c r="AC62" s="126">
        <v>1</v>
      </c>
      <c r="AD62" s="246" t="s">
        <v>4953</v>
      </c>
      <c r="AE62" s="246">
        <v>1</v>
      </c>
      <c r="AF62" s="246"/>
    </row>
    <row r="63" spans="1:32" s="305" customFormat="1" ht="56">
      <c r="A63" s="243" t="s">
        <v>4958</v>
      </c>
      <c r="B63" s="244" t="s">
        <v>4959</v>
      </c>
      <c r="C63" s="244">
        <v>6</v>
      </c>
      <c r="D63" s="244"/>
      <c r="E63" s="244"/>
      <c r="F63" s="244"/>
      <c r="G63" s="244"/>
      <c r="H63" s="244"/>
      <c r="I63" s="648"/>
      <c r="J63" s="245">
        <v>2400</v>
      </c>
      <c r="K63" s="244" t="s">
        <v>1413</v>
      </c>
      <c r="L63" s="244" t="s">
        <v>68</v>
      </c>
      <c r="M63" s="244" t="s">
        <v>6104</v>
      </c>
      <c r="N63" s="244" t="s">
        <v>4960</v>
      </c>
      <c r="O63" s="246">
        <f>8*60</f>
        <v>480</v>
      </c>
      <c r="P63" s="246" t="s">
        <v>359</v>
      </c>
      <c r="Q63" s="246" t="s">
        <v>3893</v>
      </c>
      <c r="R63" s="246">
        <v>1</v>
      </c>
      <c r="S63" s="246">
        <v>0</v>
      </c>
      <c r="T63" s="246">
        <v>0</v>
      </c>
      <c r="U63" s="246" t="s">
        <v>1421</v>
      </c>
      <c r="V63" s="246">
        <v>1</v>
      </c>
      <c r="W63" s="246" t="s">
        <v>1421</v>
      </c>
      <c r="X63" s="246" t="s">
        <v>1421</v>
      </c>
      <c r="Y63" s="246" t="s">
        <v>1421</v>
      </c>
      <c r="Z63" s="246" t="s">
        <v>1421</v>
      </c>
      <c r="AA63" s="156">
        <f t="shared" si="4"/>
        <v>49481.712666666666</v>
      </c>
      <c r="AB63" s="156">
        <f t="shared" si="3"/>
        <v>8888.8888888888887</v>
      </c>
      <c r="AC63" s="126">
        <v>1</v>
      </c>
      <c r="AD63" s="246" t="s">
        <v>4953</v>
      </c>
      <c r="AE63" s="246">
        <v>1</v>
      </c>
      <c r="AF63" s="246"/>
    </row>
    <row r="64" spans="1:32" s="305" customFormat="1" ht="112">
      <c r="A64" s="243" t="s">
        <v>1557</v>
      </c>
      <c r="B64" s="244" t="s">
        <v>1558</v>
      </c>
      <c r="C64" s="244">
        <v>2</v>
      </c>
      <c r="D64" s="244">
        <v>6</v>
      </c>
      <c r="E64" s="244"/>
      <c r="F64" s="244">
        <v>7</v>
      </c>
      <c r="G64" s="244"/>
      <c r="H64" s="244"/>
      <c r="I64" s="648"/>
      <c r="J64" s="245">
        <v>705</v>
      </c>
      <c r="K64" s="244" t="s">
        <v>1413</v>
      </c>
      <c r="L64" s="244" t="s">
        <v>68</v>
      </c>
      <c r="M64" s="244" t="s">
        <v>6105</v>
      </c>
      <c r="N64" s="244" t="s">
        <v>1553</v>
      </c>
      <c r="O64" s="246">
        <v>480</v>
      </c>
      <c r="P64" s="246" t="s">
        <v>359</v>
      </c>
      <c r="Q64" s="246" t="s">
        <v>1550</v>
      </c>
      <c r="R64" s="246">
        <v>1</v>
      </c>
      <c r="S64" s="246">
        <v>0</v>
      </c>
      <c r="T64" s="246">
        <v>0</v>
      </c>
      <c r="U64" s="246" t="s">
        <v>1421</v>
      </c>
      <c r="V64" s="246">
        <v>1</v>
      </c>
      <c r="W64" s="246" t="s">
        <v>1421</v>
      </c>
      <c r="X64" s="246" t="s">
        <v>1421</v>
      </c>
      <c r="Y64" s="246" t="s">
        <v>1421</v>
      </c>
      <c r="Z64" s="246" t="s">
        <v>1421</v>
      </c>
      <c r="AA64" s="658">
        <v>89083.839999999982</v>
      </c>
      <c r="AB64" s="156"/>
      <c r="AC64" s="126">
        <v>1</v>
      </c>
      <c r="AD64" s="246" t="s">
        <v>1422</v>
      </c>
      <c r="AE64" s="246">
        <v>1</v>
      </c>
      <c r="AF64" s="246"/>
    </row>
    <row r="65" spans="1:32" s="305" customFormat="1" ht="112">
      <c r="A65" s="243" t="s">
        <v>6106</v>
      </c>
      <c r="B65" s="244" t="s">
        <v>1547</v>
      </c>
      <c r="C65" s="244">
        <v>2</v>
      </c>
      <c r="D65" s="244">
        <v>6</v>
      </c>
      <c r="E65" s="244"/>
      <c r="F65" s="244"/>
      <c r="G65" s="244"/>
      <c r="H65" s="244"/>
      <c r="I65" s="648"/>
      <c r="J65" s="245">
        <v>60</v>
      </c>
      <c r="K65" s="244" t="s">
        <v>1469</v>
      </c>
      <c r="L65" s="244" t="s">
        <v>68</v>
      </c>
      <c r="M65" s="244" t="s">
        <v>1549</v>
      </c>
      <c r="N65" s="244" t="s">
        <v>6107</v>
      </c>
      <c r="O65" s="246">
        <f>40*60</f>
        <v>2400</v>
      </c>
      <c r="P65" s="246" t="s">
        <v>1548</v>
      </c>
      <c r="Q65" s="246" t="s">
        <v>1550</v>
      </c>
      <c r="R65" s="246">
        <v>1</v>
      </c>
      <c r="S65" s="246">
        <v>0</v>
      </c>
      <c r="T65" s="246">
        <v>0</v>
      </c>
      <c r="U65" s="246" t="s">
        <v>1421</v>
      </c>
      <c r="V65" s="246">
        <v>1</v>
      </c>
      <c r="W65" s="246" t="s">
        <v>58</v>
      </c>
      <c r="X65" s="246" t="s">
        <v>6108</v>
      </c>
      <c r="Y65" s="246" t="s">
        <v>1421</v>
      </c>
      <c r="Z65" s="246" t="s">
        <v>1421</v>
      </c>
      <c r="AA65" s="156">
        <f>742225.69/15</f>
        <v>49481.712666666666</v>
      </c>
      <c r="AB65" s="156">
        <f t="shared" si="3"/>
        <v>8888.8888888888887</v>
      </c>
      <c r="AC65" s="126">
        <v>1</v>
      </c>
      <c r="AD65" s="126" t="s">
        <v>2102</v>
      </c>
      <c r="AE65" s="246">
        <v>1</v>
      </c>
      <c r="AF65" s="246"/>
    </row>
    <row r="66" spans="1:32" s="305" customFormat="1" ht="42">
      <c r="A66" s="243" t="s">
        <v>4961</v>
      </c>
      <c r="B66" s="244" t="s">
        <v>4962</v>
      </c>
      <c r="C66" s="244">
        <v>6</v>
      </c>
      <c r="D66" s="244"/>
      <c r="E66" s="244"/>
      <c r="F66" s="244"/>
      <c r="G66" s="244"/>
      <c r="H66" s="244"/>
      <c r="I66" s="648"/>
      <c r="J66" s="245">
        <v>128</v>
      </c>
      <c r="K66" s="244" t="s">
        <v>1413</v>
      </c>
      <c r="L66" s="244" t="s">
        <v>68</v>
      </c>
      <c r="M66" s="244" t="s">
        <v>4963</v>
      </c>
      <c r="N66" s="244" t="s">
        <v>4957</v>
      </c>
      <c r="O66" s="246">
        <f>8*60</f>
        <v>480</v>
      </c>
      <c r="P66" s="246" t="s">
        <v>359</v>
      </c>
      <c r="Q66" s="246" t="s">
        <v>3878</v>
      </c>
      <c r="R66" s="246">
        <v>1</v>
      </c>
      <c r="S66" s="246">
        <v>0</v>
      </c>
      <c r="T66" s="246">
        <v>0</v>
      </c>
      <c r="U66" s="246" t="s">
        <v>1421</v>
      </c>
      <c r="V66" s="246">
        <v>1</v>
      </c>
      <c r="W66" s="246" t="s">
        <v>1421</v>
      </c>
      <c r="X66" s="246" t="s">
        <v>1421</v>
      </c>
      <c r="Y66" s="246" t="s">
        <v>1421</v>
      </c>
      <c r="Z66" s="246" t="s">
        <v>1421</v>
      </c>
      <c r="AA66" s="156">
        <v>0</v>
      </c>
      <c r="AB66" s="156">
        <f t="shared" si="3"/>
        <v>8888.8888888888887</v>
      </c>
      <c r="AC66" s="126">
        <v>7</v>
      </c>
      <c r="AD66" s="246" t="s">
        <v>4953</v>
      </c>
      <c r="AE66" s="246">
        <v>1</v>
      </c>
      <c r="AF66" s="246"/>
    </row>
    <row r="67" spans="1:32" s="305" customFormat="1" ht="42">
      <c r="A67" s="243" t="s">
        <v>4964</v>
      </c>
      <c r="B67" s="244" t="s">
        <v>4965</v>
      </c>
      <c r="C67" s="244">
        <v>6</v>
      </c>
      <c r="D67" s="244"/>
      <c r="E67" s="244"/>
      <c r="F67" s="244"/>
      <c r="G67" s="244"/>
      <c r="H67" s="244"/>
      <c r="I67" s="648"/>
      <c r="J67" s="245">
        <v>25</v>
      </c>
      <c r="K67" s="244" t="s">
        <v>1413</v>
      </c>
      <c r="L67" s="244" t="s">
        <v>68</v>
      </c>
      <c r="M67" s="244" t="s">
        <v>4966</v>
      </c>
      <c r="N67" s="244" t="s">
        <v>4957</v>
      </c>
      <c r="O67" s="246">
        <f>8*60</f>
        <v>480</v>
      </c>
      <c r="P67" s="246" t="s">
        <v>359</v>
      </c>
      <c r="Q67" s="246" t="s">
        <v>3878</v>
      </c>
      <c r="R67" s="246">
        <v>1</v>
      </c>
      <c r="S67" s="246">
        <v>0</v>
      </c>
      <c r="T67" s="246">
        <v>0</v>
      </c>
      <c r="U67" s="246" t="s">
        <v>1421</v>
      </c>
      <c r="V67" s="246">
        <v>1</v>
      </c>
      <c r="W67" s="246" t="s">
        <v>1421</v>
      </c>
      <c r="X67" s="246" t="s">
        <v>6109</v>
      </c>
      <c r="Y67" s="246" t="s">
        <v>1421</v>
      </c>
      <c r="Z67" s="246" t="s">
        <v>1421</v>
      </c>
      <c r="AA67" s="156">
        <f t="shared" ref="AA67:AA70" si="5">742225.69/15</f>
        <v>49481.712666666666</v>
      </c>
      <c r="AB67" s="156">
        <f t="shared" si="3"/>
        <v>8888.8888888888887</v>
      </c>
      <c r="AC67" s="126">
        <v>1</v>
      </c>
      <c r="AD67" s="246" t="s">
        <v>4953</v>
      </c>
      <c r="AE67" s="246">
        <v>1</v>
      </c>
      <c r="AF67" s="246"/>
    </row>
    <row r="68" spans="1:32" s="305" customFormat="1" ht="56">
      <c r="A68" s="243" t="s">
        <v>1566</v>
      </c>
      <c r="B68" s="244" t="s">
        <v>1567</v>
      </c>
      <c r="C68" s="244">
        <v>2</v>
      </c>
      <c r="D68" s="244">
        <v>6</v>
      </c>
      <c r="E68" s="244"/>
      <c r="F68" s="244"/>
      <c r="G68" s="244"/>
      <c r="H68" s="244"/>
      <c r="I68" s="648"/>
      <c r="J68" s="245">
        <v>800</v>
      </c>
      <c r="K68" s="244" t="s">
        <v>1413</v>
      </c>
      <c r="L68" s="244" t="s">
        <v>68</v>
      </c>
      <c r="M68" s="244" t="s">
        <v>1561</v>
      </c>
      <c r="N68" s="244" t="s">
        <v>6110</v>
      </c>
      <c r="O68" s="246">
        <v>480</v>
      </c>
      <c r="P68" s="246" t="s">
        <v>359</v>
      </c>
      <c r="Q68" s="246" t="s">
        <v>373</v>
      </c>
      <c r="R68" s="246">
        <v>1</v>
      </c>
      <c r="S68" s="246">
        <v>0</v>
      </c>
      <c r="T68" s="246">
        <v>0</v>
      </c>
      <c r="U68" s="246" t="s">
        <v>1421</v>
      </c>
      <c r="V68" s="246">
        <v>1</v>
      </c>
      <c r="W68" s="246" t="s">
        <v>1421</v>
      </c>
      <c r="X68" s="246" t="s">
        <v>1421</v>
      </c>
      <c r="Y68" s="246" t="s">
        <v>1421</v>
      </c>
      <c r="Z68" s="246" t="s">
        <v>1421</v>
      </c>
      <c r="AA68" s="156">
        <f t="shared" si="5"/>
        <v>49481.712666666666</v>
      </c>
      <c r="AB68" s="156">
        <f t="shared" si="3"/>
        <v>8888.8888888888887</v>
      </c>
      <c r="AC68" s="126">
        <v>1</v>
      </c>
      <c r="AD68" s="246" t="s">
        <v>1422</v>
      </c>
      <c r="AE68" s="246">
        <v>1</v>
      </c>
      <c r="AF68" s="246"/>
    </row>
    <row r="69" spans="1:32" s="305" customFormat="1" ht="42">
      <c r="A69" s="243" t="s">
        <v>4967</v>
      </c>
      <c r="B69" s="244" t="s">
        <v>4968</v>
      </c>
      <c r="C69" s="244">
        <v>2</v>
      </c>
      <c r="D69" s="244">
        <v>6</v>
      </c>
      <c r="E69" s="244"/>
      <c r="F69" s="244"/>
      <c r="G69" s="244"/>
      <c r="H69" s="244"/>
      <c r="I69" s="648"/>
      <c r="J69" s="245">
        <v>1500</v>
      </c>
      <c r="K69" s="244" t="s">
        <v>1413</v>
      </c>
      <c r="L69" s="244" t="s">
        <v>68</v>
      </c>
      <c r="M69" s="244" t="s">
        <v>6111</v>
      </c>
      <c r="N69" s="244" t="s">
        <v>6112</v>
      </c>
      <c r="O69" s="246">
        <f>8*60</f>
        <v>480</v>
      </c>
      <c r="P69" s="246" t="s">
        <v>359</v>
      </c>
      <c r="Q69" s="246" t="s">
        <v>4969</v>
      </c>
      <c r="R69" s="246">
        <v>1</v>
      </c>
      <c r="S69" s="246">
        <v>0</v>
      </c>
      <c r="T69" s="246">
        <v>0</v>
      </c>
      <c r="U69" s="246" t="s">
        <v>1421</v>
      </c>
      <c r="V69" s="246">
        <v>1</v>
      </c>
      <c r="W69" s="246" t="s">
        <v>1421</v>
      </c>
      <c r="X69" s="246" t="s">
        <v>1421</v>
      </c>
      <c r="Y69" s="246" t="s">
        <v>1421</v>
      </c>
      <c r="Z69" s="246" t="s">
        <v>1421</v>
      </c>
      <c r="AA69" s="156">
        <f t="shared" si="5"/>
        <v>49481.712666666666</v>
      </c>
      <c r="AB69" s="156">
        <f t="shared" si="3"/>
        <v>8888.8888888888887</v>
      </c>
      <c r="AC69" s="126">
        <v>1</v>
      </c>
      <c r="AD69" s="246" t="s">
        <v>4953</v>
      </c>
      <c r="AE69" s="246">
        <v>1</v>
      </c>
      <c r="AF69" s="246"/>
    </row>
    <row r="70" spans="1:32" s="305" customFormat="1" ht="112">
      <c r="A70" s="243" t="s">
        <v>1564</v>
      </c>
      <c r="B70" s="244" t="s">
        <v>1565</v>
      </c>
      <c r="C70" s="244">
        <v>6</v>
      </c>
      <c r="D70" s="244"/>
      <c r="E70" s="244"/>
      <c r="F70" s="244"/>
      <c r="G70" s="244"/>
      <c r="H70" s="244"/>
      <c r="I70" s="648"/>
      <c r="J70" s="245">
        <v>800</v>
      </c>
      <c r="K70" s="244" t="s">
        <v>1413</v>
      </c>
      <c r="L70" s="244" t="s">
        <v>68</v>
      </c>
      <c r="M70" s="244" t="s">
        <v>1561</v>
      </c>
      <c r="N70" s="244" t="s">
        <v>6110</v>
      </c>
      <c r="O70" s="244" t="s">
        <v>2606</v>
      </c>
      <c r="P70" s="244" t="s">
        <v>2606</v>
      </c>
      <c r="Q70" s="246" t="s">
        <v>373</v>
      </c>
      <c r="R70" s="246">
        <v>1</v>
      </c>
      <c r="S70" s="246">
        <v>0</v>
      </c>
      <c r="T70" s="246">
        <v>0</v>
      </c>
      <c r="U70" s="246" t="s">
        <v>1421</v>
      </c>
      <c r="V70" s="246">
        <v>1</v>
      </c>
      <c r="W70" s="246" t="s">
        <v>1421</v>
      </c>
      <c r="X70" s="246" t="s">
        <v>1421</v>
      </c>
      <c r="Y70" s="246" t="s">
        <v>1421</v>
      </c>
      <c r="Z70" s="246" t="s">
        <v>1421</v>
      </c>
      <c r="AA70" s="156">
        <f t="shared" si="5"/>
        <v>49481.712666666666</v>
      </c>
      <c r="AB70" s="156">
        <f t="shared" si="3"/>
        <v>8888.8888888888887</v>
      </c>
      <c r="AC70" s="126">
        <v>1</v>
      </c>
      <c r="AD70" s="246" t="s">
        <v>1422</v>
      </c>
      <c r="AE70" s="246">
        <v>1</v>
      </c>
      <c r="AF70" s="246"/>
    </row>
    <row r="71" spans="1:32" s="305" customFormat="1" ht="70">
      <c r="A71" s="243" t="s">
        <v>1568</v>
      </c>
      <c r="B71" s="244" t="s">
        <v>1569</v>
      </c>
      <c r="C71" s="244">
        <v>7</v>
      </c>
      <c r="D71" s="244"/>
      <c r="E71" s="244"/>
      <c r="F71" s="244"/>
      <c r="G71" s="244"/>
      <c r="H71" s="244"/>
      <c r="I71" s="648"/>
      <c r="J71" s="245" t="s">
        <v>1421</v>
      </c>
      <c r="K71" s="244" t="s">
        <v>1421</v>
      </c>
      <c r="L71" s="244" t="s">
        <v>1421</v>
      </c>
      <c r="M71" s="244" t="s">
        <v>1570</v>
      </c>
      <c r="N71" s="244" t="s">
        <v>1421</v>
      </c>
      <c r="O71" s="244" t="s">
        <v>2606</v>
      </c>
      <c r="P71" s="244" t="s">
        <v>2606</v>
      </c>
      <c r="Q71" s="246" t="s">
        <v>1421</v>
      </c>
      <c r="R71" s="246">
        <v>0</v>
      </c>
      <c r="S71" s="246">
        <v>0</v>
      </c>
      <c r="T71" s="246">
        <v>0</v>
      </c>
      <c r="U71" s="246" t="s">
        <v>1421</v>
      </c>
      <c r="V71" s="246">
        <v>1</v>
      </c>
      <c r="W71" s="246" t="s">
        <v>58</v>
      </c>
      <c r="X71" s="246" t="s">
        <v>1571</v>
      </c>
      <c r="Y71" s="246" t="s">
        <v>1421</v>
      </c>
      <c r="Z71" s="246" t="s">
        <v>1421</v>
      </c>
      <c r="AA71" s="156">
        <v>300000</v>
      </c>
      <c r="AB71" s="156">
        <v>0</v>
      </c>
      <c r="AC71" s="126">
        <v>1</v>
      </c>
      <c r="AD71" s="246" t="s">
        <v>1422</v>
      </c>
      <c r="AE71" s="246">
        <v>1</v>
      </c>
      <c r="AF71" s="246" t="s">
        <v>6113</v>
      </c>
    </row>
    <row r="72" spans="1:32" s="305" customFormat="1" ht="112">
      <c r="A72" s="653" t="s">
        <v>1477</v>
      </c>
      <c r="B72" s="151" t="s">
        <v>4970</v>
      </c>
      <c r="C72" s="244">
        <v>2</v>
      </c>
      <c r="D72" s="244">
        <v>4</v>
      </c>
      <c r="E72" s="244">
        <v>6</v>
      </c>
      <c r="F72" s="244">
        <v>7</v>
      </c>
      <c r="G72" s="244">
        <v>5</v>
      </c>
      <c r="H72" s="244"/>
      <c r="I72" s="648"/>
      <c r="J72" s="245">
        <v>42</v>
      </c>
      <c r="K72" s="244" t="s">
        <v>1421</v>
      </c>
      <c r="L72" s="244" t="s">
        <v>1421</v>
      </c>
      <c r="M72" s="244" t="s">
        <v>4971</v>
      </c>
      <c r="N72" s="244" t="s">
        <v>1421</v>
      </c>
      <c r="O72" s="244" t="s">
        <v>2606</v>
      </c>
      <c r="P72" s="244" t="s">
        <v>2606</v>
      </c>
      <c r="Q72" s="246" t="s">
        <v>739</v>
      </c>
      <c r="R72" s="246">
        <v>1</v>
      </c>
      <c r="S72" s="246">
        <v>0</v>
      </c>
      <c r="T72" s="246">
        <v>1</v>
      </c>
      <c r="U72" s="246" t="s">
        <v>1418</v>
      </c>
      <c r="V72" s="246">
        <v>1</v>
      </c>
      <c r="W72" s="246" t="s">
        <v>68</v>
      </c>
      <c r="X72" s="246" t="s">
        <v>1421</v>
      </c>
      <c r="Y72" s="246" t="s">
        <v>1421</v>
      </c>
      <c r="Z72" s="246" t="s">
        <v>1421</v>
      </c>
      <c r="AA72" s="156">
        <v>262082.24</v>
      </c>
      <c r="AB72" s="156">
        <v>0</v>
      </c>
      <c r="AC72" s="126">
        <v>1</v>
      </c>
      <c r="AD72" s="246" t="s">
        <v>4953</v>
      </c>
      <c r="AE72" s="246">
        <v>1</v>
      </c>
      <c r="AF72" s="246"/>
    </row>
    <row r="73" spans="1:32" s="179" customFormat="1" ht="140">
      <c r="A73" s="653" t="s">
        <v>4972</v>
      </c>
      <c r="B73" s="151" t="s">
        <v>4973</v>
      </c>
      <c r="C73" s="244">
        <v>2</v>
      </c>
      <c r="D73" s="244">
        <v>4</v>
      </c>
      <c r="E73" s="244">
        <v>6</v>
      </c>
      <c r="F73" s="244">
        <v>7</v>
      </c>
      <c r="G73" s="244">
        <v>5</v>
      </c>
      <c r="H73" s="244"/>
      <c r="I73" s="648"/>
      <c r="J73" s="245">
        <v>241</v>
      </c>
      <c r="K73" s="244" t="s">
        <v>1421</v>
      </c>
      <c r="L73" s="244" t="s">
        <v>1421</v>
      </c>
      <c r="M73" s="244" t="s">
        <v>1487</v>
      </c>
      <c r="N73" s="244" t="s">
        <v>1421</v>
      </c>
      <c r="O73" s="244" t="s">
        <v>2606</v>
      </c>
      <c r="P73" s="244" t="s">
        <v>2606</v>
      </c>
      <c r="Q73" s="246" t="s">
        <v>1424</v>
      </c>
      <c r="R73" s="246">
        <v>1</v>
      </c>
      <c r="S73" s="246">
        <v>1</v>
      </c>
      <c r="T73" s="246">
        <v>1</v>
      </c>
      <c r="U73" s="246" t="s">
        <v>1418</v>
      </c>
      <c r="V73" s="246">
        <v>1</v>
      </c>
      <c r="W73" s="246" t="s">
        <v>68</v>
      </c>
      <c r="X73" s="246" t="s">
        <v>1421</v>
      </c>
      <c r="Y73" s="246" t="s">
        <v>1421</v>
      </c>
      <c r="Z73" s="246" t="s">
        <v>1421</v>
      </c>
      <c r="AA73" s="156">
        <v>178917.05</v>
      </c>
      <c r="AB73" s="156">
        <v>0</v>
      </c>
      <c r="AC73" s="126">
        <v>1</v>
      </c>
      <c r="AD73" s="246" t="s">
        <v>4953</v>
      </c>
      <c r="AE73" s="246">
        <v>1</v>
      </c>
      <c r="AF73" s="246"/>
    </row>
  </sheetData>
  <sheetProtection algorithmName="SHA-512" hashValue="U6KqQ1HnslE6Qdz2Kqfa3QKJ+Nxhn1GTeSAKhji2t/nC3xBygAk+dzPMz0rj5NdY8iilw11XAA8sduBLTwy9qg==" saltValue="/zwXjVA7XGFiwkfdQbCt7w==" spinCount="100000" sheet="1" objects="1" scenarios="1"/>
  <mergeCells count="4">
    <mergeCell ref="C2:I2"/>
    <mergeCell ref="J1:L1"/>
    <mergeCell ref="A1:I1"/>
    <mergeCell ref="N1:R1"/>
  </mergeCells>
  <pageMargins left="0.25" right="0.25" top="0.75" bottom="0.75" header="0.3" footer="0.3"/>
  <pageSetup orientation="landscape" horizontalDpi="1200" verticalDpi="120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E8426-F769-134B-BD11-0BAEE6EC1A6E}">
  <sheetPr codeName="Sheet16">
    <outlinePr summaryBelow="0" summaryRight="0"/>
  </sheetPr>
  <dimension ref="A1:AF990"/>
  <sheetViews>
    <sheetView showGridLines="0" zoomScaleNormal="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14.5" defaultRowHeight="13"/>
  <cols>
    <col min="1" max="1" width="26" style="25" customWidth="1"/>
    <col min="2" max="2" width="69" style="45" customWidth="1"/>
    <col min="3" max="8" width="3.5" style="25" customWidth="1"/>
    <col min="9" max="9" width="3.33203125" style="56" customWidth="1"/>
    <col min="10" max="10" width="10.6640625" style="25" customWidth="1"/>
    <col min="11" max="11" width="14.83203125" style="25" customWidth="1"/>
    <col min="12" max="12" width="10.6640625" style="25" customWidth="1"/>
    <col min="13" max="13" width="41.33203125" style="25" customWidth="1"/>
    <col min="14" max="14" width="14.5" style="25" customWidth="1"/>
    <col min="15" max="15" width="12.6640625" style="25" customWidth="1"/>
    <col min="16" max="16" width="25.33203125" style="25" customWidth="1"/>
    <col min="17" max="17" width="19.5" style="25" customWidth="1"/>
    <col min="18" max="18" width="17.5" style="25" customWidth="1"/>
    <col min="19" max="19" width="24.5" style="44" customWidth="1"/>
    <col min="20" max="20" width="27.1640625" style="25" customWidth="1"/>
    <col min="21" max="21" width="20.6640625" style="25" customWidth="1"/>
    <col min="22" max="22" width="12.33203125" style="25" customWidth="1"/>
    <col min="23" max="23" width="24.5" style="25" customWidth="1"/>
    <col min="24" max="24" width="29.6640625" style="25" customWidth="1"/>
    <col min="25" max="25" width="26.6640625" style="25" customWidth="1"/>
    <col min="26" max="26" width="14.5" style="25"/>
    <col min="27" max="27" width="16.1640625" style="25" customWidth="1"/>
    <col min="28" max="28" width="14.5" style="25"/>
    <col min="29" max="29" width="19.33203125" style="25" customWidth="1"/>
    <col min="30" max="30" width="10.83203125" style="44" customWidth="1"/>
    <col min="31" max="31" width="14.5" style="25"/>
    <col min="32" max="32" width="33.1640625" style="25" customWidth="1"/>
    <col min="33" max="16384" width="14.5" style="25"/>
  </cols>
  <sheetData>
    <row r="1" spans="1:32" ht="84" customHeight="1" thickBot="1">
      <c r="A1" s="720" t="s">
        <v>4777</v>
      </c>
      <c r="B1" s="721"/>
      <c r="C1" s="721"/>
      <c r="D1" s="721"/>
      <c r="E1" s="721"/>
      <c r="F1" s="721"/>
      <c r="G1" s="721"/>
      <c r="H1" s="721"/>
      <c r="I1" s="722"/>
      <c r="J1" s="695" t="s">
        <v>1700</v>
      </c>
      <c r="K1" s="695"/>
      <c r="L1" s="695"/>
      <c r="M1" s="68" t="s">
        <v>1687</v>
      </c>
      <c r="N1" s="691" t="s">
        <v>6010</v>
      </c>
      <c r="O1" s="692"/>
      <c r="P1" s="692"/>
      <c r="Q1" s="692"/>
      <c r="R1" s="693"/>
      <c r="S1" s="61"/>
      <c r="T1" s="61"/>
      <c r="U1" s="61"/>
      <c r="V1" s="61"/>
      <c r="W1" s="61"/>
      <c r="X1" s="61"/>
      <c r="Y1" s="61"/>
      <c r="Z1" s="61"/>
      <c r="AA1" s="61"/>
      <c r="AB1" s="61"/>
      <c r="AC1" s="62"/>
      <c r="AD1" s="63"/>
      <c r="AE1" s="61"/>
      <c r="AF1" s="62"/>
    </row>
    <row r="2" spans="1:32" s="133" customFormat="1" ht="169" thickBot="1">
      <c r="A2" s="144" t="s">
        <v>2611</v>
      </c>
      <c r="B2" s="145" t="s">
        <v>4398</v>
      </c>
      <c r="C2" s="699" t="s">
        <v>2612</v>
      </c>
      <c r="D2" s="700"/>
      <c r="E2" s="700"/>
      <c r="F2" s="700"/>
      <c r="G2" s="700"/>
      <c r="H2" s="700"/>
      <c r="I2" s="701"/>
      <c r="J2" s="145" t="s">
        <v>4396</v>
      </c>
      <c r="K2" s="145" t="s">
        <v>2613</v>
      </c>
      <c r="L2" s="145" t="s">
        <v>2614</v>
      </c>
      <c r="M2" s="145" t="s">
        <v>2615</v>
      </c>
      <c r="N2" s="145" t="s">
        <v>4397</v>
      </c>
      <c r="O2" s="145" t="s">
        <v>4399</v>
      </c>
      <c r="P2" s="145" t="s">
        <v>4400</v>
      </c>
      <c r="Q2" s="145" t="s">
        <v>2616</v>
      </c>
      <c r="R2" s="146" t="s">
        <v>2617</v>
      </c>
      <c r="S2" s="146" t="s">
        <v>2618</v>
      </c>
      <c r="T2" s="146" t="s">
        <v>2619</v>
      </c>
      <c r="U2" s="145" t="s">
        <v>2620</v>
      </c>
      <c r="V2" s="145" t="s">
        <v>2621</v>
      </c>
      <c r="W2" s="145" t="s">
        <v>2622</v>
      </c>
      <c r="X2" s="145" t="s">
        <v>2623</v>
      </c>
      <c r="Y2" s="145" t="s">
        <v>2624</v>
      </c>
      <c r="Z2" s="145" t="s">
        <v>5982</v>
      </c>
      <c r="AA2" s="116" t="s">
        <v>4778</v>
      </c>
      <c r="AB2" s="116" t="s">
        <v>4779</v>
      </c>
      <c r="AC2" s="147" t="s">
        <v>2625</v>
      </c>
      <c r="AD2" s="145" t="s">
        <v>2626</v>
      </c>
      <c r="AE2" s="145" t="s">
        <v>2627</v>
      </c>
      <c r="AF2" s="148" t="s">
        <v>1686</v>
      </c>
    </row>
    <row r="3" spans="1:32" s="80" customFormat="1" ht="98">
      <c r="A3" s="183" t="s">
        <v>2418</v>
      </c>
      <c r="B3" s="134" t="s">
        <v>2419</v>
      </c>
      <c r="C3" s="234" t="s">
        <v>4838</v>
      </c>
      <c r="D3" s="234">
        <v>2</v>
      </c>
      <c r="E3" s="234" t="s">
        <v>4838</v>
      </c>
      <c r="F3" s="234">
        <v>4</v>
      </c>
      <c r="G3" s="234" t="s">
        <v>4838</v>
      </c>
      <c r="H3" s="234" t="s">
        <v>4838</v>
      </c>
      <c r="I3" s="234" t="s">
        <v>4838</v>
      </c>
      <c r="J3" s="235">
        <v>27</v>
      </c>
      <c r="K3" s="235" t="s">
        <v>4839</v>
      </c>
      <c r="L3" s="235" t="s">
        <v>2052</v>
      </c>
      <c r="M3" s="235" t="s">
        <v>4840</v>
      </c>
      <c r="N3" s="235" t="s">
        <v>2420</v>
      </c>
      <c r="O3" s="235" t="s">
        <v>1995</v>
      </c>
      <c r="P3" s="235" t="s">
        <v>990</v>
      </c>
      <c r="Q3" s="235" t="s">
        <v>4841</v>
      </c>
      <c r="R3" s="134">
        <v>4</v>
      </c>
      <c r="S3" s="235">
        <v>3</v>
      </c>
      <c r="T3" s="235">
        <v>1</v>
      </c>
      <c r="U3" s="235" t="s">
        <v>1576</v>
      </c>
      <c r="V3" s="235">
        <v>1</v>
      </c>
      <c r="W3" s="235" t="s">
        <v>2421</v>
      </c>
      <c r="X3" s="134" t="s">
        <v>2422</v>
      </c>
      <c r="Y3" s="77" t="s">
        <v>52</v>
      </c>
      <c r="Z3" s="134" t="s">
        <v>52</v>
      </c>
      <c r="AA3" s="578">
        <v>5400</v>
      </c>
      <c r="AB3" s="236">
        <v>0</v>
      </c>
      <c r="AC3" s="134" t="s">
        <v>987</v>
      </c>
      <c r="AD3" s="136">
        <v>2022</v>
      </c>
      <c r="AE3" s="134">
        <v>2</v>
      </c>
      <c r="AF3" s="134" t="s">
        <v>2437</v>
      </c>
    </row>
    <row r="4" spans="1:32" s="80" customFormat="1" ht="56">
      <c r="A4" s="183" t="s">
        <v>1587</v>
      </c>
      <c r="B4" s="237" t="s">
        <v>1588</v>
      </c>
      <c r="C4" s="238" t="s">
        <v>4838</v>
      </c>
      <c r="D4" s="238">
        <v>2</v>
      </c>
      <c r="E4" s="238" t="s">
        <v>4838</v>
      </c>
      <c r="F4" s="238">
        <v>4</v>
      </c>
      <c r="G4" s="238">
        <v>5</v>
      </c>
      <c r="H4" s="238" t="s">
        <v>4838</v>
      </c>
      <c r="I4" s="238" t="s">
        <v>4838</v>
      </c>
      <c r="J4" s="239">
        <v>18</v>
      </c>
      <c r="K4" s="239" t="s">
        <v>2423</v>
      </c>
      <c r="L4" s="239" t="s">
        <v>2052</v>
      </c>
      <c r="M4" s="239" t="s">
        <v>4842</v>
      </c>
      <c r="N4" s="239" t="s">
        <v>2424</v>
      </c>
      <c r="O4" s="239" t="s">
        <v>1995</v>
      </c>
      <c r="P4" s="239" t="s">
        <v>380</v>
      </c>
      <c r="Q4" s="239" t="s">
        <v>4843</v>
      </c>
      <c r="R4" s="237">
        <v>1</v>
      </c>
      <c r="S4" s="239">
        <v>3</v>
      </c>
      <c r="T4" s="239">
        <v>0</v>
      </c>
      <c r="U4" s="239" t="s">
        <v>1576</v>
      </c>
      <c r="V4" s="239">
        <v>1</v>
      </c>
      <c r="W4" s="239" t="s">
        <v>52</v>
      </c>
      <c r="X4" s="237" t="s">
        <v>52</v>
      </c>
      <c r="Y4" s="77" t="s">
        <v>52</v>
      </c>
      <c r="Z4" s="237" t="s">
        <v>52</v>
      </c>
      <c r="AA4" s="579">
        <v>3000</v>
      </c>
      <c r="AB4" s="240">
        <v>0</v>
      </c>
      <c r="AC4" s="237">
        <v>1</v>
      </c>
      <c r="AD4" s="241">
        <v>2004</v>
      </c>
      <c r="AE4" s="237">
        <v>2</v>
      </c>
      <c r="AF4" s="237" t="s">
        <v>1589</v>
      </c>
    </row>
    <row r="5" spans="1:32" s="80" customFormat="1" ht="126">
      <c r="A5" s="183" t="s">
        <v>2425</v>
      </c>
      <c r="B5" s="237" t="s">
        <v>2426</v>
      </c>
      <c r="C5" s="238" t="s">
        <v>4838</v>
      </c>
      <c r="D5" s="238">
        <v>2</v>
      </c>
      <c r="E5" s="238" t="s">
        <v>4838</v>
      </c>
      <c r="F5" s="238">
        <v>4</v>
      </c>
      <c r="G5" s="238" t="s">
        <v>4838</v>
      </c>
      <c r="H5" s="238" t="s">
        <v>4838</v>
      </c>
      <c r="I5" s="238" t="s">
        <v>4838</v>
      </c>
      <c r="J5" s="239">
        <v>22</v>
      </c>
      <c r="K5" s="239" t="s">
        <v>4844</v>
      </c>
      <c r="L5" s="239" t="s">
        <v>2052</v>
      </c>
      <c r="M5" s="239" t="s">
        <v>4845</v>
      </c>
      <c r="N5" s="239" t="s">
        <v>1591</v>
      </c>
      <c r="O5" s="239" t="s">
        <v>4838</v>
      </c>
      <c r="P5" s="239" t="s">
        <v>1590</v>
      </c>
      <c r="Q5" s="239" t="s">
        <v>4846</v>
      </c>
      <c r="R5" s="237">
        <v>3</v>
      </c>
      <c r="S5" s="239">
        <v>3</v>
      </c>
      <c r="T5" s="239">
        <v>0</v>
      </c>
      <c r="U5" s="239" t="s">
        <v>1576</v>
      </c>
      <c r="V5" s="239" t="s">
        <v>2345</v>
      </c>
      <c r="W5" s="239" t="s">
        <v>52</v>
      </c>
      <c r="X5" s="237" t="s">
        <v>52</v>
      </c>
      <c r="Y5" s="77" t="s">
        <v>52</v>
      </c>
      <c r="Z5" s="237" t="s">
        <v>52</v>
      </c>
      <c r="AA5" s="579">
        <v>404725.29</v>
      </c>
      <c r="AB5" s="240">
        <v>0</v>
      </c>
      <c r="AC5" s="237">
        <v>1</v>
      </c>
      <c r="AD5" s="241">
        <v>2016</v>
      </c>
      <c r="AE5" s="237">
        <v>1</v>
      </c>
      <c r="AF5" s="237" t="s">
        <v>2427</v>
      </c>
    </row>
    <row r="6" spans="1:32" s="80" customFormat="1" ht="70">
      <c r="A6" s="183" t="s">
        <v>2428</v>
      </c>
      <c r="B6" s="237" t="s">
        <v>2429</v>
      </c>
      <c r="C6" s="238" t="s">
        <v>4838</v>
      </c>
      <c r="D6" s="238">
        <v>2</v>
      </c>
      <c r="E6" s="238">
        <v>3</v>
      </c>
      <c r="F6" s="238">
        <v>4</v>
      </c>
      <c r="G6" s="238" t="s">
        <v>4838</v>
      </c>
      <c r="H6" s="238" t="s">
        <v>4838</v>
      </c>
      <c r="I6" s="238" t="s">
        <v>4838</v>
      </c>
      <c r="J6" s="239">
        <v>3</v>
      </c>
      <c r="K6" s="239">
        <v>6</v>
      </c>
      <c r="L6" s="239" t="s">
        <v>2052</v>
      </c>
      <c r="M6" s="239" t="s">
        <v>4847</v>
      </c>
      <c r="N6" s="239" t="s">
        <v>1592</v>
      </c>
      <c r="O6" s="239" t="s">
        <v>2430</v>
      </c>
      <c r="P6" s="239" t="s">
        <v>4848</v>
      </c>
      <c r="Q6" s="239" t="s">
        <v>4849</v>
      </c>
      <c r="R6" s="237">
        <v>3</v>
      </c>
      <c r="S6" s="239">
        <v>3</v>
      </c>
      <c r="T6" s="239">
        <v>0</v>
      </c>
      <c r="U6" s="239" t="s">
        <v>1576</v>
      </c>
      <c r="V6" s="239" t="s">
        <v>2345</v>
      </c>
      <c r="W6" s="239" t="s">
        <v>52</v>
      </c>
      <c r="X6" s="237" t="s">
        <v>52</v>
      </c>
      <c r="Y6" s="77" t="s">
        <v>52</v>
      </c>
      <c r="Z6" s="237" t="s">
        <v>52</v>
      </c>
      <c r="AA6" s="579">
        <v>313275.56</v>
      </c>
      <c r="AB6" s="240">
        <v>0</v>
      </c>
      <c r="AC6" s="237">
        <v>1</v>
      </c>
      <c r="AD6" s="241">
        <v>1994</v>
      </c>
      <c r="AE6" s="237">
        <v>1</v>
      </c>
      <c r="AF6" s="237" t="s">
        <v>1593</v>
      </c>
    </row>
    <row r="7" spans="1:32" s="80" customFormat="1" ht="42">
      <c r="A7" s="183" t="s">
        <v>1594</v>
      </c>
      <c r="B7" s="237" t="s">
        <v>1595</v>
      </c>
      <c r="C7" s="238" t="s">
        <v>4838</v>
      </c>
      <c r="D7" s="238">
        <v>2</v>
      </c>
      <c r="E7" s="238">
        <v>3</v>
      </c>
      <c r="F7" s="238">
        <v>4</v>
      </c>
      <c r="G7" s="238" t="s">
        <v>4838</v>
      </c>
      <c r="H7" s="238" t="s">
        <v>4838</v>
      </c>
      <c r="I7" s="238" t="s">
        <v>4838</v>
      </c>
      <c r="J7" s="239">
        <v>10</v>
      </c>
      <c r="K7" s="239" t="s">
        <v>52</v>
      </c>
      <c r="L7" s="239" t="s">
        <v>52</v>
      </c>
      <c r="M7" s="239" t="s">
        <v>4850</v>
      </c>
      <c r="N7" s="239" t="s">
        <v>1596</v>
      </c>
      <c r="O7" s="239" t="s">
        <v>2431</v>
      </c>
      <c r="P7" s="239" t="s">
        <v>2432</v>
      </c>
      <c r="Q7" s="239" t="s">
        <v>4851</v>
      </c>
      <c r="R7" s="237">
        <v>4</v>
      </c>
      <c r="S7" s="239">
        <v>3</v>
      </c>
      <c r="T7" s="239">
        <v>0</v>
      </c>
      <c r="U7" s="239" t="s">
        <v>1576</v>
      </c>
      <c r="V7" s="239" t="s">
        <v>2345</v>
      </c>
      <c r="W7" s="239" t="s">
        <v>52</v>
      </c>
      <c r="X7" s="237" t="s">
        <v>2433</v>
      </c>
      <c r="Y7" s="77" t="s">
        <v>52</v>
      </c>
      <c r="Z7" s="237" t="s">
        <v>52</v>
      </c>
      <c r="AA7" s="579">
        <v>1215678.5900000001</v>
      </c>
      <c r="AB7" s="240">
        <v>0</v>
      </c>
      <c r="AC7" s="237" t="s">
        <v>2388</v>
      </c>
      <c r="AD7" s="241">
        <v>1912</v>
      </c>
      <c r="AE7" s="237">
        <v>3</v>
      </c>
      <c r="AF7" s="237" t="s">
        <v>1597</v>
      </c>
    </row>
    <row r="8" spans="1:32" s="80" customFormat="1" ht="126">
      <c r="A8" s="183" t="s">
        <v>4852</v>
      </c>
      <c r="B8" s="237" t="s">
        <v>4853</v>
      </c>
      <c r="C8" s="238" t="s">
        <v>4838</v>
      </c>
      <c r="D8" s="238">
        <v>2</v>
      </c>
      <c r="E8" s="238" t="s">
        <v>4838</v>
      </c>
      <c r="F8" s="238">
        <v>4</v>
      </c>
      <c r="G8" s="238" t="s">
        <v>4838</v>
      </c>
      <c r="H8" s="238">
        <v>6</v>
      </c>
      <c r="I8" s="238" t="s">
        <v>4838</v>
      </c>
      <c r="J8" s="239">
        <v>8</v>
      </c>
      <c r="K8" s="239">
        <v>14</v>
      </c>
      <c r="L8" s="239" t="s">
        <v>52</v>
      </c>
      <c r="M8" s="239" t="s">
        <v>4854</v>
      </c>
      <c r="N8" s="239" t="s">
        <v>4855</v>
      </c>
      <c r="O8" s="239" t="s">
        <v>4856</v>
      </c>
      <c r="P8" s="239" t="s">
        <v>475</v>
      </c>
      <c r="Q8" s="239" t="s">
        <v>4857</v>
      </c>
      <c r="R8" s="237">
        <v>2</v>
      </c>
      <c r="S8" s="239">
        <v>3</v>
      </c>
      <c r="T8" s="239">
        <v>0</v>
      </c>
      <c r="U8" s="239" t="s">
        <v>1576</v>
      </c>
      <c r="V8" s="239" t="s">
        <v>2345</v>
      </c>
      <c r="W8" s="239" t="s">
        <v>52</v>
      </c>
      <c r="X8" s="237" t="s">
        <v>4858</v>
      </c>
      <c r="Y8" s="77" t="s">
        <v>52</v>
      </c>
      <c r="Z8" s="237" t="s">
        <v>52</v>
      </c>
      <c r="AA8" s="579">
        <v>7000</v>
      </c>
      <c r="AB8" s="240">
        <v>0</v>
      </c>
      <c r="AC8" s="237" t="s">
        <v>2388</v>
      </c>
      <c r="AD8" s="241">
        <v>2023</v>
      </c>
      <c r="AE8" s="237">
        <v>2</v>
      </c>
      <c r="AF8" s="237" t="s">
        <v>4859</v>
      </c>
    </row>
    <row r="9" spans="1:32" s="80" customFormat="1" ht="84">
      <c r="A9" s="180" t="s">
        <v>1572</v>
      </c>
      <c r="B9" s="237" t="s">
        <v>4860</v>
      </c>
      <c r="C9" s="238">
        <v>1</v>
      </c>
      <c r="D9" s="238">
        <v>2</v>
      </c>
      <c r="E9" s="238" t="s">
        <v>4838</v>
      </c>
      <c r="F9" s="238">
        <v>4</v>
      </c>
      <c r="G9" s="238" t="s">
        <v>4838</v>
      </c>
      <c r="H9" s="238" t="s">
        <v>4838</v>
      </c>
      <c r="I9" s="238" t="s">
        <v>4838</v>
      </c>
      <c r="J9" s="239">
        <v>862</v>
      </c>
      <c r="K9" s="239">
        <v>14</v>
      </c>
      <c r="L9" s="239" t="s">
        <v>2052</v>
      </c>
      <c r="M9" s="239" t="s">
        <v>1574</v>
      </c>
      <c r="N9" s="239" t="s">
        <v>4861</v>
      </c>
      <c r="O9" s="239" t="s">
        <v>1987</v>
      </c>
      <c r="P9" s="239" t="s">
        <v>1573</v>
      </c>
      <c r="Q9" s="239" t="s">
        <v>4862</v>
      </c>
      <c r="R9" s="237">
        <v>4</v>
      </c>
      <c r="S9" s="239">
        <v>3</v>
      </c>
      <c r="T9" s="239">
        <v>1</v>
      </c>
      <c r="U9" s="239" t="s">
        <v>1575</v>
      </c>
      <c r="V9" s="239" t="s">
        <v>2346</v>
      </c>
      <c r="W9" s="239" t="s">
        <v>2347</v>
      </c>
      <c r="X9" s="237" t="s">
        <v>2348</v>
      </c>
      <c r="Y9" s="72" t="s">
        <v>52</v>
      </c>
      <c r="Z9" s="237" t="s">
        <v>52</v>
      </c>
      <c r="AA9" s="579">
        <v>117933</v>
      </c>
      <c r="AB9" s="241" t="s">
        <v>4863</v>
      </c>
      <c r="AC9" s="237" t="s">
        <v>2436</v>
      </c>
      <c r="AD9" s="241">
        <v>1994</v>
      </c>
      <c r="AE9" s="237">
        <v>1</v>
      </c>
      <c r="AF9" s="237" t="s">
        <v>4838</v>
      </c>
    </row>
    <row r="10" spans="1:32" s="80" customFormat="1" ht="154">
      <c r="A10" s="180" t="s">
        <v>2349</v>
      </c>
      <c r="B10" s="237" t="s">
        <v>2350</v>
      </c>
      <c r="C10" s="238" t="s">
        <v>4838</v>
      </c>
      <c r="D10" s="238">
        <v>2</v>
      </c>
      <c r="E10" s="238">
        <v>3</v>
      </c>
      <c r="F10" s="238">
        <v>4</v>
      </c>
      <c r="G10" s="238" t="s">
        <v>4838</v>
      </c>
      <c r="H10" s="238" t="s">
        <v>4838</v>
      </c>
      <c r="I10" s="238" t="s">
        <v>4838</v>
      </c>
      <c r="J10" s="239">
        <v>10</v>
      </c>
      <c r="K10" s="239" t="s">
        <v>4864</v>
      </c>
      <c r="L10" s="239" t="s">
        <v>2052</v>
      </c>
      <c r="M10" s="239" t="s">
        <v>2351</v>
      </c>
      <c r="N10" s="239" t="s">
        <v>2352</v>
      </c>
      <c r="O10" s="239" t="s">
        <v>1652</v>
      </c>
      <c r="P10" s="239" t="s">
        <v>1573</v>
      </c>
      <c r="Q10" s="239" t="s">
        <v>4865</v>
      </c>
      <c r="R10" s="237">
        <v>4</v>
      </c>
      <c r="S10" s="239">
        <v>3</v>
      </c>
      <c r="T10" s="239">
        <v>1</v>
      </c>
      <c r="U10" s="239" t="s">
        <v>2353</v>
      </c>
      <c r="V10" s="239" t="s">
        <v>2354</v>
      </c>
      <c r="W10" s="239" t="s">
        <v>23</v>
      </c>
      <c r="X10" s="237" t="s">
        <v>2355</v>
      </c>
      <c r="Y10" s="72" t="s">
        <v>23</v>
      </c>
      <c r="Z10" s="237" t="s">
        <v>23</v>
      </c>
      <c r="AA10" s="579">
        <v>0</v>
      </c>
      <c r="AB10" s="240">
        <v>0</v>
      </c>
      <c r="AC10" s="237">
        <v>7</v>
      </c>
      <c r="AD10" s="241">
        <v>2012</v>
      </c>
      <c r="AE10" s="237">
        <v>2</v>
      </c>
      <c r="AF10" s="237" t="s">
        <v>4866</v>
      </c>
    </row>
    <row r="11" spans="1:32" s="80" customFormat="1" ht="84">
      <c r="A11" s="180" t="s">
        <v>2356</v>
      </c>
      <c r="B11" s="237" t="s">
        <v>2357</v>
      </c>
      <c r="C11" s="238" t="s">
        <v>4838</v>
      </c>
      <c r="D11" s="238">
        <v>2</v>
      </c>
      <c r="E11" s="238">
        <v>3</v>
      </c>
      <c r="F11" s="238">
        <v>4</v>
      </c>
      <c r="G11" s="238" t="s">
        <v>4838</v>
      </c>
      <c r="H11" s="238" t="s">
        <v>4838</v>
      </c>
      <c r="I11" s="238" t="s">
        <v>4838</v>
      </c>
      <c r="J11" s="239">
        <v>12</v>
      </c>
      <c r="K11" s="239" t="s">
        <v>4864</v>
      </c>
      <c r="L11" s="239" t="s">
        <v>2052</v>
      </c>
      <c r="M11" s="239" t="s">
        <v>2358</v>
      </c>
      <c r="N11" s="239" t="s">
        <v>2352</v>
      </c>
      <c r="O11" s="239" t="s">
        <v>1652</v>
      </c>
      <c r="P11" s="239" t="s">
        <v>1573</v>
      </c>
      <c r="Q11" s="239" t="s">
        <v>4865</v>
      </c>
      <c r="R11" s="237">
        <v>4</v>
      </c>
      <c r="S11" s="239">
        <v>3</v>
      </c>
      <c r="T11" s="239">
        <v>1</v>
      </c>
      <c r="U11" s="239" t="s">
        <v>2353</v>
      </c>
      <c r="V11" s="239" t="s">
        <v>2354</v>
      </c>
      <c r="W11" s="239" t="s">
        <v>23</v>
      </c>
      <c r="X11" s="237" t="s">
        <v>2359</v>
      </c>
      <c r="Y11" s="72" t="s">
        <v>23</v>
      </c>
      <c r="Z11" s="237" t="s">
        <v>23</v>
      </c>
      <c r="AA11" s="579">
        <v>0</v>
      </c>
      <c r="AB11" s="240">
        <v>0</v>
      </c>
      <c r="AC11" s="237">
        <v>7</v>
      </c>
      <c r="AD11" s="241">
        <v>2023</v>
      </c>
      <c r="AE11" s="237">
        <v>2</v>
      </c>
      <c r="AF11" s="237" t="s">
        <v>4867</v>
      </c>
    </row>
    <row r="12" spans="1:32" s="80" customFormat="1" ht="98">
      <c r="A12" s="180" t="s">
        <v>4868</v>
      </c>
      <c r="B12" s="237" t="s">
        <v>4869</v>
      </c>
      <c r="C12" s="238" t="s">
        <v>4838</v>
      </c>
      <c r="D12" s="238">
        <v>2</v>
      </c>
      <c r="E12" s="238">
        <v>3</v>
      </c>
      <c r="F12" s="238">
        <v>4</v>
      </c>
      <c r="G12" s="238" t="s">
        <v>4838</v>
      </c>
      <c r="H12" s="238" t="s">
        <v>4838</v>
      </c>
      <c r="I12" s="238" t="s">
        <v>4838</v>
      </c>
      <c r="J12" s="239">
        <v>12</v>
      </c>
      <c r="K12" s="239" t="s">
        <v>4864</v>
      </c>
      <c r="L12" s="239" t="s">
        <v>2052</v>
      </c>
      <c r="M12" s="239" t="s">
        <v>4870</v>
      </c>
      <c r="N12" s="239" t="s">
        <v>1019</v>
      </c>
      <c r="O12" s="239" t="s">
        <v>4871</v>
      </c>
      <c r="P12" s="239" t="s">
        <v>23</v>
      </c>
      <c r="Q12" s="239" t="s">
        <v>4872</v>
      </c>
      <c r="R12" s="237">
        <v>1</v>
      </c>
      <c r="S12" s="239" t="s">
        <v>2414</v>
      </c>
      <c r="T12" s="239">
        <v>0</v>
      </c>
      <c r="U12" s="239" t="s">
        <v>1576</v>
      </c>
      <c r="V12" s="239" t="s">
        <v>4873</v>
      </c>
      <c r="W12" s="239" t="s">
        <v>23</v>
      </c>
      <c r="X12" s="237" t="s">
        <v>4874</v>
      </c>
      <c r="Y12" s="72" t="s">
        <v>23</v>
      </c>
      <c r="Z12" s="237" t="s">
        <v>23</v>
      </c>
      <c r="AA12" s="579">
        <v>0</v>
      </c>
      <c r="AB12" s="241" t="s">
        <v>4875</v>
      </c>
      <c r="AC12" s="237" t="s">
        <v>23</v>
      </c>
      <c r="AD12" s="241">
        <v>2018</v>
      </c>
      <c r="AE12" s="237">
        <v>2</v>
      </c>
      <c r="AF12" s="237" t="s">
        <v>4876</v>
      </c>
    </row>
    <row r="13" spans="1:32" s="80" customFormat="1" ht="126">
      <c r="A13" s="180" t="s">
        <v>1062</v>
      </c>
      <c r="B13" s="237" t="s">
        <v>2360</v>
      </c>
      <c r="C13" s="238" t="s">
        <v>4838</v>
      </c>
      <c r="D13" s="238">
        <v>2</v>
      </c>
      <c r="E13" s="238">
        <v>3</v>
      </c>
      <c r="F13" s="238">
        <v>4</v>
      </c>
      <c r="G13" s="238" t="s">
        <v>4838</v>
      </c>
      <c r="H13" s="238" t="s">
        <v>4838</v>
      </c>
      <c r="I13" s="238" t="s">
        <v>4838</v>
      </c>
      <c r="J13" s="239">
        <v>260</v>
      </c>
      <c r="K13" s="239" t="s">
        <v>23</v>
      </c>
      <c r="L13" s="239" t="s">
        <v>2052</v>
      </c>
      <c r="M13" s="239" t="s">
        <v>4877</v>
      </c>
      <c r="N13" s="239" t="s">
        <v>2361</v>
      </c>
      <c r="O13" s="239" t="s">
        <v>2362</v>
      </c>
      <c r="P13" s="239" t="s">
        <v>2363</v>
      </c>
      <c r="Q13" s="239" t="s">
        <v>4878</v>
      </c>
      <c r="R13" s="237">
        <v>4</v>
      </c>
      <c r="S13" s="239">
        <v>4</v>
      </c>
      <c r="T13" s="239">
        <v>3</v>
      </c>
      <c r="U13" s="239" t="s">
        <v>1576</v>
      </c>
      <c r="V13" s="239" t="s">
        <v>2354</v>
      </c>
      <c r="W13" s="239" t="s">
        <v>4838</v>
      </c>
      <c r="X13" s="237" t="s">
        <v>2364</v>
      </c>
      <c r="Y13" s="72" t="s">
        <v>23</v>
      </c>
      <c r="Z13" s="237" t="s">
        <v>23</v>
      </c>
      <c r="AA13" s="237" t="s">
        <v>4879</v>
      </c>
      <c r="AB13" s="241" t="s">
        <v>4880</v>
      </c>
      <c r="AC13" s="237" t="s">
        <v>2345</v>
      </c>
      <c r="AD13" s="241">
        <v>2022</v>
      </c>
      <c r="AE13" s="237">
        <v>3</v>
      </c>
      <c r="AF13" s="237" t="s">
        <v>4838</v>
      </c>
    </row>
    <row r="14" spans="1:32" s="80" customFormat="1" ht="70">
      <c r="A14" s="180" t="s">
        <v>4881</v>
      </c>
      <c r="B14" s="237" t="s">
        <v>4882</v>
      </c>
      <c r="C14" s="238" t="s">
        <v>4838</v>
      </c>
      <c r="D14" s="238">
        <v>2</v>
      </c>
      <c r="E14" s="238">
        <v>3</v>
      </c>
      <c r="F14" s="238">
        <v>4</v>
      </c>
      <c r="G14" s="238" t="s">
        <v>4838</v>
      </c>
      <c r="H14" s="238">
        <v>6</v>
      </c>
      <c r="I14" s="238" t="s">
        <v>4838</v>
      </c>
      <c r="J14" s="239">
        <v>41</v>
      </c>
      <c r="K14" s="239" t="s">
        <v>4864</v>
      </c>
      <c r="L14" s="239" t="s">
        <v>2052</v>
      </c>
      <c r="M14" s="239" t="s">
        <v>4883</v>
      </c>
      <c r="N14" s="239" t="s">
        <v>2001</v>
      </c>
      <c r="O14" s="239" t="s">
        <v>4871</v>
      </c>
      <c r="P14" s="239" t="s">
        <v>23</v>
      </c>
      <c r="Q14" s="239" t="s">
        <v>4878</v>
      </c>
      <c r="R14" s="237">
        <v>4</v>
      </c>
      <c r="S14" s="239">
        <v>3</v>
      </c>
      <c r="T14" s="239">
        <v>0</v>
      </c>
      <c r="U14" s="239" t="s">
        <v>1576</v>
      </c>
      <c r="V14" s="239" t="s">
        <v>2345</v>
      </c>
      <c r="W14" s="239" t="s">
        <v>23</v>
      </c>
      <c r="X14" s="237" t="s">
        <v>4884</v>
      </c>
      <c r="Y14" s="72"/>
      <c r="Z14" s="237" t="s">
        <v>4885</v>
      </c>
      <c r="AA14" s="579">
        <v>0</v>
      </c>
      <c r="AB14" s="240">
        <v>0</v>
      </c>
      <c r="AC14" s="237">
        <v>7</v>
      </c>
      <c r="AD14" s="241">
        <v>2023</v>
      </c>
      <c r="AE14" s="237" t="s">
        <v>4838</v>
      </c>
      <c r="AF14" s="237" t="s">
        <v>4838</v>
      </c>
    </row>
    <row r="15" spans="1:32" s="80" customFormat="1" ht="56">
      <c r="A15" s="180" t="s">
        <v>4886</v>
      </c>
      <c r="B15" s="237" t="s">
        <v>4887</v>
      </c>
      <c r="C15" s="238" t="s">
        <v>4838</v>
      </c>
      <c r="D15" s="238" t="s">
        <v>4838</v>
      </c>
      <c r="E15" s="238">
        <v>3</v>
      </c>
      <c r="F15" s="238">
        <v>4</v>
      </c>
      <c r="G15" s="238" t="s">
        <v>4838</v>
      </c>
      <c r="H15" s="238">
        <v>6</v>
      </c>
      <c r="I15" s="238" t="s">
        <v>4838</v>
      </c>
      <c r="J15" s="239">
        <v>29</v>
      </c>
      <c r="K15" s="239" t="s">
        <v>4864</v>
      </c>
      <c r="L15" s="239" t="s">
        <v>2052</v>
      </c>
      <c r="M15" s="239" t="s">
        <v>4888</v>
      </c>
      <c r="N15" s="239" t="s">
        <v>4889</v>
      </c>
      <c r="O15" s="239" t="s">
        <v>4890</v>
      </c>
      <c r="P15" s="239" t="s">
        <v>23</v>
      </c>
      <c r="Q15" s="239" t="s">
        <v>4878</v>
      </c>
      <c r="R15" s="237">
        <v>1</v>
      </c>
      <c r="S15" s="239">
        <v>3</v>
      </c>
      <c r="T15" s="239">
        <v>3</v>
      </c>
      <c r="U15" s="239" t="s">
        <v>1576</v>
      </c>
      <c r="V15" s="239" t="s">
        <v>2354</v>
      </c>
      <c r="W15" s="239" t="s">
        <v>23</v>
      </c>
      <c r="X15" s="237" t="s">
        <v>4891</v>
      </c>
      <c r="Y15" s="72" t="s">
        <v>23</v>
      </c>
      <c r="Z15" s="237" t="s">
        <v>23</v>
      </c>
      <c r="AA15" s="579">
        <v>0</v>
      </c>
      <c r="AB15" s="240">
        <v>0</v>
      </c>
      <c r="AC15" s="237" t="s">
        <v>23</v>
      </c>
      <c r="AD15" s="241">
        <v>2023</v>
      </c>
      <c r="AE15" s="237">
        <v>2</v>
      </c>
      <c r="AF15" s="237" t="s">
        <v>4838</v>
      </c>
    </row>
    <row r="16" spans="1:32" s="80" customFormat="1" ht="168">
      <c r="A16" s="180" t="s">
        <v>4892</v>
      </c>
      <c r="B16" s="237" t="s">
        <v>4893</v>
      </c>
      <c r="C16" s="238" t="s">
        <v>4838</v>
      </c>
      <c r="D16" s="238">
        <v>2</v>
      </c>
      <c r="E16" s="238">
        <v>3</v>
      </c>
      <c r="F16" s="238">
        <v>4</v>
      </c>
      <c r="G16" s="238" t="s">
        <v>4838</v>
      </c>
      <c r="H16" s="238">
        <v>6</v>
      </c>
      <c r="I16" s="238" t="s">
        <v>4838</v>
      </c>
      <c r="J16" s="239">
        <v>83</v>
      </c>
      <c r="K16" s="239" t="s">
        <v>4864</v>
      </c>
      <c r="L16" s="239" t="s">
        <v>2052</v>
      </c>
      <c r="M16" s="239" t="s">
        <v>4894</v>
      </c>
      <c r="N16" s="239" t="s">
        <v>2367</v>
      </c>
      <c r="O16" s="239" t="s">
        <v>1987</v>
      </c>
      <c r="P16" s="239" t="s">
        <v>1573</v>
      </c>
      <c r="Q16" s="239" t="s">
        <v>4895</v>
      </c>
      <c r="R16" s="237">
        <v>1</v>
      </c>
      <c r="S16" s="239">
        <v>3</v>
      </c>
      <c r="T16" s="239">
        <v>3</v>
      </c>
      <c r="U16" s="239" t="s">
        <v>1576</v>
      </c>
      <c r="V16" s="239" t="s">
        <v>4896</v>
      </c>
      <c r="W16" s="239" t="s">
        <v>4897</v>
      </c>
      <c r="X16" s="237" t="s">
        <v>2370</v>
      </c>
      <c r="Y16" s="72" t="s">
        <v>23</v>
      </c>
      <c r="Z16" s="237" t="s">
        <v>23</v>
      </c>
      <c r="AA16" s="237" t="s">
        <v>4838</v>
      </c>
      <c r="AB16" s="241" t="s">
        <v>4898</v>
      </c>
      <c r="AC16" s="237" t="s">
        <v>2388</v>
      </c>
      <c r="AD16" s="241">
        <v>1990</v>
      </c>
      <c r="AE16" s="237">
        <v>3</v>
      </c>
      <c r="AF16" s="237" t="s">
        <v>4899</v>
      </c>
    </row>
    <row r="17" spans="1:32" s="80" customFormat="1" ht="126">
      <c r="A17" s="180" t="s">
        <v>4900</v>
      </c>
      <c r="B17" s="237" t="s">
        <v>2365</v>
      </c>
      <c r="C17" s="238" t="s">
        <v>4838</v>
      </c>
      <c r="D17" s="238">
        <v>2</v>
      </c>
      <c r="E17" s="238">
        <v>3</v>
      </c>
      <c r="F17" s="238">
        <v>4</v>
      </c>
      <c r="G17" s="238" t="s">
        <v>4838</v>
      </c>
      <c r="H17" s="238">
        <v>6</v>
      </c>
      <c r="I17" s="238" t="s">
        <v>4838</v>
      </c>
      <c r="J17" s="239">
        <v>139</v>
      </c>
      <c r="K17" s="239" t="s">
        <v>4901</v>
      </c>
      <c r="L17" s="239" t="s">
        <v>2052</v>
      </c>
      <c r="M17" s="239" t="s">
        <v>2366</v>
      </c>
      <c r="N17" s="239" t="s">
        <v>2367</v>
      </c>
      <c r="O17" s="239" t="s">
        <v>1987</v>
      </c>
      <c r="P17" s="239" t="s">
        <v>2368</v>
      </c>
      <c r="Q17" s="239" t="s">
        <v>4902</v>
      </c>
      <c r="R17" s="237">
        <v>3</v>
      </c>
      <c r="S17" s="239">
        <v>3</v>
      </c>
      <c r="T17" s="239">
        <v>3</v>
      </c>
      <c r="U17" s="239" t="s">
        <v>1576</v>
      </c>
      <c r="V17" s="239" t="s">
        <v>2345</v>
      </c>
      <c r="W17" s="239" t="s">
        <v>2369</v>
      </c>
      <c r="X17" s="237" t="s">
        <v>2370</v>
      </c>
      <c r="Y17" s="72" t="s">
        <v>2371</v>
      </c>
      <c r="Z17" s="237" t="s">
        <v>2371</v>
      </c>
      <c r="AA17" s="579">
        <v>159749.07999999999</v>
      </c>
      <c r="AB17" s="240">
        <v>0</v>
      </c>
      <c r="AC17" s="237" t="s">
        <v>183</v>
      </c>
      <c r="AD17" s="241">
        <v>2019</v>
      </c>
      <c r="AE17" s="237">
        <v>3</v>
      </c>
      <c r="AF17" s="237" t="s">
        <v>4838</v>
      </c>
    </row>
    <row r="18" spans="1:32" s="80" customFormat="1" ht="84">
      <c r="A18" s="180" t="s">
        <v>2372</v>
      </c>
      <c r="B18" s="237" t="s">
        <v>2373</v>
      </c>
      <c r="C18" s="238" t="s">
        <v>4838</v>
      </c>
      <c r="D18" s="238">
        <v>2</v>
      </c>
      <c r="E18" s="238">
        <v>3</v>
      </c>
      <c r="F18" s="238">
        <v>4</v>
      </c>
      <c r="G18" s="238" t="s">
        <v>4838</v>
      </c>
      <c r="H18" s="238" t="s">
        <v>4838</v>
      </c>
      <c r="I18" s="238" t="s">
        <v>4838</v>
      </c>
      <c r="J18" s="239">
        <v>50</v>
      </c>
      <c r="K18" s="239" t="s">
        <v>4903</v>
      </c>
      <c r="L18" s="239" t="s">
        <v>2052</v>
      </c>
      <c r="M18" s="239" t="s">
        <v>2374</v>
      </c>
      <c r="N18" s="239" t="s">
        <v>2375</v>
      </c>
      <c r="O18" s="239" t="s">
        <v>1987</v>
      </c>
      <c r="P18" s="239" t="s">
        <v>2376</v>
      </c>
      <c r="Q18" s="239" t="s">
        <v>4904</v>
      </c>
      <c r="R18" s="237">
        <v>3</v>
      </c>
      <c r="S18" s="239">
        <v>3</v>
      </c>
      <c r="T18" s="239">
        <v>0</v>
      </c>
      <c r="U18" s="239" t="s">
        <v>1576</v>
      </c>
      <c r="V18" s="239" t="s">
        <v>2345</v>
      </c>
      <c r="W18" s="239" t="s">
        <v>23</v>
      </c>
      <c r="X18" s="237" t="s">
        <v>2377</v>
      </c>
      <c r="Y18" s="72" t="s">
        <v>23</v>
      </c>
      <c r="Z18" s="237" t="s">
        <v>23</v>
      </c>
      <c r="AA18" s="237" t="s">
        <v>4905</v>
      </c>
      <c r="AB18" s="240">
        <v>0</v>
      </c>
      <c r="AC18" s="237" t="s">
        <v>23</v>
      </c>
      <c r="AD18" s="241">
        <v>2019</v>
      </c>
      <c r="AE18" s="237">
        <v>2</v>
      </c>
      <c r="AF18" s="237" t="s">
        <v>2378</v>
      </c>
    </row>
    <row r="19" spans="1:32" s="80" customFormat="1" ht="84">
      <c r="A19" s="180" t="s">
        <v>1578</v>
      </c>
      <c r="B19" s="237" t="s">
        <v>2379</v>
      </c>
      <c r="C19" s="238" t="s">
        <v>4838</v>
      </c>
      <c r="D19" s="238">
        <v>2</v>
      </c>
      <c r="E19" s="238">
        <v>3</v>
      </c>
      <c r="F19" s="238">
        <v>4</v>
      </c>
      <c r="G19" s="238">
        <v>5</v>
      </c>
      <c r="H19" s="238" t="s">
        <v>4838</v>
      </c>
      <c r="I19" s="238" t="s">
        <v>4838</v>
      </c>
      <c r="J19" s="239">
        <v>33</v>
      </c>
      <c r="K19" s="239" t="s">
        <v>4906</v>
      </c>
      <c r="L19" s="239" t="s">
        <v>2052</v>
      </c>
      <c r="M19" s="239" t="s">
        <v>2380</v>
      </c>
      <c r="N19" s="239" t="s">
        <v>2381</v>
      </c>
      <c r="O19" s="239" t="s">
        <v>2382</v>
      </c>
      <c r="P19" s="239" t="s">
        <v>990</v>
      </c>
      <c r="Q19" s="239" t="s">
        <v>4872</v>
      </c>
      <c r="R19" s="237">
        <v>3</v>
      </c>
      <c r="S19" s="239">
        <v>3</v>
      </c>
      <c r="T19" s="239">
        <v>0</v>
      </c>
      <c r="U19" s="239" t="s">
        <v>1576</v>
      </c>
      <c r="V19" s="239">
        <v>1</v>
      </c>
      <c r="W19" s="239" t="s">
        <v>23</v>
      </c>
      <c r="X19" s="237" t="s">
        <v>2383</v>
      </c>
      <c r="Y19" s="72" t="s">
        <v>23</v>
      </c>
      <c r="Z19" s="237" t="s">
        <v>23</v>
      </c>
      <c r="AA19" s="237" t="s">
        <v>4905</v>
      </c>
      <c r="AB19" s="240">
        <v>0</v>
      </c>
      <c r="AC19" s="237" t="s">
        <v>52</v>
      </c>
      <c r="AD19" s="241">
        <v>2016</v>
      </c>
      <c r="AE19" s="237">
        <v>2</v>
      </c>
      <c r="AF19" s="237" t="s">
        <v>2384</v>
      </c>
    </row>
    <row r="20" spans="1:32" s="80" customFormat="1" ht="140">
      <c r="A20" s="180" t="s">
        <v>1579</v>
      </c>
      <c r="B20" s="237" t="s">
        <v>4907</v>
      </c>
      <c r="C20" s="238" t="s">
        <v>4838</v>
      </c>
      <c r="D20" s="238">
        <v>2</v>
      </c>
      <c r="E20" s="238">
        <v>3</v>
      </c>
      <c r="F20" s="238">
        <v>4</v>
      </c>
      <c r="G20" s="238">
        <v>5</v>
      </c>
      <c r="H20" s="238" t="s">
        <v>4838</v>
      </c>
      <c r="I20" s="238" t="s">
        <v>4838</v>
      </c>
      <c r="J20" s="239" t="s">
        <v>23</v>
      </c>
      <c r="K20" s="239" t="s">
        <v>4908</v>
      </c>
      <c r="L20" s="239" t="s">
        <v>2052</v>
      </c>
      <c r="M20" s="239" t="s">
        <v>2385</v>
      </c>
      <c r="N20" s="239" t="s">
        <v>2386</v>
      </c>
      <c r="O20" s="239" t="s">
        <v>1995</v>
      </c>
      <c r="P20" s="239" t="s">
        <v>475</v>
      </c>
      <c r="Q20" s="239" t="s">
        <v>4909</v>
      </c>
      <c r="R20" s="237">
        <v>3</v>
      </c>
      <c r="S20" s="239">
        <v>3</v>
      </c>
      <c r="T20" s="239">
        <v>0</v>
      </c>
      <c r="U20" s="239" t="s">
        <v>1576</v>
      </c>
      <c r="V20" s="239" t="s">
        <v>2345</v>
      </c>
      <c r="W20" s="239" t="s">
        <v>23</v>
      </c>
      <c r="X20" s="237" t="s">
        <v>2387</v>
      </c>
      <c r="Y20" s="72" t="s">
        <v>52</v>
      </c>
      <c r="Z20" s="237" t="s">
        <v>52</v>
      </c>
      <c r="AA20" s="579">
        <v>9166</v>
      </c>
      <c r="AB20" s="240">
        <v>0</v>
      </c>
      <c r="AC20" s="237" t="s">
        <v>2388</v>
      </c>
      <c r="AD20" s="241">
        <v>2013</v>
      </c>
      <c r="AE20" s="237">
        <v>2</v>
      </c>
      <c r="AF20" s="237" t="s">
        <v>4910</v>
      </c>
    </row>
    <row r="21" spans="1:32" s="80" customFormat="1" ht="98">
      <c r="A21" s="180" t="s">
        <v>2389</v>
      </c>
      <c r="B21" s="237" t="s">
        <v>4911</v>
      </c>
      <c r="C21" s="238" t="s">
        <v>4838</v>
      </c>
      <c r="D21" s="238">
        <v>2</v>
      </c>
      <c r="E21" s="238">
        <v>3</v>
      </c>
      <c r="F21" s="238">
        <v>4</v>
      </c>
      <c r="G21" s="238" t="s">
        <v>4838</v>
      </c>
      <c r="H21" s="238" t="s">
        <v>4838</v>
      </c>
      <c r="I21" s="238" t="s">
        <v>4838</v>
      </c>
      <c r="J21" s="239">
        <v>59</v>
      </c>
      <c r="K21" s="239" t="s">
        <v>4912</v>
      </c>
      <c r="L21" s="239" t="s">
        <v>2052</v>
      </c>
      <c r="M21" s="239" t="s">
        <v>2390</v>
      </c>
      <c r="N21" s="239" t="s">
        <v>2391</v>
      </c>
      <c r="O21" s="239" t="s">
        <v>1987</v>
      </c>
      <c r="P21" s="239" t="s">
        <v>1573</v>
      </c>
      <c r="Q21" s="239" t="s">
        <v>4913</v>
      </c>
      <c r="R21" s="237">
        <v>3</v>
      </c>
      <c r="S21" s="239">
        <v>3</v>
      </c>
      <c r="T21" s="239">
        <v>1</v>
      </c>
      <c r="U21" s="239" t="s">
        <v>1576</v>
      </c>
      <c r="V21" s="239" t="s">
        <v>2345</v>
      </c>
      <c r="W21" s="239" t="s">
        <v>2392</v>
      </c>
      <c r="X21" s="237" t="s">
        <v>2393</v>
      </c>
      <c r="Y21" s="72" t="s">
        <v>52</v>
      </c>
      <c r="Z21" s="237" t="s">
        <v>52</v>
      </c>
      <c r="AA21" s="579">
        <v>308171.55</v>
      </c>
      <c r="AB21" s="240">
        <v>0</v>
      </c>
      <c r="AC21" s="237">
        <v>1</v>
      </c>
      <c r="AD21" s="241">
        <v>2022</v>
      </c>
      <c r="AE21" s="237">
        <v>3</v>
      </c>
      <c r="AF21" s="237" t="s">
        <v>4914</v>
      </c>
    </row>
    <row r="22" spans="1:32" s="80" customFormat="1" ht="126">
      <c r="A22" s="180" t="s">
        <v>377</v>
      </c>
      <c r="B22" s="237" t="s">
        <v>2394</v>
      </c>
      <c r="C22" s="238" t="s">
        <v>4838</v>
      </c>
      <c r="D22" s="238">
        <v>2</v>
      </c>
      <c r="E22" s="238">
        <v>3</v>
      </c>
      <c r="F22" s="238">
        <v>4</v>
      </c>
      <c r="G22" s="238" t="s">
        <v>4838</v>
      </c>
      <c r="H22" s="238" t="s">
        <v>4838</v>
      </c>
      <c r="I22" s="238" t="s">
        <v>4838</v>
      </c>
      <c r="J22" s="239">
        <v>78</v>
      </c>
      <c r="K22" s="239" t="s">
        <v>4915</v>
      </c>
      <c r="L22" s="239" t="s">
        <v>2052</v>
      </c>
      <c r="M22" s="239" t="s">
        <v>2395</v>
      </c>
      <c r="N22" s="239" t="s">
        <v>2396</v>
      </c>
      <c r="O22" s="239" t="s">
        <v>2397</v>
      </c>
      <c r="P22" s="239" t="s">
        <v>53</v>
      </c>
      <c r="Q22" s="239" t="s">
        <v>4916</v>
      </c>
      <c r="R22" s="237">
        <v>3</v>
      </c>
      <c r="S22" s="239">
        <v>3</v>
      </c>
      <c r="T22" s="239">
        <v>1</v>
      </c>
      <c r="U22" s="239" t="s">
        <v>1576</v>
      </c>
      <c r="V22" s="239" t="s">
        <v>2345</v>
      </c>
      <c r="W22" s="239" t="s">
        <v>2398</v>
      </c>
      <c r="X22" s="237" t="s">
        <v>52</v>
      </c>
      <c r="Y22" s="72" t="s">
        <v>52</v>
      </c>
      <c r="Z22" s="237" t="s">
        <v>52</v>
      </c>
      <c r="AA22" s="579">
        <v>257853.8</v>
      </c>
      <c r="AB22" s="240">
        <v>0</v>
      </c>
      <c r="AC22" s="237">
        <v>1</v>
      </c>
      <c r="AD22" s="241">
        <v>2022</v>
      </c>
      <c r="AE22" s="237">
        <v>1</v>
      </c>
      <c r="AF22" s="237" t="s">
        <v>4917</v>
      </c>
    </row>
    <row r="23" spans="1:32" s="80" customFormat="1" ht="112">
      <c r="A23" s="180" t="s">
        <v>1580</v>
      </c>
      <c r="B23" s="237" t="s">
        <v>2399</v>
      </c>
      <c r="C23" s="238" t="s">
        <v>4838</v>
      </c>
      <c r="D23" s="238">
        <v>2</v>
      </c>
      <c r="E23" s="238">
        <v>3</v>
      </c>
      <c r="F23" s="238" t="s">
        <v>4838</v>
      </c>
      <c r="G23" s="238">
        <v>5</v>
      </c>
      <c r="H23" s="238" t="s">
        <v>4838</v>
      </c>
      <c r="I23" s="238" t="s">
        <v>4838</v>
      </c>
      <c r="J23" s="239">
        <v>123</v>
      </c>
      <c r="K23" s="239" t="s">
        <v>2400</v>
      </c>
      <c r="L23" s="239" t="s">
        <v>2052</v>
      </c>
      <c r="M23" s="239" t="s">
        <v>2401</v>
      </c>
      <c r="N23" s="239" t="s">
        <v>2402</v>
      </c>
      <c r="O23" s="239" t="s">
        <v>2403</v>
      </c>
      <c r="P23" s="239" t="s">
        <v>1577</v>
      </c>
      <c r="Q23" s="239" t="s">
        <v>4918</v>
      </c>
      <c r="R23" s="237">
        <v>4</v>
      </c>
      <c r="S23" s="239">
        <v>3</v>
      </c>
      <c r="T23" s="239">
        <v>0</v>
      </c>
      <c r="U23" s="239" t="s">
        <v>1576</v>
      </c>
      <c r="V23" s="239">
        <v>1</v>
      </c>
      <c r="W23" s="239" t="s">
        <v>2404</v>
      </c>
      <c r="X23" s="237" t="s">
        <v>2405</v>
      </c>
      <c r="Y23" s="72" t="s">
        <v>52</v>
      </c>
      <c r="Z23" s="237" t="s">
        <v>52</v>
      </c>
      <c r="AA23" s="579">
        <v>87110</v>
      </c>
      <c r="AB23" s="240">
        <v>0</v>
      </c>
      <c r="AC23" s="237" t="s">
        <v>52</v>
      </c>
      <c r="AD23" s="241">
        <v>2016</v>
      </c>
      <c r="AE23" s="237">
        <v>3</v>
      </c>
      <c r="AF23" s="237" t="s">
        <v>4838</v>
      </c>
    </row>
    <row r="24" spans="1:32" s="80" customFormat="1" ht="84">
      <c r="A24" s="180" t="s">
        <v>4919</v>
      </c>
      <c r="B24" s="237" t="s">
        <v>4920</v>
      </c>
      <c r="C24" s="238" t="s">
        <v>4838</v>
      </c>
      <c r="D24" s="238" t="s">
        <v>4838</v>
      </c>
      <c r="E24" s="238">
        <v>3</v>
      </c>
      <c r="F24" s="238" t="s">
        <v>4838</v>
      </c>
      <c r="G24" s="238" t="s">
        <v>4838</v>
      </c>
      <c r="H24" s="238">
        <v>6</v>
      </c>
      <c r="I24" s="238" t="s">
        <v>4838</v>
      </c>
      <c r="J24" s="239">
        <v>17</v>
      </c>
      <c r="K24" s="239" t="s">
        <v>4921</v>
      </c>
      <c r="L24" s="239" t="s">
        <v>2052</v>
      </c>
      <c r="M24" s="239" t="s">
        <v>4922</v>
      </c>
      <c r="N24" s="239" t="s">
        <v>4923</v>
      </c>
      <c r="O24" s="239" t="s">
        <v>1995</v>
      </c>
      <c r="P24" s="239" t="s">
        <v>384</v>
      </c>
      <c r="Q24" s="239" t="s">
        <v>4872</v>
      </c>
      <c r="R24" s="237">
        <v>1</v>
      </c>
      <c r="S24" s="239">
        <v>3</v>
      </c>
      <c r="T24" s="239">
        <v>0</v>
      </c>
      <c r="U24" s="239" t="s">
        <v>1576</v>
      </c>
      <c r="V24" s="239" t="s">
        <v>1991</v>
      </c>
      <c r="W24" s="239" t="s">
        <v>23</v>
      </c>
      <c r="X24" s="237" t="s">
        <v>4924</v>
      </c>
      <c r="Y24" s="72" t="s">
        <v>23</v>
      </c>
      <c r="Z24" s="237" t="s">
        <v>23</v>
      </c>
      <c r="AA24" s="579">
        <v>0</v>
      </c>
      <c r="AB24" s="240">
        <v>0</v>
      </c>
      <c r="AC24" s="237">
        <v>7</v>
      </c>
      <c r="AD24" s="241">
        <v>2024</v>
      </c>
      <c r="AE24" s="237">
        <v>2</v>
      </c>
      <c r="AF24" s="237" t="s">
        <v>4925</v>
      </c>
    </row>
    <row r="25" spans="1:32" s="80" customFormat="1" ht="42">
      <c r="A25" s="180" t="s">
        <v>2406</v>
      </c>
      <c r="B25" s="237" t="s">
        <v>4926</v>
      </c>
      <c r="C25" s="238" t="s">
        <v>4838</v>
      </c>
      <c r="D25" s="238" t="s">
        <v>4838</v>
      </c>
      <c r="E25" s="238">
        <v>3</v>
      </c>
      <c r="F25" s="238">
        <v>4</v>
      </c>
      <c r="G25" s="238" t="s">
        <v>4838</v>
      </c>
      <c r="H25" s="238">
        <v>6</v>
      </c>
      <c r="I25" s="238" t="s">
        <v>4838</v>
      </c>
      <c r="J25" s="239">
        <v>938</v>
      </c>
      <c r="K25" s="239" t="s">
        <v>4927</v>
      </c>
      <c r="L25" s="239" t="s">
        <v>2052</v>
      </c>
      <c r="M25" s="239" t="s">
        <v>2407</v>
      </c>
      <c r="N25" s="239" t="s">
        <v>2408</v>
      </c>
      <c r="O25" s="239" t="s">
        <v>2409</v>
      </c>
      <c r="P25" s="239" t="s">
        <v>1599</v>
      </c>
      <c r="Q25" s="239" t="s">
        <v>4872</v>
      </c>
      <c r="R25" s="237">
        <v>2</v>
      </c>
      <c r="S25" s="239">
        <v>3</v>
      </c>
      <c r="T25" s="239">
        <v>0</v>
      </c>
      <c r="U25" s="239" t="s">
        <v>1576</v>
      </c>
      <c r="V25" s="239">
        <v>1</v>
      </c>
      <c r="W25" s="239" t="s">
        <v>52</v>
      </c>
      <c r="X25" s="237" t="s">
        <v>2410</v>
      </c>
      <c r="Y25" s="77" t="s">
        <v>52</v>
      </c>
      <c r="Z25" s="237" t="s">
        <v>52</v>
      </c>
      <c r="AA25" s="579">
        <v>0</v>
      </c>
      <c r="AB25" s="240">
        <v>0</v>
      </c>
      <c r="AC25" s="237" t="s">
        <v>52</v>
      </c>
      <c r="AD25" s="241">
        <v>1994</v>
      </c>
      <c r="AE25" s="237">
        <v>2</v>
      </c>
      <c r="AF25" s="237" t="s">
        <v>4838</v>
      </c>
    </row>
    <row r="26" spans="1:32" s="80" customFormat="1" ht="70">
      <c r="A26" s="182" t="s">
        <v>1127</v>
      </c>
      <c r="B26" s="237" t="s">
        <v>1582</v>
      </c>
      <c r="C26" s="238" t="s">
        <v>4838</v>
      </c>
      <c r="D26" s="238" t="s">
        <v>4838</v>
      </c>
      <c r="E26" s="238">
        <v>3</v>
      </c>
      <c r="F26" s="238">
        <v>4</v>
      </c>
      <c r="G26" s="238" t="s">
        <v>4838</v>
      </c>
      <c r="H26" s="238" t="s">
        <v>4838</v>
      </c>
      <c r="I26" s="238" t="s">
        <v>4838</v>
      </c>
      <c r="J26" s="242">
        <v>1680</v>
      </c>
      <c r="K26" s="239" t="s">
        <v>1583</v>
      </c>
      <c r="L26" s="239" t="s">
        <v>52</v>
      </c>
      <c r="M26" s="239" t="s">
        <v>4928</v>
      </c>
      <c r="N26" s="239" t="s">
        <v>1585</v>
      </c>
      <c r="O26" s="239" t="s">
        <v>2416</v>
      </c>
      <c r="P26" s="239" t="s">
        <v>1584</v>
      </c>
      <c r="Q26" s="239" t="s">
        <v>4929</v>
      </c>
      <c r="R26" s="237">
        <v>1</v>
      </c>
      <c r="S26" s="239">
        <v>3</v>
      </c>
      <c r="T26" s="239">
        <v>0</v>
      </c>
      <c r="U26" s="239" t="s">
        <v>1576</v>
      </c>
      <c r="V26" s="239" t="s">
        <v>2345</v>
      </c>
      <c r="W26" s="239" t="s">
        <v>1586</v>
      </c>
      <c r="X26" s="237" t="s">
        <v>2417</v>
      </c>
      <c r="Y26" s="77" t="s">
        <v>23</v>
      </c>
      <c r="Z26" s="237" t="s">
        <v>23</v>
      </c>
      <c r="AA26" s="579">
        <v>15000</v>
      </c>
      <c r="AB26" s="240">
        <v>0</v>
      </c>
      <c r="AC26" s="237">
        <v>1</v>
      </c>
      <c r="AD26" s="241" t="s">
        <v>4838</v>
      </c>
      <c r="AE26" s="237">
        <v>1</v>
      </c>
      <c r="AF26" s="237" t="s">
        <v>4838</v>
      </c>
    </row>
    <row r="27" spans="1:32" s="80" customFormat="1" ht="112">
      <c r="A27" s="181" t="s">
        <v>1581</v>
      </c>
      <c r="B27" s="237" t="s">
        <v>4930</v>
      </c>
      <c r="C27" s="238" t="s">
        <v>4838</v>
      </c>
      <c r="D27" s="238">
        <v>2</v>
      </c>
      <c r="E27" s="238" t="s">
        <v>4838</v>
      </c>
      <c r="F27" s="238">
        <v>4</v>
      </c>
      <c r="G27" s="238" t="s">
        <v>4838</v>
      </c>
      <c r="H27" s="238" t="s">
        <v>4838</v>
      </c>
      <c r="I27" s="238" t="s">
        <v>4838</v>
      </c>
      <c r="J27" s="239">
        <v>11</v>
      </c>
      <c r="K27" s="239" t="s">
        <v>4931</v>
      </c>
      <c r="L27" s="239" t="s">
        <v>2052</v>
      </c>
      <c r="M27" s="239" t="s">
        <v>2411</v>
      </c>
      <c r="N27" s="239" t="s">
        <v>2412</v>
      </c>
      <c r="O27" s="239" t="s">
        <v>1995</v>
      </c>
      <c r="P27" s="239" t="s">
        <v>55</v>
      </c>
      <c r="Q27" s="239" t="s">
        <v>4932</v>
      </c>
      <c r="R27" s="237">
        <v>1</v>
      </c>
      <c r="S27" s="239">
        <v>3</v>
      </c>
      <c r="T27" s="239">
        <v>0</v>
      </c>
      <c r="U27" s="239" t="s">
        <v>1576</v>
      </c>
      <c r="V27" s="239" t="s">
        <v>2345</v>
      </c>
      <c r="W27" s="239" t="s">
        <v>23</v>
      </c>
      <c r="X27" s="237" t="s">
        <v>2413</v>
      </c>
      <c r="Y27" s="77" t="s">
        <v>52</v>
      </c>
      <c r="Z27" s="237" t="s">
        <v>52</v>
      </c>
      <c r="AA27" s="579">
        <v>1000</v>
      </c>
      <c r="AB27" s="240">
        <v>0</v>
      </c>
      <c r="AC27" s="237" t="s">
        <v>2388</v>
      </c>
      <c r="AD27" s="241">
        <v>2019</v>
      </c>
      <c r="AE27" s="237">
        <v>2</v>
      </c>
      <c r="AF27" s="237" t="s">
        <v>4933</v>
      </c>
    </row>
    <row r="28" spans="1:32" s="80" customFormat="1" ht="70">
      <c r="A28" s="181" t="s">
        <v>4934</v>
      </c>
      <c r="B28" s="237" t="s">
        <v>4935</v>
      </c>
      <c r="C28" s="238" t="s">
        <v>4838</v>
      </c>
      <c r="D28" s="238" t="s">
        <v>4838</v>
      </c>
      <c r="E28" s="238">
        <v>3</v>
      </c>
      <c r="F28" s="238" t="s">
        <v>4838</v>
      </c>
      <c r="G28" s="238" t="s">
        <v>4838</v>
      </c>
      <c r="H28" s="238" t="s">
        <v>4838</v>
      </c>
      <c r="I28" s="238" t="s">
        <v>4838</v>
      </c>
      <c r="J28" s="239">
        <v>139</v>
      </c>
      <c r="K28" s="239" t="s">
        <v>4936</v>
      </c>
      <c r="L28" s="239" t="s">
        <v>2052</v>
      </c>
      <c r="M28" s="239" t="s">
        <v>4937</v>
      </c>
      <c r="N28" s="239" t="s">
        <v>4938</v>
      </c>
      <c r="O28" s="239" t="s">
        <v>1987</v>
      </c>
      <c r="P28" s="239" t="s">
        <v>2738</v>
      </c>
      <c r="Q28" s="239" t="s">
        <v>4904</v>
      </c>
      <c r="R28" s="237">
        <v>1</v>
      </c>
      <c r="S28" s="239">
        <v>3</v>
      </c>
      <c r="T28" s="239">
        <v>0</v>
      </c>
      <c r="U28" s="239" t="s">
        <v>1576</v>
      </c>
      <c r="V28" s="239" t="s">
        <v>2345</v>
      </c>
      <c r="W28" s="239" t="s">
        <v>23</v>
      </c>
      <c r="X28" s="237" t="s">
        <v>2415</v>
      </c>
      <c r="Y28" s="77" t="s">
        <v>23</v>
      </c>
      <c r="Z28" s="237" t="s">
        <v>23</v>
      </c>
      <c r="AA28" s="580">
        <v>16250</v>
      </c>
      <c r="AB28" s="240">
        <v>0</v>
      </c>
      <c r="AC28" s="237" t="s">
        <v>2388</v>
      </c>
      <c r="AD28" s="241">
        <v>2016</v>
      </c>
      <c r="AE28" s="237">
        <v>2</v>
      </c>
      <c r="AF28" s="237" t="s">
        <v>4939</v>
      </c>
    </row>
    <row r="29" spans="1:32" s="80" customFormat="1" ht="84">
      <c r="A29" s="181" t="s">
        <v>4940</v>
      </c>
      <c r="B29" s="237" t="s">
        <v>4941</v>
      </c>
      <c r="C29" s="238" t="s">
        <v>4838</v>
      </c>
      <c r="D29" s="238">
        <v>2</v>
      </c>
      <c r="E29" s="238">
        <v>3</v>
      </c>
      <c r="F29" s="238">
        <v>4</v>
      </c>
      <c r="G29" s="238" t="s">
        <v>4838</v>
      </c>
      <c r="H29" s="238" t="s">
        <v>4838</v>
      </c>
      <c r="I29" s="238" t="s">
        <v>4838</v>
      </c>
      <c r="J29" s="239" t="s">
        <v>23</v>
      </c>
      <c r="K29" s="239" t="s">
        <v>4942</v>
      </c>
      <c r="L29" s="239" t="s">
        <v>2052</v>
      </c>
      <c r="M29" s="239" t="s">
        <v>4943</v>
      </c>
      <c r="N29" s="239" t="s">
        <v>382</v>
      </c>
      <c r="O29" s="239" t="s">
        <v>2409</v>
      </c>
      <c r="P29" s="239" t="s">
        <v>53</v>
      </c>
      <c r="Q29" s="239" t="s">
        <v>4944</v>
      </c>
      <c r="R29" s="237">
        <v>3</v>
      </c>
      <c r="S29" s="239" t="s">
        <v>2414</v>
      </c>
      <c r="T29" s="239">
        <v>0</v>
      </c>
      <c r="U29" s="239" t="s">
        <v>1576</v>
      </c>
      <c r="V29" s="239" t="s">
        <v>2345</v>
      </c>
      <c r="W29" s="239" t="s">
        <v>23</v>
      </c>
      <c r="X29" s="237" t="s">
        <v>2415</v>
      </c>
      <c r="Y29" s="77" t="s">
        <v>52</v>
      </c>
      <c r="Z29" s="237" t="s">
        <v>52</v>
      </c>
      <c r="AA29" s="579" t="s">
        <v>23</v>
      </c>
      <c r="AB29" s="241" t="s">
        <v>4945</v>
      </c>
      <c r="AC29" s="237" t="s">
        <v>2388</v>
      </c>
      <c r="AD29" s="241">
        <v>2016</v>
      </c>
      <c r="AE29" s="237">
        <v>2</v>
      </c>
      <c r="AF29" s="237" t="s">
        <v>4838</v>
      </c>
    </row>
    <row r="30" spans="1:32" s="80" customFormat="1" ht="126">
      <c r="A30" s="184" t="s">
        <v>1598</v>
      </c>
      <c r="B30" s="237" t="s">
        <v>2434</v>
      </c>
      <c r="C30" s="238"/>
      <c r="D30" s="238">
        <v>2</v>
      </c>
      <c r="E30" s="238">
        <v>3</v>
      </c>
      <c r="F30" s="238" t="s">
        <v>4838</v>
      </c>
      <c r="G30" s="238">
        <v>5</v>
      </c>
      <c r="H30" s="238" t="s">
        <v>4838</v>
      </c>
      <c r="I30" s="238" t="s">
        <v>4838</v>
      </c>
      <c r="J30" s="239" t="s">
        <v>4946</v>
      </c>
      <c r="K30" s="239" t="s">
        <v>52</v>
      </c>
      <c r="L30" s="239" t="s">
        <v>52</v>
      </c>
      <c r="M30" s="239" t="s">
        <v>2435</v>
      </c>
      <c r="N30" s="239" t="s">
        <v>388</v>
      </c>
      <c r="O30" s="239" t="s">
        <v>388</v>
      </c>
      <c r="P30" s="239" t="s">
        <v>1599</v>
      </c>
      <c r="Q30" s="239" t="s">
        <v>1600</v>
      </c>
      <c r="R30" s="237">
        <v>4</v>
      </c>
      <c r="S30" s="239">
        <v>0</v>
      </c>
      <c r="T30" s="239">
        <v>2</v>
      </c>
      <c r="U30" s="239" t="s">
        <v>1576</v>
      </c>
      <c r="V30" s="239" t="s">
        <v>2345</v>
      </c>
      <c r="W30" s="239" t="s">
        <v>52</v>
      </c>
      <c r="X30" s="237" t="s">
        <v>1601</v>
      </c>
      <c r="Y30" s="77" t="s">
        <v>52</v>
      </c>
      <c r="Z30" s="237" t="s">
        <v>52</v>
      </c>
      <c r="AA30" s="579">
        <v>82715.08</v>
      </c>
      <c r="AB30" s="240">
        <v>0</v>
      </c>
      <c r="AC30" s="237">
        <v>1</v>
      </c>
      <c r="AD30" s="241">
        <v>2019</v>
      </c>
      <c r="AE30" s="237">
        <v>1</v>
      </c>
      <c r="AF30" s="237" t="s">
        <v>4838</v>
      </c>
    </row>
    <row r="31" spans="1:32" s="80" customFormat="1" ht="319">
      <c r="A31" s="184" t="s">
        <v>25</v>
      </c>
      <c r="B31" s="237" t="s">
        <v>5908</v>
      </c>
      <c r="C31" s="238" t="s">
        <v>4838</v>
      </c>
      <c r="D31" s="238" t="s">
        <v>4838</v>
      </c>
      <c r="E31" s="238" t="s">
        <v>4838</v>
      </c>
      <c r="F31" s="238" t="s">
        <v>4838</v>
      </c>
      <c r="G31" s="238" t="s">
        <v>4838</v>
      </c>
      <c r="H31" s="238" t="s">
        <v>4838</v>
      </c>
      <c r="I31" s="238" t="s">
        <v>4838</v>
      </c>
      <c r="J31" s="239" t="s">
        <v>32</v>
      </c>
      <c r="K31" s="239" t="s">
        <v>4838</v>
      </c>
      <c r="L31" s="239" t="s">
        <v>4838</v>
      </c>
      <c r="M31" s="239" t="s">
        <v>4838</v>
      </c>
      <c r="N31" s="239" t="s">
        <v>4838</v>
      </c>
      <c r="O31" s="239" t="s">
        <v>4838</v>
      </c>
      <c r="P31" s="239" t="s">
        <v>4838</v>
      </c>
      <c r="Q31" s="239" t="s">
        <v>4838</v>
      </c>
      <c r="R31" s="237">
        <v>1</v>
      </c>
      <c r="S31" s="239" t="s">
        <v>4838</v>
      </c>
      <c r="T31" s="239" t="s">
        <v>4838</v>
      </c>
      <c r="U31" s="239" t="s">
        <v>4838</v>
      </c>
      <c r="V31" s="239" t="s">
        <v>4838</v>
      </c>
      <c r="W31" s="239" t="s">
        <v>4838</v>
      </c>
      <c r="X31" s="237" t="s">
        <v>4838</v>
      </c>
      <c r="Y31" s="77"/>
      <c r="Z31" s="237" t="s">
        <v>4838</v>
      </c>
      <c r="AA31" s="237" t="s">
        <v>4905</v>
      </c>
      <c r="AB31" s="241" t="s">
        <v>4947</v>
      </c>
      <c r="AC31" s="237" t="s">
        <v>4838</v>
      </c>
      <c r="AD31" s="237" t="s">
        <v>4838</v>
      </c>
      <c r="AE31" s="237" t="s">
        <v>4838</v>
      </c>
      <c r="AF31" s="237" t="s">
        <v>4838</v>
      </c>
    </row>
    <row r="32" spans="1:32">
      <c r="C32" s="46"/>
      <c r="D32" s="46"/>
      <c r="E32" s="46"/>
      <c r="F32" s="46"/>
      <c r="G32" s="46"/>
      <c r="H32" s="46"/>
      <c r="I32" s="47"/>
    </row>
    <row r="33" spans="3:9">
      <c r="C33" s="46"/>
      <c r="D33" s="46"/>
      <c r="E33" s="46"/>
      <c r="F33" s="46"/>
      <c r="G33" s="46"/>
      <c r="H33" s="46"/>
      <c r="I33" s="47"/>
    </row>
    <row r="34" spans="3:9">
      <c r="C34" s="46"/>
      <c r="D34" s="46"/>
      <c r="E34" s="46"/>
      <c r="F34" s="46"/>
      <c r="G34" s="46"/>
      <c r="H34" s="46"/>
      <c r="I34" s="47"/>
    </row>
    <row r="35" spans="3:9">
      <c r="C35" s="46"/>
      <c r="D35" s="46"/>
      <c r="E35" s="46"/>
      <c r="F35" s="46"/>
      <c r="G35" s="46"/>
      <c r="H35" s="46"/>
      <c r="I35" s="47"/>
    </row>
    <row r="36" spans="3:9">
      <c r="C36" s="46"/>
      <c r="D36" s="46"/>
      <c r="E36" s="46"/>
      <c r="F36" s="46"/>
      <c r="G36" s="46"/>
      <c r="H36" s="46"/>
      <c r="I36" s="47"/>
    </row>
    <row r="37" spans="3:9">
      <c r="C37" s="46"/>
      <c r="D37" s="46"/>
      <c r="E37" s="46"/>
      <c r="F37" s="46"/>
      <c r="G37" s="46"/>
      <c r="H37" s="46"/>
      <c r="I37" s="47"/>
    </row>
    <row r="38" spans="3:9">
      <c r="C38" s="46"/>
      <c r="D38" s="46"/>
      <c r="E38" s="46"/>
      <c r="F38" s="46"/>
      <c r="G38" s="46"/>
      <c r="H38" s="46"/>
      <c r="I38" s="47"/>
    </row>
    <row r="39" spans="3:9">
      <c r="C39" s="46"/>
      <c r="D39" s="46"/>
      <c r="E39" s="46"/>
      <c r="F39" s="46"/>
      <c r="G39" s="46"/>
      <c r="H39" s="46"/>
      <c r="I39" s="47"/>
    </row>
    <row r="40" spans="3:9">
      <c r="C40" s="46"/>
      <c r="D40" s="46"/>
      <c r="E40" s="46"/>
      <c r="F40" s="46"/>
      <c r="G40" s="46"/>
      <c r="H40" s="46"/>
      <c r="I40" s="47"/>
    </row>
    <row r="41" spans="3:9">
      <c r="C41" s="46"/>
      <c r="D41" s="46"/>
      <c r="E41" s="46"/>
      <c r="F41" s="46"/>
      <c r="G41" s="46"/>
      <c r="H41" s="46"/>
      <c r="I41" s="47"/>
    </row>
    <row r="42" spans="3:9">
      <c r="C42" s="46"/>
      <c r="D42" s="46"/>
      <c r="E42" s="46"/>
      <c r="F42" s="46"/>
      <c r="G42" s="46"/>
      <c r="H42" s="46"/>
      <c r="I42" s="47"/>
    </row>
    <row r="43" spans="3:9">
      <c r="C43" s="46"/>
      <c r="D43" s="46"/>
      <c r="E43" s="46"/>
      <c r="F43" s="46"/>
      <c r="G43" s="46"/>
      <c r="H43" s="46"/>
      <c r="I43" s="47"/>
    </row>
    <row r="44" spans="3:9">
      <c r="C44" s="46"/>
      <c r="D44" s="46"/>
      <c r="E44" s="46"/>
      <c r="F44" s="46"/>
      <c r="G44" s="46"/>
      <c r="H44" s="46"/>
      <c r="I44" s="47"/>
    </row>
    <row r="45" spans="3:9">
      <c r="C45" s="46"/>
      <c r="D45" s="46"/>
      <c r="E45" s="46"/>
      <c r="F45" s="46"/>
      <c r="G45" s="46"/>
      <c r="H45" s="46"/>
      <c r="I45" s="47"/>
    </row>
    <row r="46" spans="3:9">
      <c r="C46" s="46"/>
      <c r="D46" s="46"/>
      <c r="E46" s="46"/>
      <c r="F46" s="46"/>
      <c r="G46" s="46"/>
      <c r="H46" s="46"/>
      <c r="I46" s="47"/>
    </row>
    <row r="47" spans="3:9">
      <c r="C47" s="46"/>
      <c r="D47" s="46"/>
      <c r="E47" s="46"/>
      <c r="F47" s="46"/>
      <c r="G47" s="46"/>
      <c r="H47" s="46"/>
      <c r="I47" s="47"/>
    </row>
    <row r="48" spans="3:9">
      <c r="C48" s="46"/>
      <c r="D48" s="46"/>
      <c r="E48" s="46"/>
      <c r="F48" s="46"/>
      <c r="G48" s="46"/>
      <c r="H48" s="46"/>
      <c r="I48" s="47"/>
    </row>
    <row r="49" spans="3:9">
      <c r="C49" s="46"/>
      <c r="D49" s="46"/>
      <c r="E49" s="46"/>
      <c r="F49" s="46"/>
      <c r="G49" s="46"/>
      <c r="H49" s="46"/>
      <c r="I49" s="47"/>
    </row>
    <row r="50" spans="3:9">
      <c r="C50" s="46"/>
      <c r="D50" s="46"/>
      <c r="E50" s="46"/>
      <c r="F50" s="46"/>
      <c r="G50" s="46"/>
      <c r="H50" s="46"/>
      <c r="I50" s="47"/>
    </row>
    <row r="51" spans="3:9">
      <c r="C51" s="46"/>
      <c r="D51" s="46"/>
      <c r="E51" s="46"/>
      <c r="F51" s="46"/>
      <c r="G51" s="46"/>
      <c r="H51" s="46"/>
      <c r="I51" s="47"/>
    </row>
    <row r="52" spans="3:9">
      <c r="C52" s="46"/>
      <c r="D52" s="46"/>
      <c r="E52" s="46"/>
      <c r="F52" s="46"/>
      <c r="G52" s="46"/>
      <c r="H52" s="46"/>
      <c r="I52" s="47"/>
    </row>
    <row r="53" spans="3:9">
      <c r="C53" s="46"/>
      <c r="D53" s="46"/>
      <c r="E53" s="46"/>
      <c r="F53" s="46"/>
      <c r="G53" s="46"/>
      <c r="H53" s="46"/>
      <c r="I53" s="47"/>
    </row>
    <row r="54" spans="3:9">
      <c r="C54" s="46"/>
      <c r="D54" s="46"/>
      <c r="E54" s="46"/>
      <c r="F54" s="46"/>
      <c r="G54" s="46"/>
      <c r="H54" s="46"/>
      <c r="I54" s="47"/>
    </row>
    <row r="55" spans="3:9">
      <c r="C55" s="46"/>
      <c r="D55" s="46"/>
      <c r="E55" s="46"/>
      <c r="F55" s="46"/>
      <c r="G55" s="46"/>
      <c r="H55" s="46"/>
      <c r="I55" s="47"/>
    </row>
    <row r="56" spans="3:9">
      <c r="C56" s="46"/>
      <c r="D56" s="46"/>
      <c r="E56" s="46"/>
      <c r="F56" s="46"/>
      <c r="G56" s="46"/>
      <c r="H56" s="46"/>
      <c r="I56" s="47"/>
    </row>
    <row r="57" spans="3:9">
      <c r="C57" s="46"/>
      <c r="D57" s="46"/>
      <c r="E57" s="46"/>
      <c r="F57" s="46"/>
      <c r="G57" s="46"/>
      <c r="H57" s="46"/>
      <c r="I57" s="47"/>
    </row>
    <row r="58" spans="3:9">
      <c r="C58" s="46"/>
      <c r="D58" s="46"/>
      <c r="E58" s="46"/>
      <c r="F58" s="46"/>
      <c r="G58" s="46"/>
      <c r="H58" s="46"/>
      <c r="I58" s="47"/>
    </row>
    <row r="59" spans="3:9">
      <c r="C59" s="46"/>
      <c r="D59" s="46"/>
      <c r="E59" s="46"/>
      <c r="F59" s="46"/>
      <c r="G59" s="46"/>
      <c r="H59" s="46"/>
      <c r="I59" s="47"/>
    </row>
    <row r="60" spans="3:9">
      <c r="C60" s="46"/>
      <c r="D60" s="46"/>
      <c r="E60" s="46"/>
      <c r="F60" s="46"/>
      <c r="G60" s="46"/>
      <c r="H60" s="46"/>
      <c r="I60" s="47"/>
    </row>
    <row r="61" spans="3:9">
      <c r="C61" s="46"/>
      <c r="D61" s="46"/>
      <c r="E61" s="46"/>
      <c r="F61" s="46"/>
      <c r="G61" s="46"/>
      <c r="H61" s="46"/>
      <c r="I61" s="47"/>
    </row>
    <row r="62" spans="3:9">
      <c r="C62" s="46"/>
      <c r="D62" s="46"/>
      <c r="E62" s="46"/>
      <c r="F62" s="46"/>
      <c r="G62" s="46"/>
      <c r="H62" s="46"/>
      <c r="I62" s="47"/>
    </row>
    <row r="63" spans="3:9">
      <c r="C63" s="46"/>
      <c r="D63" s="46"/>
      <c r="E63" s="46"/>
      <c r="F63" s="46"/>
      <c r="G63" s="46"/>
      <c r="H63" s="46"/>
      <c r="I63" s="47"/>
    </row>
    <row r="64" spans="3:9">
      <c r="C64" s="46"/>
      <c r="D64" s="46"/>
      <c r="E64" s="46"/>
      <c r="F64" s="46"/>
      <c r="G64" s="46"/>
      <c r="H64" s="46"/>
      <c r="I64" s="47"/>
    </row>
    <row r="65" spans="3:9">
      <c r="C65" s="46"/>
      <c r="D65" s="46"/>
      <c r="E65" s="46"/>
      <c r="F65" s="46"/>
      <c r="G65" s="46"/>
      <c r="H65" s="46"/>
      <c r="I65" s="47"/>
    </row>
    <row r="66" spans="3:9">
      <c r="C66" s="46"/>
      <c r="D66" s="46"/>
      <c r="E66" s="46"/>
      <c r="F66" s="46"/>
      <c r="G66" s="46"/>
      <c r="H66" s="46"/>
      <c r="I66" s="47"/>
    </row>
    <row r="67" spans="3:9">
      <c r="C67" s="46"/>
      <c r="D67" s="46"/>
      <c r="E67" s="46"/>
      <c r="F67" s="46"/>
      <c r="G67" s="46"/>
      <c r="H67" s="46"/>
      <c r="I67" s="47"/>
    </row>
    <row r="68" spans="3:9">
      <c r="C68" s="46"/>
      <c r="D68" s="46"/>
      <c r="E68" s="46"/>
      <c r="F68" s="46"/>
      <c r="G68" s="46"/>
      <c r="H68" s="46"/>
      <c r="I68" s="47"/>
    </row>
    <row r="69" spans="3:9">
      <c r="C69" s="46"/>
      <c r="D69" s="46"/>
      <c r="E69" s="46"/>
      <c r="F69" s="46"/>
      <c r="G69" s="46"/>
      <c r="H69" s="46"/>
      <c r="I69" s="47"/>
    </row>
    <row r="70" spans="3:9">
      <c r="C70" s="46"/>
      <c r="D70" s="46"/>
      <c r="E70" s="46"/>
      <c r="F70" s="46"/>
      <c r="G70" s="46"/>
      <c r="H70" s="46"/>
      <c r="I70" s="47"/>
    </row>
    <row r="71" spans="3:9">
      <c r="C71" s="46"/>
      <c r="D71" s="46"/>
      <c r="E71" s="46"/>
      <c r="F71" s="46"/>
      <c r="G71" s="46"/>
      <c r="H71" s="46"/>
      <c r="I71" s="47"/>
    </row>
    <row r="72" spans="3:9">
      <c r="C72" s="46"/>
      <c r="D72" s="46"/>
      <c r="E72" s="46"/>
      <c r="F72" s="46"/>
      <c r="G72" s="46"/>
      <c r="H72" s="46"/>
      <c r="I72" s="47"/>
    </row>
    <row r="73" spans="3:9">
      <c r="C73" s="46"/>
      <c r="D73" s="46"/>
      <c r="E73" s="46"/>
      <c r="F73" s="46"/>
      <c r="G73" s="46"/>
      <c r="H73" s="46"/>
      <c r="I73" s="47"/>
    </row>
    <row r="74" spans="3:9">
      <c r="C74" s="46"/>
      <c r="D74" s="46"/>
      <c r="E74" s="46"/>
      <c r="F74" s="46"/>
      <c r="G74" s="46"/>
      <c r="H74" s="46"/>
      <c r="I74" s="47"/>
    </row>
    <row r="75" spans="3:9">
      <c r="C75" s="46"/>
      <c r="D75" s="46"/>
      <c r="E75" s="46"/>
      <c r="F75" s="46"/>
      <c r="G75" s="46"/>
      <c r="H75" s="46"/>
      <c r="I75" s="47"/>
    </row>
    <row r="76" spans="3:9">
      <c r="C76" s="46"/>
      <c r="D76" s="46"/>
      <c r="E76" s="46"/>
      <c r="F76" s="46"/>
      <c r="G76" s="46"/>
      <c r="H76" s="46"/>
      <c r="I76" s="47"/>
    </row>
    <row r="77" spans="3:9">
      <c r="C77" s="46"/>
      <c r="D77" s="46"/>
      <c r="E77" s="46"/>
      <c r="F77" s="46"/>
      <c r="G77" s="46"/>
      <c r="H77" s="46"/>
      <c r="I77" s="47"/>
    </row>
    <row r="78" spans="3:9">
      <c r="C78" s="46"/>
      <c r="D78" s="46"/>
      <c r="E78" s="46"/>
      <c r="F78" s="46"/>
      <c r="G78" s="46"/>
      <c r="H78" s="46"/>
      <c r="I78" s="47"/>
    </row>
    <row r="79" spans="3:9">
      <c r="C79" s="46"/>
      <c r="D79" s="46"/>
      <c r="E79" s="46"/>
      <c r="F79" s="46"/>
      <c r="G79" s="46"/>
      <c r="H79" s="46"/>
      <c r="I79" s="47"/>
    </row>
    <row r="80" spans="3:9">
      <c r="C80" s="46"/>
      <c r="D80" s="46"/>
      <c r="E80" s="46"/>
      <c r="F80" s="46"/>
      <c r="G80" s="46"/>
      <c r="H80" s="46"/>
      <c r="I80" s="47"/>
    </row>
    <row r="81" spans="3:9">
      <c r="C81" s="46"/>
      <c r="D81" s="46"/>
      <c r="E81" s="46"/>
      <c r="F81" s="46"/>
      <c r="G81" s="46"/>
      <c r="H81" s="46"/>
      <c r="I81" s="47"/>
    </row>
    <row r="82" spans="3:9">
      <c r="C82" s="46"/>
      <c r="D82" s="46"/>
      <c r="E82" s="46"/>
      <c r="F82" s="46"/>
      <c r="G82" s="46"/>
      <c r="H82" s="46"/>
      <c r="I82" s="47"/>
    </row>
    <row r="83" spans="3:9">
      <c r="C83" s="46"/>
      <c r="D83" s="46"/>
      <c r="E83" s="46"/>
      <c r="F83" s="46"/>
      <c r="G83" s="46"/>
      <c r="H83" s="46"/>
      <c r="I83" s="47"/>
    </row>
    <row r="84" spans="3:9">
      <c r="C84" s="46"/>
      <c r="D84" s="46"/>
      <c r="E84" s="46"/>
      <c r="F84" s="46"/>
      <c r="G84" s="46"/>
      <c r="H84" s="46"/>
      <c r="I84" s="47"/>
    </row>
    <row r="85" spans="3:9">
      <c r="C85" s="46"/>
      <c r="D85" s="46"/>
      <c r="E85" s="46"/>
      <c r="F85" s="46"/>
      <c r="G85" s="46"/>
      <c r="H85" s="46"/>
      <c r="I85" s="47"/>
    </row>
    <row r="86" spans="3:9">
      <c r="C86" s="46"/>
      <c r="D86" s="46"/>
      <c r="E86" s="46"/>
      <c r="F86" s="46"/>
      <c r="G86" s="46"/>
      <c r="H86" s="46"/>
      <c r="I86" s="47"/>
    </row>
    <row r="87" spans="3:9">
      <c r="C87" s="46"/>
      <c r="D87" s="46"/>
      <c r="E87" s="46"/>
      <c r="F87" s="46"/>
      <c r="G87" s="46"/>
      <c r="H87" s="46"/>
      <c r="I87" s="47"/>
    </row>
    <row r="88" spans="3:9">
      <c r="C88" s="46"/>
      <c r="D88" s="46"/>
      <c r="E88" s="46"/>
      <c r="F88" s="46"/>
      <c r="G88" s="46"/>
      <c r="H88" s="46"/>
      <c r="I88" s="47"/>
    </row>
    <row r="89" spans="3:9">
      <c r="C89" s="46"/>
      <c r="D89" s="46"/>
      <c r="E89" s="46"/>
      <c r="F89" s="46"/>
      <c r="G89" s="46"/>
      <c r="H89" s="46"/>
      <c r="I89" s="47"/>
    </row>
    <row r="90" spans="3:9">
      <c r="C90" s="46"/>
      <c r="D90" s="46"/>
      <c r="E90" s="46"/>
      <c r="F90" s="46"/>
      <c r="G90" s="46"/>
      <c r="H90" s="46"/>
      <c r="I90" s="47"/>
    </row>
    <row r="91" spans="3:9">
      <c r="C91" s="46"/>
      <c r="D91" s="46"/>
      <c r="E91" s="46"/>
      <c r="F91" s="46"/>
      <c r="G91" s="46"/>
      <c r="H91" s="46"/>
      <c r="I91" s="47"/>
    </row>
    <row r="92" spans="3:9">
      <c r="C92" s="46"/>
      <c r="D92" s="46"/>
      <c r="E92" s="46"/>
      <c r="F92" s="46"/>
      <c r="G92" s="46"/>
      <c r="H92" s="46"/>
      <c r="I92" s="47"/>
    </row>
    <row r="93" spans="3:9">
      <c r="C93" s="46"/>
      <c r="D93" s="46"/>
      <c r="E93" s="46"/>
      <c r="F93" s="46"/>
      <c r="G93" s="46"/>
      <c r="H93" s="46"/>
      <c r="I93" s="47"/>
    </row>
    <row r="94" spans="3:9">
      <c r="C94" s="46"/>
      <c r="D94" s="46"/>
      <c r="E94" s="46"/>
      <c r="F94" s="46"/>
      <c r="G94" s="46"/>
      <c r="H94" s="46"/>
      <c r="I94" s="47"/>
    </row>
    <row r="95" spans="3:9">
      <c r="C95" s="46"/>
      <c r="D95" s="46"/>
      <c r="E95" s="46"/>
      <c r="F95" s="46"/>
      <c r="G95" s="46"/>
      <c r="H95" s="46"/>
      <c r="I95" s="47"/>
    </row>
    <row r="96" spans="3:9">
      <c r="C96" s="46"/>
      <c r="D96" s="46"/>
      <c r="E96" s="46"/>
      <c r="F96" s="46"/>
      <c r="G96" s="46"/>
      <c r="H96" s="46"/>
      <c r="I96" s="47"/>
    </row>
    <row r="97" spans="3:9">
      <c r="C97" s="46"/>
      <c r="D97" s="46"/>
      <c r="E97" s="46"/>
      <c r="F97" s="46"/>
      <c r="G97" s="46"/>
      <c r="H97" s="46"/>
      <c r="I97" s="47"/>
    </row>
    <row r="98" spans="3:9">
      <c r="C98" s="46"/>
      <c r="D98" s="46"/>
      <c r="E98" s="46"/>
      <c r="F98" s="46"/>
      <c r="G98" s="46"/>
      <c r="H98" s="46"/>
      <c r="I98" s="47"/>
    </row>
    <row r="99" spans="3:9">
      <c r="C99" s="46"/>
      <c r="D99" s="46"/>
      <c r="E99" s="46"/>
      <c r="F99" s="46"/>
      <c r="G99" s="46"/>
      <c r="H99" s="46"/>
      <c r="I99" s="47"/>
    </row>
    <row r="100" spans="3:9">
      <c r="C100" s="46"/>
      <c r="D100" s="46"/>
      <c r="E100" s="46"/>
      <c r="F100" s="46"/>
      <c r="G100" s="46"/>
      <c r="H100" s="46"/>
      <c r="I100" s="47"/>
    </row>
    <row r="101" spans="3:9">
      <c r="C101" s="46"/>
      <c r="D101" s="46"/>
      <c r="E101" s="46"/>
      <c r="F101" s="46"/>
      <c r="G101" s="46"/>
      <c r="H101" s="46"/>
      <c r="I101" s="47"/>
    </row>
    <row r="102" spans="3:9">
      <c r="C102" s="46"/>
      <c r="D102" s="46"/>
      <c r="E102" s="46"/>
      <c r="F102" s="46"/>
      <c r="G102" s="46"/>
      <c r="H102" s="46"/>
      <c r="I102" s="47"/>
    </row>
    <row r="103" spans="3:9">
      <c r="C103" s="46"/>
      <c r="D103" s="46"/>
      <c r="E103" s="46"/>
      <c r="F103" s="46"/>
      <c r="G103" s="46"/>
      <c r="H103" s="46"/>
      <c r="I103" s="47"/>
    </row>
    <row r="104" spans="3:9">
      <c r="C104" s="48"/>
      <c r="D104" s="48"/>
      <c r="E104" s="48"/>
      <c r="F104" s="48"/>
      <c r="G104" s="48"/>
      <c r="H104" s="48"/>
      <c r="I104" s="49"/>
    </row>
    <row r="105" spans="3:9">
      <c r="C105" s="48"/>
      <c r="D105" s="48"/>
      <c r="E105" s="48"/>
      <c r="F105" s="48"/>
      <c r="G105" s="48"/>
      <c r="H105" s="48"/>
      <c r="I105" s="49"/>
    </row>
    <row r="106" spans="3:9">
      <c r="C106" s="48"/>
      <c r="D106" s="48"/>
      <c r="E106" s="48"/>
      <c r="F106" s="48"/>
      <c r="G106" s="48"/>
      <c r="H106" s="48"/>
      <c r="I106" s="49"/>
    </row>
    <row r="107" spans="3:9">
      <c r="C107" s="48"/>
      <c r="D107" s="48"/>
      <c r="E107" s="48"/>
      <c r="F107" s="48"/>
      <c r="G107" s="48"/>
      <c r="H107" s="48"/>
      <c r="I107" s="49"/>
    </row>
    <row r="108" spans="3:9">
      <c r="C108" s="48"/>
      <c r="D108" s="48"/>
      <c r="E108" s="48"/>
      <c r="F108" s="48"/>
      <c r="G108" s="48"/>
      <c r="H108" s="48"/>
      <c r="I108" s="49"/>
    </row>
    <row r="109" spans="3:9">
      <c r="C109" s="48"/>
      <c r="D109" s="48"/>
      <c r="E109" s="48"/>
      <c r="F109" s="48"/>
      <c r="G109" s="48"/>
      <c r="H109" s="48"/>
      <c r="I109" s="49"/>
    </row>
    <row r="110" spans="3:9">
      <c r="C110" s="48"/>
      <c r="D110" s="48"/>
      <c r="E110" s="48"/>
      <c r="F110" s="48"/>
      <c r="G110" s="48"/>
      <c r="H110" s="48"/>
      <c r="I110" s="49"/>
    </row>
    <row r="111" spans="3:9">
      <c r="C111" s="48"/>
      <c r="D111" s="48"/>
      <c r="E111" s="48"/>
      <c r="F111" s="48"/>
      <c r="G111" s="48"/>
      <c r="H111" s="48"/>
      <c r="I111" s="49"/>
    </row>
    <row r="112" spans="3:9">
      <c r="C112" s="48"/>
      <c r="D112" s="48"/>
      <c r="E112" s="48"/>
      <c r="F112" s="48"/>
      <c r="G112" s="48"/>
      <c r="H112" s="48"/>
      <c r="I112" s="49"/>
    </row>
    <row r="113" spans="3:9">
      <c r="C113" s="48"/>
      <c r="D113" s="48"/>
      <c r="E113" s="48"/>
      <c r="F113" s="48"/>
      <c r="G113" s="48"/>
      <c r="H113" s="48"/>
      <c r="I113" s="49"/>
    </row>
    <row r="114" spans="3:9">
      <c r="C114" s="48"/>
      <c r="D114" s="48"/>
      <c r="E114" s="48"/>
      <c r="F114" s="48"/>
      <c r="G114" s="48"/>
      <c r="H114" s="48"/>
      <c r="I114" s="49"/>
    </row>
    <row r="115" spans="3:9">
      <c r="C115" s="48"/>
      <c r="D115" s="48"/>
      <c r="E115" s="48"/>
      <c r="F115" s="48"/>
      <c r="G115" s="48"/>
      <c r="H115" s="48"/>
      <c r="I115" s="49"/>
    </row>
    <row r="116" spans="3:9">
      <c r="C116" s="48"/>
      <c r="D116" s="48"/>
      <c r="E116" s="48"/>
      <c r="F116" s="48"/>
      <c r="G116" s="48"/>
      <c r="H116" s="48"/>
      <c r="I116" s="49"/>
    </row>
    <row r="117" spans="3:9">
      <c r="C117" s="48"/>
      <c r="D117" s="48"/>
      <c r="E117" s="48"/>
      <c r="F117" s="48"/>
      <c r="G117" s="48"/>
      <c r="H117" s="48"/>
      <c r="I117" s="49"/>
    </row>
    <row r="118" spans="3:9">
      <c r="C118" s="48"/>
      <c r="D118" s="48"/>
      <c r="E118" s="48"/>
      <c r="F118" s="48"/>
      <c r="G118" s="48"/>
      <c r="H118" s="48"/>
      <c r="I118" s="49"/>
    </row>
    <row r="119" spans="3:9">
      <c r="C119" s="48"/>
      <c r="D119" s="48"/>
      <c r="E119" s="48"/>
      <c r="F119" s="48"/>
      <c r="G119" s="48"/>
      <c r="H119" s="48"/>
      <c r="I119" s="49"/>
    </row>
    <row r="120" spans="3:9">
      <c r="C120" s="48"/>
      <c r="D120" s="48"/>
      <c r="E120" s="48"/>
      <c r="F120" s="48"/>
      <c r="G120" s="48"/>
      <c r="H120" s="48"/>
      <c r="I120" s="49"/>
    </row>
    <row r="121" spans="3:9">
      <c r="C121" s="48"/>
      <c r="D121" s="48"/>
      <c r="E121" s="48"/>
      <c r="F121" s="48"/>
      <c r="G121" s="48"/>
      <c r="H121" s="48"/>
      <c r="I121" s="49"/>
    </row>
    <row r="122" spans="3:9">
      <c r="C122" s="48"/>
      <c r="D122" s="48"/>
      <c r="E122" s="48"/>
      <c r="F122" s="48"/>
      <c r="G122" s="48"/>
      <c r="H122" s="48"/>
      <c r="I122" s="49"/>
    </row>
    <row r="123" spans="3:9">
      <c r="C123" s="48"/>
      <c r="D123" s="48"/>
      <c r="E123" s="48"/>
      <c r="F123" s="48"/>
      <c r="G123" s="48"/>
      <c r="H123" s="48"/>
      <c r="I123" s="49"/>
    </row>
    <row r="124" spans="3:9">
      <c r="C124" s="48"/>
      <c r="D124" s="48"/>
      <c r="E124" s="48"/>
      <c r="F124" s="48"/>
      <c r="G124" s="48"/>
      <c r="H124" s="48"/>
      <c r="I124" s="49"/>
    </row>
    <row r="125" spans="3:9">
      <c r="C125" s="48"/>
      <c r="D125" s="48"/>
      <c r="E125" s="48"/>
      <c r="F125" s="48"/>
      <c r="G125" s="48"/>
      <c r="H125" s="48"/>
      <c r="I125" s="49"/>
    </row>
    <row r="126" spans="3:9">
      <c r="C126" s="48"/>
      <c r="D126" s="48"/>
      <c r="E126" s="48"/>
      <c r="F126" s="48"/>
      <c r="G126" s="48"/>
      <c r="H126" s="48"/>
      <c r="I126" s="49"/>
    </row>
    <row r="127" spans="3:9">
      <c r="C127" s="48"/>
      <c r="D127" s="48"/>
      <c r="E127" s="48"/>
      <c r="F127" s="48"/>
      <c r="G127" s="48"/>
      <c r="H127" s="48"/>
      <c r="I127" s="49"/>
    </row>
    <row r="128" spans="3:9">
      <c r="C128" s="48"/>
      <c r="D128" s="48"/>
      <c r="E128" s="48"/>
      <c r="F128" s="48"/>
      <c r="G128" s="48"/>
      <c r="H128" s="48"/>
      <c r="I128" s="49"/>
    </row>
    <row r="129" spans="2:30">
      <c r="C129" s="48"/>
      <c r="D129" s="48"/>
      <c r="E129" s="48"/>
      <c r="F129" s="48"/>
      <c r="G129" s="48"/>
      <c r="H129" s="48"/>
      <c r="I129" s="49"/>
    </row>
    <row r="130" spans="2:30">
      <c r="C130" s="48"/>
      <c r="D130" s="48"/>
      <c r="E130" s="48"/>
      <c r="F130" s="48"/>
      <c r="G130" s="48"/>
      <c r="H130" s="48"/>
      <c r="I130" s="49"/>
    </row>
    <row r="131" spans="2:30">
      <c r="B131" s="25"/>
      <c r="C131" s="48"/>
      <c r="D131" s="48"/>
      <c r="E131" s="48"/>
      <c r="F131" s="48"/>
      <c r="G131" s="48"/>
      <c r="H131" s="48"/>
      <c r="I131" s="49"/>
      <c r="S131" s="25"/>
      <c r="AD131" s="25"/>
    </row>
    <row r="132" spans="2:30">
      <c r="B132" s="25"/>
      <c r="C132" s="48"/>
      <c r="D132" s="48"/>
      <c r="E132" s="48"/>
      <c r="F132" s="48"/>
      <c r="G132" s="48"/>
      <c r="H132" s="48"/>
      <c r="I132" s="49"/>
      <c r="S132" s="25"/>
      <c r="AD132" s="25"/>
    </row>
    <row r="133" spans="2:30">
      <c r="B133" s="25"/>
      <c r="C133" s="48"/>
      <c r="D133" s="48"/>
      <c r="E133" s="48"/>
      <c r="F133" s="48"/>
      <c r="G133" s="48"/>
      <c r="H133" s="48"/>
      <c r="I133" s="49"/>
      <c r="S133" s="25"/>
      <c r="AD133" s="25"/>
    </row>
    <row r="134" spans="2:30">
      <c r="B134" s="25"/>
      <c r="C134" s="48"/>
      <c r="D134" s="48"/>
      <c r="E134" s="48"/>
      <c r="F134" s="48"/>
      <c r="G134" s="48"/>
      <c r="H134" s="48"/>
      <c r="I134" s="49"/>
      <c r="S134" s="25"/>
      <c r="AD134" s="25"/>
    </row>
    <row r="135" spans="2:30">
      <c r="B135" s="25"/>
      <c r="C135" s="48"/>
      <c r="D135" s="48"/>
      <c r="E135" s="48"/>
      <c r="F135" s="48"/>
      <c r="G135" s="48"/>
      <c r="H135" s="48"/>
      <c r="I135" s="49"/>
      <c r="S135" s="25"/>
      <c r="AD135" s="25"/>
    </row>
    <row r="136" spans="2:30">
      <c r="B136" s="25"/>
      <c r="C136" s="48"/>
      <c r="D136" s="48"/>
      <c r="E136" s="48"/>
      <c r="F136" s="48"/>
      <c r="G136" s="48"/>
      <c r="H136" s="48"/>
      <c r="I136" s="49"/>
      <c r="S136" s="25"/>
      <c r="AD136" s="25"/>
    </row>
    <row r="137" spans="2:30">
      <c r="B137" s="25"/>
      <c r="C137" s="48"/>
      <c r="D137" s="48"/>
      <c r="E137" s="48"/>
      <c r="F137" s="48"/>
      <c r="G137" s="48"/>
      <c r="H137" s="48"/>
      <c r="I137" s="49"/>
      <c r="S137" s="25"/>
      <c r="AD137" s="25"/>
    </row>
    <row r="138" spans="2:30">
      <c r="B138" s="25"/>
      <c r="C138" s="48"/>
      <c r="D138" s="48"/>
      <c r="E138" s="48"/>
      <c r="F138" s="48"/>
      <c r="G138" s="48"/>
      <c r="H138" s="48"/>
      <c r="I138" s="49"/>
      <c r="S138" s="25"/>
      <c r="AD138" s="25"/>
    </row>
    <row r="139" spans="2:30">
      <c r="B139" s="25"/>
      <c r="C139" s="48"/>
      <c r="D139" s="48"/>
      <c r="E139" s="48"/>
      <c r="F139" s="48"/>
      <c r="G139" s="48"/>
      <c r="H139" s="48"/>
      <c r="I139" s="49"/>
      <c r="S139" s="25"/>
      <c r="AD139" s="25"/>
    </row>
    <row r="140" spans="2:30">
      <c r="B140" s="25"/>
      <c r="C140" s="48"/>
      <c r="D140" s="48"/>
      <c r="E140" s="48"/>
      <c r="F140" s="48"/>
      <c r="G140" s="48"/>
      <c r="H140" s="48"/>
      <c r="I140" s="49"/>
      <c r="S140" s="25"/>
      <c r="AD140" s="25"/>
    </row>
    <row r="141" spans="2:30">
      <c r="B141" s="25"/>
      <c r="C141" s="48"/>
      <c r="D141" s="48"/>
      <c r="E141" s="48"/>
      <c r="F141" s="48"/>
      <c r="G141" s="48"/>
      <c r="H141" s="48"/>
      <c r="I141" s="49"/>
      <c r="S141" s="25"/>
      <c r="AD141" s="25"/>
    </row>
    <row r="142" spans="2:30">
      <c r="B142" s="25"/>
      <c r="C142" s="48"/>
      <c r="D142" s="48"/>
      <c r="E142" s="48"/>
      <c r="F142" s="48"/>
      <c r="G142" s="48"/>
      <c r="H142" s="48"/>
      <c r="I142" s="49"/>
      <c r="S142" s="25"/>
      <c r="AD142" s="25"/>
    </row>
    <row r="143" spans="2:30">
      <c r="B143" s="25"/>
      <c r="C143" s="48"/>
      <c r="D143" s="48"/>
      <c r="E143" s="48"/>
      <c r="F143" s="48"/>
      <c r="G143" s="48"/>
      <c r="H143" s="48"/>
      <c r="I143" s="49"/>
      <c r="S143" s="25"/>
      <c r="AD143" s="25"/>
    </row>
    <row r="144" spans="2:30">
      <c r="B144" s="25"/>
      <c r="C144" s="48"/>
      <c r="D144" s="48"/>
      <c r="E144" s="48"/>
      <c r="F144" s="48"/>
      <c r="G144" s="48"/>
      <c r="H144" s="48"/>
      <c r="I144" s="49"/>
      <c r="S144" s="25"/>
      <c r="AD144" s="25"/>
    </row>
    <row r="145" spans="2:30">
      <c r="B145" s="25"/>
      <c r="C145" s="48"/>
      <c r="D145" s="48"/>
      <c r="E145" s="48"/>
      <c r="F145" s="48"/>
      <c r="G145" s="48"/>
      <c r="H145" s="48"/>
      <c r="I145" s="49"/>
      <c r="S145" s="25"/>
      <c r="AD145" s="25"/>
    </row>
    <row r="146" spans="2:30">
      <c r="B146" s="25"/>
      <c r="C146" s="48"/>
      <c r="D146" s="48"/>
      <c r="E146" s="48"/>
      <c r="F146" s="48"/>
      <c r="G146" s="48"/>
      <c r="H146" s="48"/>
      <c r="I146" s="49"/>
      <c r="S146" s="25"/>
      <c r="AD146" s="25"/>
    </row>
    <row r="147" spans="2:30">
      <c r="B147" s="25"/>
      <c r="C147" s="48"/>
      <c r="D147" s="48"/>
      <c r="E147" s="48"/>
      <c r="F147" s="48"/>
      <c r="G147" s="48"/>
      <c r="H147" s="48"/>
      <c r="I147" s="49"/>
      <c r="S147" s="25"/>
      <c r="AD147" s="25"/>
    </row>
    <row r="148" spans="2:30">
      <c r="B148" s="25"/>
      <c r="C148" s="48"/>
      <c r="D148" s="48"/>
      <c r="E148" s="48"/>
      <c r="F148" s="48"/>
      <c r="G148" s="48"/>
      <c r="H148" s="48"/>
      <c r="I148" s="49"/>
      <c r="S148" s="25"/>
      <c r="AD148" s="25"/>
    </row>
    <row r="149" spans="2:30">
      <c r="B149" s="25"/>
      <c r="C149" s="48"/>
      <c r="D149" s="48"/>
      <c r="E149" s="48"/>
      <c r="F149" s="48"/>
      <c r="G149" s="48"/>
      <c r="H149" s="48"/>
      <c r="I149" s="49"/>
      <c r="S149" s="25"/>
      <c r="AD149" s="25"/>
    </row>
    <row r="150" spans="2:30">
      <c r="B150" s="25"/>
      <c r="C150" s="48"/>
      <c r="D150" s="48"/>
      <c r="E150" s="48"/>
      <c r="F150" s="48"/>
      <c r="G150" s="48"/>
      <c r="H150" s="48"/>
      <c r="I150" s="49"/>
      <c r="S150" s="25"/>
      <c r="AD150" s="25"/>
    </row>
    <row r="151" spans="2:30">
      <c r="B151" s="25"/>
      <c r="C151" s="48"/>
      <c r="D151" s="48"/>
      <c r="E151" s="48"/>
      <c r="F151" s="48"/>
      <c r="G151" s="48"/>
      <c r="H151" s="48"/>
      <c r="I151" s="49"/>
      <c r="S151" s="25"/>
      <c r="AD151" s="25"/>
    </row>
    <row r="152" spans="2:30">
      <c r="B152" s="25"/>
      <c r="C152" s="48"/>
      <c r="D152" s="48"/>
      <c r="E152" s="48"/>
      <c r="F152" s="48"/>
      <c r="G152" s="48"/>
      <c r="H152" s="48"/>
      <c r="I152" s="49"/>
      <c r="S152" s="25"/>
      <c r="AD152" s="25"/>
    </row>
    <row r="153" spans="2:30">
      <c r="B153" s="25"/>
      <c r="C153" s="48"/>
      <c r="D153" s="48"/>
      <c r="E153" s="48"/>
      <c r="F153" s="48"/>
      <c r="G153" s="48"/>
      <c r="H153" s="48"/>
      <c r="I153" s="49"/>
      <c r="S153" s="25"/>
      <c r="AD153" s="25"/>
    </row>
    <row r="154" spans="2:30">
      <c r="B154" s="25"/>
      <c r="C154" s="48"/>
      <c r="D154" s="48"/>
      <c r="E154" s="48"/>
      <c r="F154" s="48"/>
      <c r="G154" s="48"/>
      <c r="H154" s="48"/>
      <c r="I154" s="49"/>
      <c r="S154" s="25"/>
      <c r="AD154" s="25"/>
    </row>
    <row r="155" spans="2:30">
      <c r="B155" s="25"/>
      <c r="C155" s="48"/>
      <c r="D155" s="48"/>
      <c r="E155" s="48"/>
      <c r="F155" s="48"/>
      <c r="G155" s="48"/>
      <c r="H155" s="48"/>
      <c r="I155" s="49"/>
      <c r="S155" s="25"/>
      <c r="AD155" s="25"/>
    </row>
    <row r="156" spans="2:30">
      <c r="B156" s="25"/>
      <c r="C156" s="48"/>
      <c r="D156" s="48"/>
      <c r="E156" s="48"/>
      <c r="F156" s="48"/>
      <c r="G156" s="48"/>
      <c r="H156" s="48"/>
      <c r="I156" s="49"/>
      <c r="S156" s="25"/>
      <c r="AD156" s="25"/>
    </row>
    <row r="157" spans="2:30">
      <c r="B157" s="25"/>
      <c r="C157" s="48"/>
      <c r="D157" s="48"/>
      <c r="E157" s="48"/>
      <c r="F157" s="48"/>
      <c r="G157" s="48"/>
      <c r="H157" s="48"/>
      <c r="I157" s="49"/>
      <c r="S157" s="25"/>
      <c r="AD157" s="25"/>
    </row>
    <row r="158" spans="2:30">
      <c r="B158" s="25"/>
      <c r="C158" s="48"/>
      <c r="D158" s="48"/>
      <c r="E158" s="48"/>
      <c r="F158" s="48"/>
      <c r="G158" s="48"/>
      <c r="H158" s="48"/>
      <c r="I158" s="49"/>
      <c r="S158" s="25"/>
      <c r="AD158" s="25"/>
    </row>
    <row r="159" spans="2:30">
      <c r="B159" s="25"/>
      <c r="C159" s="48"/>
      <c r="D159" s="48"/>
      <c r="E159" s="48"/>
      <c r="F159" s="48"/>
      <c r="G159" s="48"/>
      <c r="H159" s="48"/>
      <c r="I159" s="49"/>
      <c r="S159" s="25"/>
      <c r="AD159" s="25"/>
    </row>
    <row r="160" spans="2:30">
      <c r="B160" s="25"/>
      <c r="C160" s="48"/>
      <c r="D160" s="48"/>
      <c r="E160" s="48"/>
      <c r="F160" s="48"/>
      <c r="G160" s="48"/>
      <c r="H160" s="48"/>
      <c r="I160" s="49"/>
      <c r="S160" s="25"/>
      <c r="AD160" s="25"/>
    </row>
    <row r="161" spans="2:30">
      <c r="B161" s="25"/>
      <c r="C161" s="48"/>
      <c r="D161" s="48"/>
      <c r="E161" s="48"/>
      <c r="F161" s="48"/>
      <c r="G161" s="48"/>
      <c r="H161" s="48"/>
      <c r="I161" s="49"/>
      <c r="S161" s="25"/>
      <c r="AD161" s="25"/>
    </row>
    <row r="162" spans="2:30">
      <c r="B162" s="25"/>
      <c r="C162" s="48"/>
      <c r="D162" s="48"/>
      <c r="E162" s="48"/>
      <c r="F162" s="48"/>
      <c r="G162" s="48"/>
      <c r="H162" s="48"/>
      <c r="I162" s="49"/>
      <c r="S162" s="25"/>
      <c r="AD162" s="25"/>
    </row>
    <row r="163" spans="2:30">
      <c r="B163" s="25"/>
      <c r="C163" s="48"/>
      <c r="D163" s="48"/>
      <c r="E163" s="48"/>
      <c r="F163" s="48"/>
      <c r="G163" s="48"/>
      <c r="H163" s="48"/>
      <c r="I163" s="49"/>
      <c r="S163" s="25"/>
      <c r="AD163" s="25"/>
    </row>
    <row r="164" spans="2:30">
      <c r="B164" s="25"/>
      <c r="C164" s="48"/>
      <c r="D164" s="48"/>
      <c r="E164" s="48"/>
      <c r="F164" s="48"/>
      <c r="G164" s="48"/>
      <c r="H164" s="48"/>
      <c r="I164" s="49"/>
      <c r="S164" s="25"/>
      <c r="AD164" s="25"/>
    </row>
    <row r="165" spans="2:30">
      <c r="B165" s="25"/>
      <c r="C165" s="48"/>
      <c r="D165" s="48"/>
      <c r="E165" s="48"/>
      <c r="F165" s="48"/>
      <c r="G165" s="48"/>
      <c r="H165" s="48"/>
      <c r="I165" s="49"/>
      <c r="S165" s="25"/>
      <c r="AD165" s="25"/>
    </row>
    <row r="166" spans="2:30">
      <c r="B166" s="25"/>
      <c r="C166" s="48"/>
      <c r="D166" s="48"/>
      <c r="E166" s="48"/>
      <c r="F166" s="48"/>
      <c r="G166" s="48"/>
      <c r="H166" s="48"/>
      <c r="I166" s="49"/>
      <c r="S166" s="25"/>
      <c r="AD166" s="25"/>
    </row>
    <row r="167" spans="2:30">
      <c r="B167" s="25"/>
      <c r="C167" s="48"/>
      <c r="D167" s="48"/>
      <c r="E167" s="48"/>
      <c r="F167" s="48"/>
      <c r="G167" s="48"/>
      <c r="H167" s="48"/>
      <c r="I167" s="49"/>
      <c r="S167" s="25"/>
      <c r="AD167" s="25"/>
    </row>
    <row r="168" spans="2:30">
      <c r="B168" s="25"/>
      <c r="C168" s="48"/>
      <c r="D168" s="48"/>
      <c r="E168" s="48"/>
      <c r="F168" s="48"/>
      <c r="G168" s="48"/>
      <c r="H168" s="48"/>
      <c r="I168" s="49"/>
      <c r="S168" s="25"/>
      <c r="AD168" s="25"/>
    </row>
    <row r="169" spans="2:30">
      <c r="B169" s="25"/>
      <c r="C169" s="48"/>
      <c r="D169" s="48"/>
      <c r="E169" s="48"/>
      <c r="F169" s="48"/>
      <c r="G169" s="48"/>
      <c r="H169" s="48"/>
      <c r="I169" s="49"/>
      <c r="S169" s="25"/>
      <c r="AD169" s="25"/>
    </row>
    <row r="170" spans="2:30">
      <c r="B170" s="25"/>
      <c r="C170" s="48"/>
      <c r="D170" s="48"/>
      <c r="E170" s="48"/>
      <c r="F170" s="48"/>
      <c r="G170" s="48"/>
      <c r="H170" s="48"/>
      <c r="I170" s="49"/>
      <c r="S170" s="25"/>
      <c r="AD170" s="25"/>
    </row>
    <row r="171" spans="2:30">
      <c r="B171" s="25"/>
      <c r="C171" s="48"/>
      <c r="D171" s="48"/>
      <c r="E171" s="48"/>
      <c r="F171" s="48"/>
      <c r="G171" s="48"/>
      <c r="H171" s="48"/>
      <c r="I171" s="49"/>
      <c r="S171" s="25"/>
      <c r="AD171" s="25"/>
    </row>
    <row r="172" spans="2:30">
      <c r="B172" s="25"/>
      <c r="C172" s="48"/>
      <c r="D172" s="48"/>
      <c r="E172" s="48"/>
      <c r="F172" s="48"/>
      <c r="G172" s="48"/>
      <c r="H172" s="48"/>
      <c r="I172" s="49"/>
      <c r="S172" s="25"/>
      <c r="AD172" s="25"/>
    </row>
    <row r="173" spans="2:30">
      <c r="B173" s="25"/>
      <c r="C173" s="48"/>
      <c r="D173" s="48"/>
      <c r="E173" s="48"/>
      <c r="F173" s="48"/>
      <c r="G173" s="48"/>
      <c r="H173" s="48"/>
      <c r="I173" s="49"/>
      <c r="S173" s="25"/>
      <c r="AD173" s="25"/>
    </row>
    <row r="174" spans="2:30">
      <c r="B174" s="25"/>
      <c r="C174" s="48"/>
      <c r="D174" s="48"/>
      <c r="E174" s="48"/>
      <c r="F174" s="48"/>
      <c r="G174" s="48"/>
      <c r="H174" s="48"/>
      <c r="I174" s="49"/>
      <c r="S174" s="25"/>
      <c r="AD174" s="25"/>
    </row>
    <row r="175" spans="2:30">
      <c r="B175" s="25"/>
      <c r="C175" s="48"/>
      <c r="D175" s="48"/>
      <c r="E175" s="48"/>
      <c r="F175" s="48"/>
      <c r="G175" s="48"/>
      <c r="H175" s="48"/>
      <c r="I175" s="49"/>
      <c r="S175" s="25"/>
      <c r="AD175" s="25"/>
    </row>
    <row r="176" spans="2:30">
      <c r="B176" s="25"/>
      <c r="C176" s="48"/>
      <c r="D176" s="48"/>
      <c r="E176" s="48"/>
      <c r="F176" s="48"/>
      <c r="G176" s="48"/>
      <c r="H176" s="48"/>
      <c r="I176" s="49"/>
      <c r="S176" s="25"/>
      <c r="AD176" s="25"/>
    </row>
    <row r="177" spans="2:30">
      <c r="B177" s="25"/>
      <c r="C177" s="48"/>
      <c r="D177" s="48"/>
      <c r="E177" s="48"/>
      <c r="F177" s="48"/>
      <c r="G177" s="48"/>
      <c r="H177" s="48"/>
      <c r="I177" s="49"/>
      <c r="S177" s="25"/>
      <c r="AD177" s="25"/>
    </row>
    <row r="178" spans="2:30">
      <c r="B178" s="25"/>
      <c r="C178" s="48"/>
      <c r="D178" s="48"/>
      <c r="E178" s="48"/>
      <c r="F178" s="48"/>
      <c r="G178" s="48"/>
      <c r="H178" s="48"/>
      <c r="I178" s="49"/>
      <c r="S178" s="25"/>
      <c r="AD178" s="25"/>
    </row>
    <row r="179" spans="2:30">
      <c r="B179" s="25"/>
      <c r="C179" s="48"/>
      <c r="D179" s="48"/>
      <c r="E179" s="48"/>
      <c r="F179" s="48"/>
      <c r="G179" s="48"/>
      <c r="H179" s="48"/>
      <c r="I179" s="49"/>
      <c r="S179" s="25"/>
      <c r="AD179" s="25"/>
    </row>
    <row r="180" spans="2:30">
      <c r="B180" s="25"/>
      <c r="C180" s="48"/>
      <c r="D180" s="48"/>
      <c r="E180" s="48"/>
      <c r="F180" s="48"/>
      <c r="G180" s="48"/>
      <c r="H180" s="48"/>
      <c r="I180" s="49"/>
      <c r="S180" s="25"/>
      <c r="AD180" s="25"/>
    </row>
    <row r="181" spans="2:30">
      <c r="B181" s="25"/>
      <c r="C181" s="48"/>
      <c r="D181" s="48"/>
      <c r="E181" s="48"/>
      <c r="F181" s="48"/>
      <c r="G181" s="48"/>
      <c r="H181" s="48"/>
      <c r="I181" s="49"/>
      <c r="S181" s="25"/>
      <c r="AD181" s="25"/>
    </row>
    <row r="182" spans="2:30">
      <c r="B182" s="25"/>
      <c r="C182" s="48"/>
      <c r="D182" s="48"/>
      <c r="E182" s="48"/>
      <c r="F182" s="48"/>
      <c r="G182" s="48"/>
      <c r="H182" s="48"/>
      <c r="I182" s="49"/>
      <c r="S182" s="25"/>
      <c r="AD182" s="25"/>
    </row>
    <row r="183" spans="2:30">
      <c r="B183" s="25"/>
      <c r="C183" s="48"/>
      <c r="D183" s="48"/>
      <c r="E183" s="48"/>
      <c r="F183" s="48"/>
      <c r="G183" s="48"/>
      <c r="H183" s="48"/>
      <c r="I183" s="49"/>
      <c r="S183" s="25"/>
      <c r="AD183" s="25"/>
    </row>
    <row r="184" spans="2:30">
      <c r="B184" s="25"/>
      <c r="C184" s="48"/>
      <c r="D184" s="48"/>
      <c r="E184" s="48"/>
      <c r="F184" s="48"/>
      <c r="G184" s="48"/>
      <c r="H184" s="48"/>
      <c r="I184" s="49"/>
      <c r="S184" s="25"/>
      <c r="AD184" s="25"/>
    </row>
    <row r="185" spans="2:30">
      <c r="B185" s="25"/>
      <c r="C185" s="48"/>
      <c r="D185" s="48"/>
      <c r="E185" s="48"/>
      <c r="F185" s="48"/>
      <c r="G185" s="48"/>
      <c r="H185" s="48"/>
      <c r="I185" s="49"/>
      <c r="S185" s="25"/>
      <c r="AD185" s="25"/>
    </row>
    <row r="186" spans="2:30">
      <c r="B186" s="25"/>
      <c r="C186" s="48"/>
      <c r="D186" s="48"/>
      <c r="E186" s="48"/>
      <c r="F186" s="48"/>
      <c r="G186" s="48"/>
      <c r="H186" s="48"/>
      <c r="I186" s="49"/>
      <c r="S186" s="25"/>
      <c r="AD186" s="25"/>
    </row>
    <row r="187" spans="2:30">
      <c r="B187" s="25"/>
      <c r="C187" s="48"/>
      <c r="D187" s="48"/>
      <c r="E187" s="48"/>
      <c r="F187" s="48"/>
      <c r="G187" s="48"/>
      <c r="H187" s="48"/>
      <c r="I187" s="49"/>
      <c r="S187" s="25"/>
      <c r="AD187" s="25"/>
    </row>
    <row r="188" spans="2:30">
      <c r="B188" s="25"/>
      <c r="C188" s="48"/>
      <c r="D188" s="48"/>
      <c r="E188" s="48"/>
      <c r="F188" s="48"/>
      <c r="G188" s="48"/>
      <c r="H188" s="48"/>
      <c r="I188" s="49"/>
      <c r="S188" s="25"/>
      <c r="AD188" s="25"/>
    </row>
    <row r="189" spans="2:30">
      <c r="B189" s="25"/>
      <c r="C189" s="48"/>
      <c r="D189" s="48"/>
      <c r="E189" s="48"/>
      <c r="F189" s="48"/>
      <c r="G189" s="48"/>
      <c r="H189" s="48"/>
      <c r="I189" s="49"/>
      <c r="S189" s="25"/>
      <c r="AD189" s="25"/>
    </row>
    <row r="190" spans="2:30">
      <c r="B190" s="25"/>
      <c r="C190" s="48"/>
      <c r="D190" s="48"/>
      <c r="E190" s="48"/>
      <c r="F190" s="48"/>
      <c r="G190" s="48"/>
      <c r="H190" s="48"/>
      <c r="I190" s="49"/>
      <c r="S190" s="25"/>
      <c r="AD190" s="25"/>
    </row>
    <row r="191" spans="2:30">
      <c r="B191" s="25"/>
      <c r="C191" s="48"/>
      <c r="D191" s="48"/>
      <c r="E191" s="48"/>
      <c r="F191" s="48"/>
      <c r="G191" s="48"/>
      <c r="H191" s="48"/>
      <c r="I191" s="49"/>
      <c r="S191" s="25"/>
      <c r="AD191" s="25"/>
    </row>
    <row r="192" spans="2:30">
      <c r="B192" s="25"/>
      <c r="C192" s="48"/>
      <c r="D192" s="48"/>
      <c r="E192" s="48"/>
      <c r="F192" s="48"/>
      <c r="G192" s="48"/>
      <c r="H192" s="48"/>
      <c r="I192" s="49"/>
      <c r="S192" s="25"/>
      <c r="AD192" s="25"/>
    </row>
    <row r="193" spans="2:30">
      <c r="B193" s="25"/>
      <c r="C193" s="48"/>
      <c r="D193" s="48"/>
      <c r="E193" s="48"/>
      <c r="F193" s="48"/>
      <c r="G193" s="48"/>
      <c r="H193" s="48"/>
      <c r="I193" s="49"/>
      <c r="S193" s="25"/>
      <c r="AD193" s="25"/>
    </row>
    <row r="194" spans="2:30">
      <c r="B194" s="25"/>
      <c r="C194" s="48"/>
      <c r="D194" s="48"/>
      <c r="E194" s="48"/>
      <c r="F194" s="48"/>
      <c r="G194" s="48"/>
      <c r="H194" s="48"/>
      <c r="I194" s="49"/>
      <c r="S194" s="25"/>
      <c r="AD194" s="25"/>
    </row>
    <row r="195" spans="2:30">
      <c r="B195" s="25"/>
      <c r="C195" s="48"/>
      <c r="D195" s="48"/>
      <c r="E195" s="48"/>
      <c r="F195" s="48"/>
      <c r="G195" s="48"/>
      <c r="H195" s="48"/>
      <c r="I195" s="49"/>
      <c r="S195" s="25"/>
      <c r="AD195" s="25"/>
    </row>
    <row r="196" spans="2:30">
      <c r="B196" s="25"/>
      <c r="C196" s="48"/>
      <c r="D196" s="48"/>
      <c r="E196" s="48"/>
      <c r="F196" s="48"/>
      <c r="G196" s="48"/>
      <c r="H196" s="48"/>
      <c r="I196" s="49"/>
      <c r="S196" s="25"/>
      <c r="AD196" s="25"/>
    </row>
    <row r="197" spans="2:30">
      <c r="B197" s="25"/>
      <c r="C197" s="48"/>
      <c r="D197" s="48"/>
      <c r="E197" s="48"/>
      <c r="F197" s="48"/>
      <c r="G197" s="48"/>
      <c r="H197" s="48"/>
      <c r="I197" s="49"/>
      <c r="S197" s="25"/>
      <c r="AD197" s="25"/>
    </row>
    <row r="198" spans="2:30">
      <c r="B198" s="25"/>
      <c r="C198" s="48"/>
      <c r="D198" s="48"/>
      <c r="E198" s="48"/>
      <c r="F198" s="48"/>
      <c r="G198" s="48"/>
      <c r="H198" s="48"/>
      <c r="I198" s="49"/>
      <c r="S198" s="25"/>
      <c r="AD198" s="25"/>
    </row>
    <row r="199" spans="2:30">
      <c r="B199" s="25"/>
      <c r="C199" s="48"/>
      <c r="D199" s="48"/>
      <c r="E199" s="48"/>
      <c r="F199" s="48"/>
      <c r="G199" s="48"/>
      <c r="H199" s="48"/>
      <c r="I199" s="49"/>
      <c r="S199" s="25"/>
      <c r="AD199" s="25"/>
    </row>
    <row r="200" spans="2:30">
      <c r="B200" s="25"/>
      <c r="C200" s="48"/>
      <c r="D200" s="48"/>
      <c r="E200" s="48"/>
      <c r="F200" s="48"/>
      <c r="G200" s="48"/>
      <c r="H200" s="48"/>
      <c r="I200" s="49"/>
      <c r="S200" s="25"/>
      <c r="AD200" s="25"/>
    </row>
    <row r="201" spans="2:30">
      <c r="B201" s="25"/>
      <c r="C201" s="48"/>
      <c r="D201" s="48"/>
      <c r="E201" s="48"/>
      <c r="F201" s="48"/>
      <c r="G201" s="48"/>
      <c r="H201" s="48"/>
      <c r="I201" s="49"/>
      <c r="S201" s="25"/>
      <c r="AD201" s="25"/>
    </row>
    <row r="202" spans="2:30">
      <c r="B202" s="25"/>
      <c r="C202" s="48"/>
      <c r="D202" s="48"/>
      <c r="E202" s="48"/>
      <c r="F202" s="48"/>
      <c r="G202" s="48"/>
      <c r="H202" s="48"/>
      <c r="I202" s="49"/>
      <c r="S202" s="25"/>
      <c r="AD202" s="25"/>
    </row>
    <row r="203" spans="2:30">
      <c r="B203" s="25"/>
      <c r="C203" s="48"/>
      <c r="D203" s="48"/>
      <c r="E203" s="48"/>
      <c r="F203" s="48"/>
      <c r="G203" s="48"/>
      <c r="H203" s="48"/>
      <c r="I203" s="49"/>
      <c r="S203" s="25"/>
      <c r="AD203" s="25"/>
    </row>
    <row r="204" spans="2:30">
      <c r="B204" s="25"/>
      <c r="C204" s="48"/>
      <c r="D204" s="48"/>
      <c r="E204" s="48"/>
      <c r="F204" s="48"/>
      <c r="G204" s="48"/>
      <c r="H204" s="48"/>
      <c r="I204" s="49"/>
      <c r="S204" s="25"/>
      <c r="AD204" s="25"/>
    </row>
    <row r="205" spans="2:30">
      <c r="B205" s="25"/>
      <c r="C205" s="48"/>
      <c r="D205" s="48"/>
      <c r="E205" s="48"/>
      <c r="F205" s="48"/>
      <c r="G205" s="48"/>
      <c r="H205" s="48"/>
      <c r="I205" s="49"/>
      <c r="S205" s="25"/>
      <c r="AD205" s="25"/>
    </row>
    <row r="206" spans="2:30">
      <c r="B206" s="25"/>
      <c r="C206" s="48"/>
      <c r="D206" s="48"/>
      <c r="E206" s="48"/>
      <c r="F206" s="48"/>
      <c r="G206" s="48"/>
      <c r="H206" s="48"/>
      <c r="I206" s="49"/>
      <c r="S206" s="25"/>
      <c r="AD206" s="25"/>
    </row>
    <row r="207" spans="2:30">
      <c r="B207" s="25"/>
      <c r="C207" s="48"/>
      <c r="D207" s="48"/>
      <c r="E207" s="48"/>
      <c r="F207" s="48"/>
      <c r="G207" s="48"/>
      <c r="H207" s="48"/>
      <c r="I207" s="49"/>
      <c r="S207" s="25"/>
      <c r="AD207" s="25"/>
    </row>
    <row r="208" spans="2:30">
      <c r="B208" s="25"/>
      <c r="C208" s="48"/>
      <c r="D208" s="48"/>
      <c r="E208" s="48"/>
      <c r="F208" s="48"/>
      <c r="G208" s="48"/>
      <c r="H208" s="48"/>
      <c r="I208" s="49"/>
      <c r="S208" s="25"/>
      <c r="AD208" s="25"/>
    </row>
    <row r="209" spans="2:30">
      <c r="B209" s="25"/>
      <c r="C209" s="48"/>
      <c r="D209" s="48"/>
      <c r="E209" s="48"/>
      <c r="F209" s="48"/>
      <c r="G209" s="48"/>
      <c r="H209" s="48"/>
      <c r="I209" s="49"/>
      <c r="S209" s="25"/>
      <c r="AD209" s="25"/>
    </row>
    <row r="210" spans="2:30">
      <c r="B210" s="25"/>
      <c r="C210" s="48"/>
      <c r="D210" s="48"/>
      <c r="E210" s="48"/>
      <c r="F210" s="48"/>
      <c r="G210" s="48"/>
      <c r="H210" s="48"/>
      <c r="I210" s="49"/>
      <c r="S210" s="25"/>
      <c r="AD210" s="25"/>
    </row>
    <row r="211" spans="2:30">
      <c r="B211" s="25"/>
      <c r="C211" s="48"/>
      <c r="D211" s="48"/>
      <c r="E211" s="48"/>
      <c r="F211" s="48"/>
      <c r="G211" s="48"/>
      <c r="H211" s="48"/>
      <c r="I211" s="49"/>
    </row>
    <row r="212" spans="2:30">
      <c r="B212" s="25"/>
      <c r="C212" s="48"/>
      <c r="D212" s="48"/>
      <c r="E212" s="48"/>
      <c r="F212" s="48"/>
      <c r="G212" s="48"/>
      <c r="H212" s="48"/>
      <c r="I212" s="49"/>
    </row>
    <row r="213" spans="2:30">
      <c r="B213" s="25"/>
      <c r="C213" s="48"/>
      <c r="D213" s="48"/>
      <c r="E213" s="48"/>
      <c r="F213" s="48"/>
      <c r="G213" s="48"/>
      <c r="H213" s="48"/>
      <c r="I213" s="49"/>
    </row>
    <row r="214" spans="2:30">
      <c r="B214" s="25"/>
      <c r="C214" s="48"/>
      <c r="D214" s="48"/>
      <c r="E214" s="48"/>
      <c r="F214" s="48"/>
      <c r="G214" s="48"/>
      <c r="H214" s="48"/>
      <c r="I214" s="49"/>
    </row>
    <row r="215" spans="2:30">
      <c r="B215" s="25"/>
      <c r="C215" s="48"/>
      <c r="D215" s="48"/>
      <c r="E215" s="48"/>
      <c r="F215" s="48"/>
      <c r="G215" s="48"/>
      <c r="H215" s="48"/>
      <c r="I215" s="49"/>
    </row>
    <row r="216" spans="2:30">
      <c r="B216" s="25"/>
      <c r="C216" s="48"/>
      <c r="D216" s="48"/>
      <c r="E216" s="48"/>
      <c r="F216" s="48"/>
      <c r="G216" s="48"/>
      <c r="H216" s="48"/>
      <c r="I216" s="49"/>
    </row>
    <row r="217" spans="2:30">
      <c r="B217" s="25"/>
      <c r="C217" s="48"/>
      <c r="D217" s="48"/>
      <c r="E217" s="48"/>
      <c r="F217" s="48"/>
      <c r="G217" s="48"/>
      <c r="H217" s="48"/>
      <c r="I217" s="49"/>
    </row>
    <row r="218" spans="2:30">
      <c r="B218" s="25"/>
      <c r="C218" s="48"/>
      <c r="D218" s="48"/>
      <c r="E218" s="48"/>
      <c r="F218" s="48"/>
      <c r="G218" s="48"/>
      <c r="H218" s="48"/>
      <c r="I218" s="49"/>
    </row>
    <row r="219" spans="2:30">
      <c r="B219" s="25"/>
      <c r="C219" s="48"/>
      <c r="D219" s="48"/>
      <c r="E219" s="48"/>
      <c r="F219" s="48"/>
      <c r="G219" s="48"/>
      <c r="H219" s="48"/>
      <c r="I219" s="49"/>
    </row>
    <row r="220" spans="2:30">
      <c r="B220" s="25"/>
      <c r="C220" s="48"/>
      <c r="D220" s="48"/>
      <c r="E220" s="48"/>
      <c r="F220" s="48"/>
      <c r="G220" s="48"/>
      <c r="H220" s="48"/>
      <c r="I220" s="49"/>
    </row>
    <row r="221" spans="2:30">
      <c r="B221" s="25"/>
      <c r="C221" s="48"/>
      <c r="D221" s="48"/>
      <c r="E221" s="48"/>
      <c r="F221" s="48"/>
      <c r="G221" s="48"/>
      <c r="H221" s="48"/>
      <c r="I221" s="49"/>
    </row>
    <row r="222" spans="2:30">
      <c r="B222" s="25"/>
      <c r="C222" s="48"/>
      <c r="D222" s="48"/>
      <c r="E222" s="48"/>
      <c r="F222" s="48"/>
      <c r="G222" s="48"/>
      <c r="H222" s="48"/>
      <c r="I222" s="49"/>
    </row>
    <row r="223" spans="2:30">
      <c r="B223" s="25"/>
      <c r="C223" s="48"/>
      <c r="D223" s="48"/>
      <c r="E223" s="48"/>
      <c r="F223" s="48"/>
      <c r="G223" s="48"/>
      <c r="H223" s="48"/>
      <c r="I223" s="49"/>
    </row>
    <row r="224" spans="2:30">
      <c r="B224" s="25"/>
      <c r="C224" s="48"/>
      <c r="D224" s="48"/>
      <c r="E224" s="48"/>
      <c r="F224" s="48"/>
      <c r="G224" s="48"/>
      <c r="H224" s="48"/>
      <c r="I224" s="49"/>
    </row>
    <row r="225" spans="2:9">
      <c r="B225" s="25"/>
      <c r="C225" s="48"/>
      <c r="D225" s="48"/>
      <c r="E225" s="48"/>
      <c r="F225" s="48"/>
      <c r="G225" s="48"/>
      <c r="H225" s="48"/>
      <c r="I225" s="49"/>
    </row>
    <row r="226" spans="2:9">
      <c r="B226" s="25"/>
      <c r="C226" s="48"/>
      <c r="D226" s="48"/>
      <c r="E226" s="48"/>
      <c r="F226" s="48"/>
      <c r="G226" s="48"/>
      <c r="H226" s="48"/>
      <c r="I226" s="49"/>
    </row>
    <row r="227" spans="2:9">
      <c r="B227" s="25"/>
      <c r="C227" s="48"/>
      <c r="D227" s="48"/>
      <c r="E227" s="48"/>
      <c r="F227" s="48"/>
      <c r="G227" s="48"/>
      <c r="H227" s="48"/>
      <c r="I227" s="49"/>
    </row>
    <row r="228" spans="2:9">
      <c r="B228" s="25"/>
      <c r="C228" s="48"/>
      <c r="D228" s="48"/>
      <c r="E228" s="48"/>
      <c r="F228" s="48"/>
      <c r="G228" s="48"/>
      <c r="H228" s="48"/>
      <c r="I228" s="49"/>
    </row>
    <row r="229" spans="2:9">
      <c r="B229" s="25"/>
      <c r="C229" s="48"/>
      <c r="D229" s="48"/>
      <c r="E229" s="48"/>
      <c r="F229" s="48"/>
      <c r="G229" s="48"/>
      <c r="H229" s="48"/>
      <c r="I229" s="49"/>
    </row>
    <row r="230" spans="2:9">
      <c r="B230" s="25"/>
      <c r="C230" s="48"/>
      <c r="D230" s="48"/>
      <c r="E230" s="48"/>
      <c r="F230" s="48"/>
      <c r="G230" s="48"/>
      <c r="H230" s="48"/>
      <c r="I230" s="49"/>
    </row>
    <row r="231" spans="2:9">
      <c r="B231" s="25"/>
      <c r="C231" s="48"/>
      <c r="D231" s="48"/>
      <c r="E231" s="48"/>
      <c r="F231" s="48"/>
      <c r="G231" s="48"/>
      <c r="H231" s="48"/>
      <c r="I231" s="49"/>
    </row>
    <row r="232" spans="2:9">
      <c r="B232" s="25"/>
      <c r="C232" s="48"/>
      <c r="D232" s="48"/>
      <c r="E232" s="48"/>
      <c r="F232" s="48"/>
      <c r="G232" s="48"/>
      <c r="H232" s="48"/>
      <c r="I232" s="49"/>
    </row>
    <row r="233" spans="2:9">
      <c r="B233" s="25"/>
      <c r="C233" s="48"/>
      <c r="D233" s="48"/>
      <c r="E233" s="48"/>
      <c r="F233" s="48"/>
      <c r="G233" s="48"/>
      <c r="H233" s="48"/>
      <c r="I233" s="49"/>
    </row>
    <row r="234" spans="2:9">
      <c r="B234" s="25"/>
      <c r="C234" s="48"/>
      <c r="D234" s="48"/>
      <c r="E234" s="48"/>
      <c r="F234" s="48"/>
      <c r="G234" s="48"/>
      <c r="H234" s="48"/>
      <c r="I234" s="49"/>
    </row>
    <row r="235" spans="2:9">
      <c r="B235" s="25"/>
      <c r="C235" s="48"/>
      <c r="D235" s="48"/>
      <c r="E235" s="48"/>
      <c r="F235" s="48"/>
      <c r="G235" s="48"/>
      <c r="H235" s="48"/>
      <c r="I235" s="49"/>
    </row>
    <row r="236" spans="2:9">
      <c r="B236" s="25"/>
      <c r="C236" s="48"/>
      <c r="D236" s="48"/>
      <c r="E236" s="48"/>
      <c r="F236" s="48"/>
      <c r="G236" s="48"/>
      <c r="H236" s="48"/>
      <c r="I236" s="49"/>
    </row>
    <row r="237" spans="2:9">
      <c r="B237" s="25"/>
      <c r="C237" s="48"/>
      <c r="D237" s="48"/>
      <c r="E237" s="48"/>
      <c r="F237" s="48"/>
      <c r="G237" s="48"/>
      <c r="H237" s="48"/>
      <c r="I237" s="49"/>
    </row>
    <row r="238" spans="2:9">
      <c r="B238" s="25"/>
      <c r="C238" s="48"/>
      <c r="D238" s="48"/>
      <c r="E238" s="48"/>
      <c r="F238" s="48"/>
      <c r="G238" s="48"/>
      <c r="H238" s="48"/>
      <c r="I238" s="49"/>
    </row>
    <row r="239" spans="2:9">
      <c r="B239" s="25"/>
      <c r="C239" s="48"/>
      <c r="D239" s="48"/>
      <c r="E239" s="48"/>
      <c r="F239" s="48"/>
      <c r="G239" s="48"/>
      <c r="H239" s="48"/>
      <c r="I239" s="49"/>
    </row>
    <row r="240" spans="2:9">
      <c r="B240" s="25"/>
      <c r="C240" s="48"/>
      <c r="D240" s="48"/>
      <c r="E240" s="48"/>
      <c r="F240" s="48"/>
      <c r="G240" s="48"/>
      <c r="H240" s="48"/>
      <c r="I240" s="49"/>
    </row>
    <row r="241" spans="2:9">
      <c r="B241" s="25"/>
      <c r="C241" s="48"/>
      <c r="D241" s="48"/>
      <c r="E241" s="48"/>
      <c r="F241" s="48"/>
      <c r="G241" s="48"/>
      <c r="H241" s="48"/>
      <c r="I241" s="49"/>
    </row>
    <row r="242" spans="2:9">
      <c r="B242" s="25"/>
      <c r="C242" s="48"/>
      <c r="D242" s="48"/>
      <c r="E242" s="48"/>
      <c r="F242" s="48"/>
      <c r="G242" s="48"/>
      <c r="H242" s="48"/>
      <c r="I242" s="49"/>
    </row>
    <row r="243" spans="2:9">
      <c r="B243" s="25"/>
      <c r="C243" s="48"/>
      <c r="D243" s="48"/>
      <c r="E243" s="48"/>
      <c r="F243" s="48"/>
      <c r="G243" s="48"/>
      <c r="H243" s="48"/>
      <c r="I243" s="49"/>
    </row>
    <row r="244" spans="2:9">
      <c r="B244" s="25"/>
      <c r="C244" s="48"/>
      <c r="D244" s="48"/>
      <c r="E244" s="48"/>
      <c r="F244" s="48"/>
      <c r="G244" s="48"/>
      <c r="H244" s="48"/>
      <c r="I244" s="49"/>
    </row>
    <row r="245" spans="2:9">
      <c r="B245" s="25"/>
      <c r="C245" s="48"/>
      <c r="D245" s="48"/>
      <c r="E245" s="48"/>
      <c r="F245" s="48"/>
      <c r="G245" s="48"/>
      <c r="H245" s="48"/>
      <c r="I245" s="49"/>
    </row>
    <row r="246" spans="2:9">
      <c r="B246" s="25"/>
      <c r="C246" s="48"/>
      <c r="D246" s="48"/>
      <c r="E246" s="48"/>
      <c r="F246" s="48"/>
      <c r="G246" s="48"/>
      <c r="H246" s="48"/>
      <c r="I246" s="49"/>
    </row>
    <row r="247" spans="2:9">
      <c r="B247" s="25"/>
      <c r="C247" s="48"/>
      <c r="D247" s="48"/>
      <c r="E247" s="48"/>
      <c r="F247" s="48"/>
      <c r="G247" s="48"/>
      <c r="H247" s="48"/>
      <c r="I247" s="49"/>
    </row>
    <row r="248" spans="2:9">
      <c r="B248" s="25"/>
      <c r="C248" s="48"/>
      <c r="D248" s="48"/>
      <c r="E248" s="48"/>
      <c r="F248" s="48"/>
      <c r="G248" s="48"/>
      <c r="H248" s="48"/>
      <c r="I248" s="49"/>
    </row>
    <row r="249" spans="2:9">
      <c r="B249" s="25"/>
      <c r="C249" s="48"/>
      <c r="D249" s="48"/>
      <c r="E249" s="48"/>
      <c r="F249" s="48"/>
      <c r="G249" s="48"/>
      <c r="H249" s="48"/>
      <c r="I249" s="49"/>
    </row>
    <row r="250" spans="2:9">
      <c r="B250" s="25"/>
      <c r="C250" s="48"/>
      <c r="D250" s="48"/>
      <c r="E250" s="48"/>
      <c r="F250" s="48"/>
      <c r="G250" s="48"/>
      <c r="H250" s="48"/>
      <c r="I250" s="49"/>
    </row>
    <row r="251" spans="2:9">
      <c r="B251" s="25"/>
      <c r="C251" s="48"/>
      <c r="D251" s="48"/>
      <c r="E251" s="48"/>
      <c r="F251" s="48"/>
      <c r="G251" s="48"/>
      <c r="H251" s="48"/>
      <c r="I251" s="49"/>
    </row>
    <row r="252" spans="2:9">
      <c r="B252" s="25"/>
      <c r="C252" s="48"/>
      <c r="D252" s="48"/>
      <c r="E252" s="48"/>
      <c r="F252" s="48"/>
      <c r="G252" s="48"/>
      <c r="H252" s="48"/>
      <c r="I252" s="49"/>
    </row>
    <row r="253" spans="2:9">
      <c r="B253" s="25"/>
      <c r="C253" s="48"/>
      <c r="D253" s="48"/>
      <c r="E253" s="48"/>
      <c r="F253" s="48"/>
      <c r="G253" s="48"/>
      <c r="H253" s="48"/>
      <c r="I253" s="49"/>
    </row>
    <row r="254" spans="2:9">
      <c r="B254" s="25"/>
      <c r="C254" s="48"/>
      <c r="D254" s="48"/>
      <c r="E254" s="48"/>
      <c r="F254" s="48"/>
      <c r="G254" s="48"/>
      <c r="H254" s="48"/>
      <c r="I254" s="49"/>
    </row>
    <row r="255" spans="2:9">
      <c r="B255" s="25"/>
      <c r="C255" s="48"/>
      <c r="D255" s="48"/>
      <c r="E255" s="48"/>
      <c r="F255" s="48"/>
      <c r="G255" s="48"/>
      <c r="H255" s="48"/>
      <c r="I255" s="49"/>
    </row>
    <row r="256" spans="2:9">
      <c r="B256" s="25"/>
      <c r="C256" s="48"/>
      <c r="D256" s="48"/>
      <c r="E256" s="48"/>
      <c r="F256" s="48"/>
      <c r="G256" s="48"/>
      <c r="H256" s="48"/>
      <c r="I256" s="49"/>
    </row>
    <row r="257" spans="2:30">
      <c r="B257" s="25"/>
      <c r="C257" s="48"/>
      <c r="D257" s="48"/>
      <c r="E257" s="48"/>
      <c r="F257" s="48"/>
      <c r="G257" s="48"/>
      <c r="H257" s="48"/>
      <c r="I257" s="49"/>
    </row>
    <row r="258" spans="2:30">
      <c r="B258" s="25"/>
      <c r="C258" s="48"/>
      <c r="D258" s="48"/>
      <c r="E258" s="48"/>
      <c r="F258" s="48"/>
      <c r="G258" s="48"/>
      <c r="H258" s="48"/>
      <c r="I258" s="49"/>
    </row>
    <row r="259" spans="2:30">
      <c r="B259" s="25"/>
      <c r="C259" s="48"/>
      <c r="D259" s="48"/>
      <c r="E259" s="48"/>
      <c r="F259" s="48"/>
      <c r="G259" s="48"/>
      <c r="H259" s="48"/>
      <c r="I259" s="49"/>
      <c r="S259" s="25"/>
      <c r="AD259" s="25"/>
    </row>
    <row r="260" spans="2:30">
      <c r="B260" s="25"/>
      <c r="C260" s="48"/>
      <c r="D260" s="48"/>
      <c r="E260" s="48"/>
      <c r="F260" s="48"/>
      <c r="G260" s="48"/>
      <c r="H260" s="48"/>
      <c r="I260" s="49"/>
      <c r="S260" s="25"/>
      <c r="AD260" s="25"/>
    </row>
    <row r="261" spans="2:30">
      <c r="B261" s="25"/>
      <c r="C261" s="48"/>
      <c r="D261" s="48"/>
      <c r="E261" s="48"/>
      <c r="F261" s="48"/>
      <c r="G261" s="48"/>
      <c r="H261" s="48"/>
      <c r="I261" s="49"/>
      <c r="S261" s="25"/>
      <c r="AD261" s="25"/>
    </row>
    <row r="262" spans="2:30">
      <c r="B262" s="25"/>
      <c r="C262" s="48"/>
      <c r="D262" s="48"/>
      <c r="E262" s="48"/>
      <c r="F262" s="48"/>
      <c r="G262" s="48"/>
      <c r="H262" s="48"/>
      <c r="I262" s="49"/>
      <c r="S262" s="25"/>
      <c r="AD262" s="25"/>
    </row>
    <row r="263" spans="2:30">
      <c r="B263" s="25"/>
      <c r="C263" s="48"/>
      <c r="D263" s="48"/>
      <c r="E263" s="48"/>
      <c r="F263" s="48"/>
      <c r="G263" s="48"/>
      <c r="H263" s="48"/>
      <c r="I263" s="49"/>
      <c r="S263" s="25"/>
      <c r="AD263" s="25"/>
    </row>
    <row r="264" spans="2:30">
      <c r="B264" s="25"/>
      <c r="C264" s="48"/>
      <c r="D264" s="48"/>
      <c r="E264" s="48"/>
      <c r="F264" s="48"/>
      <c r="G264" s="48"/>
      <c r="H264" s="48"/>
      <c r="I264" s="49"/>
      <c r="S264" s="25"/>
      <c r="AD264" s="25"/>
    </row>
    <row r="265" spans="2:30">
      <c r="B265" s="25"/>
      <c r="C265" s="48"/>
      <c r="D265" s="48"/>
      <c r="E265" s="48"/>
      <c r="F265" s="48"/>
      <c r="G265" s="48"/>
      <c r="H265" s="48"/>
      <c r="I265" s="49"/>
      <c r="S265" s="25"/>
      <c r="AD265" s="25"/>
    </row>
    <row r="266" spans="2:30">
      <c r="B266" s="25"/>
      <c r="C266" s="48"/>
      <c r="D266" s="48"/>
      <c r="E266" s="48"/>
      <c r="F266" s="48"/>
      <c r="G266" s="48"/>
      <c r="H266" s="48"/>
      <c r="I266" s="49"/>
      <c r="S266" s="25"/>
      <c r="AD266" s="25"/>
    </row>
    <row r="267" spans="2:30">
      <c r="B267" s="25"/>
      <c r="C267" s="48"/>
      <c r="D267" s="48"/>
      <c r="E267" s="48"/>
      <c r="F267" s="48"/>
      <c r="G267" s="48"/>
      <c r="H267" s="48"/>
      <c r="I267" s="49"/>
      <c r="S267" s="25"/>
      <c r="AD267" s="25"/>
    </row>
    <row r="268" spans="2:30">
      <c r="B268" s="25"/>
      <c r="C268" s="48"/>
      <c r="D268" s="48"/>
      <c r="E268" s="48"/>
      <c r="F268" s="48"/>
      <c r="G268" s="48"/>
      <c r="H268" s="48"/>
      <c r="I268" s="49"/>
      <c r="S268" s="25"/>
      <c r="AD268" s="25"/>
    </row>
    <row r="269" spans="2:30">
      <c r="B269" s="25"/>
      <c r="C269" s="48"/>
      <c r="D269" s="48"/>
      <c r="E269" s="48"/>
      <c r="F269" s="48"/>
      <c r="G269" s="48"/>
      <c r="H269" s="48"/>
      <c r="I269" s="49"/>
      <c r="S269" s="25"/>
      <c r="AD269" s="25"/>
    </row>
    <row r="270" spans="2:30">
      <c r="B270" s="25"/>
      <c r="C270" s="48"/>
      <c r="D270" s="48"/>
      <c r="E270" s="48"/>
      <c r="F270" s="48"/>
      <c r="G270" s="48"/>
      <c r="H270" s="48"/>
      <c r="I270" s="49"/>
      <c r="S270" s="25"/>
      <c r="AD270" s="25"/>
    </row>
    <row r="271" spans="2:30">
      <c r="B271" s="25"/>
      <c r="C271" s="48"/>
      <c r="D271" s="48"/>
      <c r="E271" s="48"/>
      <c r="F271" s="48"/>
      <c r="G271" s="48"/>
      <c r="H271" s="48"/>
      <c r="I271" s="49"/>
      <c r="S271" s="25"/>
      <c r="AD271" s="25"/>
    </row>
    <row r="272" spans="2:30">
      <c r="B272" s="25"/>
      <c r="C272" s="48"/>
      <c r="D272" s="48"/>
      <c r="E272" s="48"/>
      <c r="F272" s="48"/>
      <c r="G272" s="48"/>
      <c r="H272" s="48"/>
      <c r="I272" s="49"/>
      <c r="S272" s="25"/>
      <c r="AD272" s="25"/>
    </row>
    <row r="273" spans="2:30">
      <c r="B273" s="25"/>
      <c r="C273" s="48"/>
      <c r="D273" s="48"/>
      <c r="E273" s="48"/>
      <c r="F273" s="48"/>
      <c r="G273" s="48"/>
      <c r="H273" s="48"/>
      <c r="I273" s="49"/>
      <c r="S273" s="25"/>
      <c r="AD273" s="25"/>
    </row>
    <row r="274" spans="2:30">
      <c r="B274" s="25"/>
      <c r="C274" s="48"/>
      <c r="D274" s="48"/>
      <c r="E274" s="48"/>
      <c r="F274" s="48"/>
      <c r="G274" s="48"/>
      <c r="H274" s="48"/>
      <c r="I274" s="49"/>
      <c r="S274" s="25"/>
      <c r="AD274" s="25"/>
    </row>
    <row r="275" spans="2:30">
      <c r="B275" s="25"/>
      <c r="C275" s="48"/>
      <c r="D275" s="48"/>
      <c r="E275" s="48"/>
      <c r="F275" s="48"/>
      <c r="G275" s="48"/>
      <c r="H275" s="48"/>
      <c r="I275" s="49"/>
      <c r="S275" s="25"/>
      <c r="AD275" s="25"/>
    </row>
    <row r="276" spans="2:30">
      <c r="B276" s="25"/>
      <c r="C276" s="48"/>
      <c r="D276" s="48"/>
      <c r="E276" s="48"/>
      <c r="F276" s="48"/>
      <c r="G276" s="48"/>
      <c r="H276" s="48"/>
      <c r="I276" s="49"/>
      <c r="S276" s="25"/>
      <c r="AD276" s="25"/>
    </row>
    <row r="277" spans="2:30">
      <c r="B277" s="25"/>
      <c r="C277" s="48"/>
      <c r="D277" s="48"/>
      <c r="E277" s="48"/>
      <c r="F277" s="48"/>
      <c r="G277" s="48"/>
      <c r="H277" s="48"/>
      <c r="I277" s="49"/>
      <c r="S277" s="25"/>
      <c r="AD277" s="25"/>
    </row>
    <row r="278" spans="2:30">
      <c r="B278" s="25"/>
      <c r="C278" s="48"/>
      <c r="D278" s="48"/>
      <c r="E278" s="48"/>
      <c r="F278" s="48"/>
      <c r="G278" s="48"/>
      <c r="H278" s="48"/>
      <c r="I278" s="49"/>
      <c r="S278" s="25"/>
      <c r="AD278" s="25"/>
    </row>
    <row r="279" spans="2:30">
      <c r="B279" s="25"/>
      <c r="C279" s="48"/>
      <c r="D279" s="48"/>
      <c r="E279" s="48"/>
      <c r="F279" s="48"/>
      <c r="G279" s="48"/>
      <c r="H279" s="48"/>
      <c r="I279" s="49"/>
      <c r="S279" s="25"/>
      <c r="AD279" s="25"/>
    </row>
    <row r="280" spans="2:30">
      <c r="B280" s="25"/>
      <c r="C280" s="48"/>
      <c r="D280" s="48"/>
      <c r="E280" s="48"/>
      <c r="F280" s="48"/>
      <c r="G280" s="48"/>
      <c r="H280" s="48"/>
      <c r="I280" s="49"/>
      <c r="S280" s="25"/>
      <c r="AD280" s="25"/>
    </row>
    <row r="281" spans="2:30">
      <c r="B281" s="25"/>
      <c r="C281" s="48"/>
      <c r="D281" s="48"/>
      <c r="E281" s="48"/>
      <c r="F281" s="48"/>
      <c r="G281" s="48"/>
      <c r="H281" s="48"/>
      <c r="I281" s="49"/>
      <c r="S281" s="25"/>
      <c r="AD281" s="25"/>
    </row>
    <row r="282" spans="2:30">
      <c r="B282" s="25"/>
      <c r="C282" s="48"/>
      <c r="D282" s="48"/>
      <c r="E282" s="48"/>
      <c r="F282" s="48"/>
      <c r="G282" s="48"/>
      <c r="H282" s="48"/>
      <c r="I282" s="49"/>
      <c r="S282" s="25"/>
      <c r="AD282" s="25"/>
    </row>
    <row r="283" spans="2:30">
      <c r="B283" s="25"/>
      <c r="C283" s="48"/>
      <c r="D283" s="48"/>
      <c r="E283" s="48"/>
      <c r="F283" s="48"/>
      <c r="G283" s="48"/>
      <c r="H283" s="48"/>
      <c r="I283" s="49"/>
      <c r="S283" s="25"/>
      <c r="AD283" s="25"/>
    </row>
    <row r="284" spans="2:30">
      <c r="B284" s="25"/>
      <c r="C284" s="48"/>
      <c r="D284" s="48"/>
      <c r="E284" s="48"/>
      <c r="F284" s="48"/>
      <c r="G284" s="48"/>
      <c r="H284" s="48"/>
      <c r="I284" s="49"/>
      <c r="S284" s="25"/>
      <c r="AD284" s="25"/>
    </row>
    <row r="285" spans="2:30">
      <c r="B285" s="25"/>
      <c r="C285" s="48"/>
      <c r="D285" s="48"/>
      <c r="E285" s="48"/>
      <c r="F285" s="48"/>
      <c r="G285" s="48"/>
      <c r="H285" s="48"/>
      <c r="I285" s="49"/>
      <c r="S285" s="25"/>
      <c r="AD285" s="25"/>
    </row>
    <row r="286" spans="2:30">
      <c r="B286" s="25"/>
      <c r="C286" s="48"/>
      <c r="D286" s="48"/>
      <c r="E286" s="48"/>
      <c r="F286" s="48"/>
      <c r="G286" s="48"/>
      <c r="H286" s="48"/>
      <c r="I286" s="49"/>
      <c r="S286" s="25"/>
      <c r="AD286" s="25"/>
    </row>
    <row r="287" spans="2:30">
      <c r="B287" s="25"/>
      <c r="C287" s="48"/>
      <c r="D287" s="48"/>
      <c r="E287" s="48"/>
      <c r="F287" s="48"/>
      <c r="G287" s="48"/>
      <c r="H287" s="48"/>
      <c r="I287" s="49"/>
      <c r="S287" s="25"/>
      <c r="AD287" s="25"/>
    </row>
    <row r="288" spans="2:30">
      <c r="B288" s="25"/>
      <c r="C288" s="48"/>
      <c r="D288" s="48"/>
      <c r="E288" s="48"/>
      <c r="F288" s="48"/>
      <c r="G288" s="48"/>
      <c r="H288" s="48"/>
      <c r="I288" s="49"/>
      <c r="S288" s="25"/>
      <c r="AD288" s="25"/>
    </row>
    <row r="289" spans="2:30">
      <c r="B289" s="25"/>
      <c r="C289" s="48"/>
      <c r="D289" s="48"/>
      <c r="E289" s="48"/>
      <c r="F289" s="48"/>
      <c r="G289" s="48"/>
      <c r="H289" s="48"/>
      <c r="I289" s="49"/>
      <c r="S289" s="25"/>
      <c r="AD289" s="25"/>
    </row>
    <row r="290" spans="2:30">
      <c r="B290" s="25"/>
      <c r="C290" s="48"/>
      <c r="D290" s="48"/>
      <c r="E290" s="48"/>
      <c r="F290" s="48"/>
      <c r="G290" s="48"/>
      <c r="H290" s="48"/>
      <c r="I290" s="49"/>
      <c r="S290" s="25"/>
      <c r="AD290" s="25"/>
    </row>
    <row r="291" spans="2:30">
      <c r="B291" s="25"/>
      <c r="C291" s="48"/>
      <c r="D291" s="48"/>
      <c r="E291" s="48"/>
      <c r="F291" s="48"/>
      <c r="G291" s="48"/>
      <c r="H291" s="48"/>
      <c r="I291" s="49"/>
      <c r="S291" s="25"/>
      <c r="AD291" s="25"/>
    </row>
    <row r="292" spans="2:30">
      <c r="B292" s="25"/>
      <c r="C292" s="48"/>
      <c r="D292" s="48"/>
      <c r="E292" s="48"/>
      <c r="F292" s="48"/>
      <c r="G292" s="48"/>
      <c r="H292" s="48"/>
      <c r="I292" s="49"/>
      <c r="S292" s="25"/>
      <c r="AD292" s="25"/>
    </row>
    <row r="293" spans="2:30">
      <c r="B293" s="25"/>
      <c r="C293" s="48"/>
      <c r="D293" s="48"/>
      <c r="E293" s="48"/>
      <c r="F293" s="48"/>
      <c r="G293" s="48"/>
      <c r="H293" s="48"/>
      <c r="I293" s="49"/>
      <c r="S293" s="25"/>
      <c r="AD293" s="25"/>
    </row>
    <row r="294" spans="2:30">
      <c r="B294" s="25"/>
      <c r="C294" s="48"/>
      <c r="D294" s="48"/>
      <c r="E294" s="48"/>
      <c r="F294" s="48"/>
      <c r="G294" s="48"/>
      <c r="H294" s="48"/>
      <c r="I294" s="49"/>
      <c r="S294" s="25"/>
      <c r="AD294" s="25"/>
    </row>
    <row r="295" spans="2:30">
      <c r="B295" s="25"/>
      <c r="C295" s="48"/>
      <c r="D295" s="48"/>
      <c r="E295" s="48"/>
      <c r="F295" s="48"/>
      <c r="G295" s="48"/>
      <c r="H295" s="48"/>
      <c r="I295" s="49"/>
      <c r="S295" s="25"/>
      <c r="AD295" s="25"/>
    </row>
    <row r="296" spans="2:30">
      <c r="B296" s="25"/>
      <c r="C296" s="48"/>
      <c r="D296" s="48"/>
      <c r="E296" s="48"/>
      <c r="F296" s="48"/>
      <c r="G296" s="48"/>
      <c r="H296" s="48"/>
      <c r="I296" s="49"/>
      <c r="S296" s="25"/>
      <c r="AD296" s="25"/>
    </row>
    <row r="297" spans="2:30">
      <c r="B297" s="25"/>
      <c r="C297" s="48"/>
      <c r="D297" s="48"/>
      <c r="E297" s="48"/>
      <c r="F297" s="48"/>
      <c r="G297" s="48"/>
      <c r="H297" s="48"/>
      <c r="I297" s="49"/>
      <c r="S297" s="25"/>
      <c r="AD297" s="25"/>
    </row>
    <row r="298" spans="2:30">
      <c r="B298" s="25"/>
      <c r="C298" s="48"/>
      <c r="D298" s="48"/>
      <c r="E298" s="48"/>
      <c r="F298" s="48"/>
      <c r="G298" s="48"/>
      <c r="H298" s="48"/>
      <c r="I298" s="49"/>
      <c r="S298" s="25"/>
      <c r="AD298" s="25"/>
    </row>
    <row r="299" spans="2:30">
      <c r="B299" s="25"/>
      <c r="C299" s="48"/>
      <c r="D299" s="48"/>
      <c r="E299" s="48"/>
      <c r="F299" s="48"/>
      <c r="G299" s="48"/>
      <c r="H299" s="48"/>
      <c r="I299" s="49"/>
      <c r="S299" s="25"/>
      <c r="AD299" s="25"/>
    </row>
    <row r="300" spans="2:30">
      <c r="B300" s="25"/>
      <c r="C300" s="48"/>
      <c r="D300" s="48"/>
      <c r="E300" s="48"/>
      <c r="F300" s="48"/>
      <c r="G300" s="48"/>
      <c r="H300" s="48"/>
      <c r="I300" s="49"/>
      <c r="S300" s="25"/>
      <c r="AD300" s="25"/>
    </row>
    <row r="301" spans="2:30">
      <c r="B301" s="25"/>
      <c r="C301" s="48"/>
      <c r="D301" s="48"/>
      <c r="E301" s="48"/>
      <c r="F301" s="48"/>
      <c r="G301" s="48"/>
      <c r="H301" s="48"/>
      <c r="I301" s="49"/>
      <c r="S301" s="25"/>
      <c r="AD301" s="25"/>
    </row>
    <row r="302" spans="2:30">
      <c r="B302" s="25"/>
      <c r="C302" s="48"/>
      <c r="D302" s="48"/>
      <c r="E302" s="48"/>
      <c r="F302" s="48"/>
      <c r="G302" s="48"/>
      <c r="H302" s="48"/>
      <c r="I302" s="49"/>
      <c r="S302" s="25"/>
      <c r="AD302" s="25"/>
    </row>
    <row r="303" spans="2:30">
      <c r="B303" s="25"/>
      <c r="C303" s="48"/>
      <c r="D303" s="48"/>
      <c r="E303" s="48"/>
      <c r="F303" s="48"/>
      <c r="G303" s="48"/>
      <c r="H303" s="48"/>
      <c r="I303" s="49"/>
      <c r="S303" s="25"/>
      <c r="AD303" s="25"/>
    </row>
    <row r="304" spans="2:30">
      <c r="B304" s="25"/>
      <c r="C304" s="48"/>
      <c r="D304" s="48"/>
      <c r="E304" s="48"/>
      <c r="F304" s="48"/>
      <c r="G304" s="48"/>
      <c r="H304" s="48"/>
      <c r="I304" s="49"/>
      <c r="S304" s="25"/>
      <c r="AD304" s="25"/>
    </row>
    <row r="305" spans="2:30">
      <c r="B305" s="25"/>
      <c r="C305" s="48"/>
      <c r="D305" s="48"/>
      <c r="E305" s="48"/>
      <c r="F305" s="48"/>
      <c r="G305" s="48"/>
      <c r="H305" s="48"/>
      <c r="I305" s="49"/>
      <c r="S305" s="25"/>
      <c r="AD305" s="25"/>
    </row>
    <row r="306" spans="2:30">
      <c r="B306" s="25"/>
      <c r="C306" s="48"/>
      <c r="D306" s="48"/>
      <c r="E306" s="48"/>
      <c r="F306" s="48"/>
      <c r="G306" s="48"/>
      <c r="H306" s="48"/>
      <c r="I306" s="49"/>
      <c r="S306" s="25"/>
      <c r="AD306" s="25"/>
    </row>
    <row r="307" spans="2:30">
      <c r="B307" s="25"/>
      <c r="C307" s="48"/>
      <c r="D307" s="48"/>
      <c r="E307" s="48"/>
      <c r="F307" s="48"/>
      <c r="G307" s="48"/>
      <c r="H307" s="48"/>
      <c r="I307" s="49"/>
      <c r="S307" s="25"/>
      <c r="AD307" s="25"/>
    </row>
    <row r="308" spans="2:30">
      <c r="B308" s="25"/>
      <c r="C308" s="48"/>
      <c r="D308" s="48"/>
      <c r="E308" s="48"/>
      <c r="F308" s="48"/>
      <c r="G308" s="48"/>
      <c r="H308" s="48"/>
      <c r="I308" s="49"/>
      <c r="S308" s="25"/>
      <c r="AD308" s="25"/>
    </row>
    <row r="309" spans="2:30">
      <c r="B309" s="25"/>
      <c r="C309" s="48"/>
      <c r="D309" s="48"/>
      <c r="E309" s="48"/>
      <c r="F309" s="48"/>
      <c r="G309" s="48"/>
      <c r="H309" s="48"/>
      <c r="I309" s="49"/>
      <c r="S309" s="25"/>
      <c r="AD309" s="25"/>
    </row>
    <row r="310" spans="2:30">
      <c r="B310" s="25"/>
      <c r="C310" s="48"/>
      <c r="D310" s="48"/>
      <c r="E310" s="48"/>
      <c r="F310" s="48"/>
      <c r="G310" s="48"/>
      <c r="H310" s="48"/>
      <c r="I310" s="49"/>
      <c r="S310" s="25"/>
      <c r="AD310" s="25"/>
    </row>
    <row r="311" spans="2:30">
      <c r="B311" s="25"/>
      <c r="C311" s="48"/>
      <c r="D311" s="48"/>
      <c r="E311" s="48"/>
      <c r="F311" s="48"/>
      <c r="G311" s="48"/>
      <c r="H311" s="48"/>
      <c r="I311" s="49"/>
      <c r="S311" s="25"/>
      <c r="AD311" s="25"/>
    </row>
    <row r="312" spans="2:30">
      <c r="B312" s="25"/>
      <c r="C312" s="48"/>
      <c r="D312" s="48"/>
      <c r="E312" s="48"/>
      <c r="F312" s="48"/>
      <c r="G312" s="48"/>
      <c r="H312" s="48"/>
      <c r="I312" s="49"/>
      <c r="S312" s="25"/>
      <c r="AD312" s="25"/>
    </row>
    <row r="313" spans="2:30">
      <c r="B313" s="25"/>
      <c r="C313" s="48"/>
      <c r="D313" s="48"/>
      <c r="E313" s="48"/>
      <c r="F313" s="48"/>
      <c r="G313" s="48"/>
      <c r="H313" s="48"/>
      <c r="I313" s="49"/>
      <c r="S313" s="25"/>
      <c r="AD313" s="25"/>
    </row>
    <row r="314" spans="2:30">
      <c r="B314" s="25"/>
      <c r="C314" s="48"/>
      <c r="D314" s="48"/>
      <c r="E314" s="48"/>
      <c r="F314" s="48"/>
      <c r="G314" s="48"/>
      <c r="H314" s="48"/>
      <c r="I314" s="49"/>
      <c r="S314" s="25"/>
      <c r="AD314" s="25"/>
    </row>
    <row r="315" spans="2:30">
      <c r="B315" s="25"/>
      <c r="C315" s="48"/>
      <c r="D315" s="48"/>
      <c r="E315" s="48"/>
      <c r="F315" s="48"/>
      <c r="G315" s="48"/>
      <c r="H315" s="48"/>
      <c r="I315" s="49"/>
      <c r="S315" s="25"/>
      <c r="AD315" s="25"/>
    </row>
    <row r="316" spans="2:30">
      <c r="B316" s="25"/>
      <c r="C316" s="48"/>
      <c r="D316" s="48"/>
      <c r="E316" s="48"/>
      <c r="F316" s="48"/>
      <c r="G316" s="48"/>
      <c r="H316" s="48"/>
      <c r="I316" s="49"/>
      <c r="S316" s="25"/>
      <c r="AD316" s="25"/>
    </row>
    <row r="317" spans="2:30">
      <c r="B317" s="25"/>
      <c r="C317" s="48"/>
      <c r="D317" s="48"/>
      <c r="E317" s="48"/>
      <c r="F317" s="48"/>
      <c r="G317" s="48"/>
      <c r="H317" s="48"/>
      <c r="I317" s="49"/>
      <c r="S317" s="25"/>
      <c r="AD317" s="25"/>
    </row>
    <row r="318" spans="2:30">
      <c r="B318" s="25"/>
      <c r="C318" s="48"/>
      <c r="D318" s="48"/>
      <c r="E318" s="48"/>
      <c r="F318" s="48"/>
      <c r="G318" s="48"/>
      <c r="H318" s="48"/>
      <c r="I318" s="49"/>
      <c r="S318" s="25"/>
      <c r="AD318" s="25"/>
    </row>
    <row r="319" spans="2:30">
      <c r="B319" s="25"/>
      <c r="C319" s="48"/>
      <c r="D319" s="48"/>
      <c r="E319" s="48"/>
      <c r="F319" s="48"/>
      <c r="G319" s="48"/>
      <c r="H319" s="48"/>
      <c r="I319" s="49"/>
      <c r="S319" s="25"/>
      <c r="AD319" s="25"/>
    </row>
    <row r="320" spans="2:30">
      <c r="B320" s="25"/>
      <c r="C320" s="48"/>
      <c r="D320" s="48"/>
      <c r="E320" s="48"/>
      <c r="F320" s="48"/>
      <c r="G320" s="48"/>
      <c r="H320" s="48"/>
      <c r="I320" s="49"/>
      <c r="S320" s="25"/>
      <c r="AD320" s="25"/>
    </row>
    <row r="321" spans="2:30">
      <c r="B321" s="25"/>
      <c r="C321" s="48"/>
      <c r="D321" s="48"/>
      <c r="E321" s="48"/>
      <c r="F321" s="48"/>
      <c r="G321" s="48"/>
      <c r="H321" s="48"/>
      <c r="I321" s="49"/>
      <c r="S321" s="25"/>
      <c r="AD321" s="25"/>
    </row>
    <row r="322" spans="2:30">
      <c r="B322" s="25"/>
      <c r="C322" s="48"/>
      <c r="D322" s="48"/>
      <c r="E322" s="48"/>
      <c r="F322" s="48"/>
      <c r="G322" s="48"/>
      <c r="H322" s="48"/>
      <c r="I322" s="49"/>
      <c r="S322" s="25"/>
      <c r="AD322" s="25"/>
    </row>
    <row r="323" spans="2:30">
      <c r="B323" s="25"/>
      <c r="C323" s="48"/>
      <c r="D323" s="48"/>
      <c r="E323" s="48"/>
      <c r="F323" s="48"/>
      <c r="G323" s="48"/>
      <c r="H323" s="48"/>
      <c r="I323" s="49"/>
      <c r="S323" s="25"/>
      <c r="AD323" s="25"/>
    </row>
    <row r="324" spans="2:30">
      <c r="B324" s="25"/>
      <c r="C324" s="48"/>
      <c r="D324" s="48"/>
      <c r="E324" s="48"/>
      <c r="F324" s="48"/>
      <c r="G324" s="48"/>
      <c r="H324" s="48"/>
      <c r="I324" s="49"/>
      <c r="S324" s="25"/>
      <c r="AD324" s="25"/>
    </row>
    <row r="325" spans="2:30">
      <c r="B325" s="25"/>
      <c r="C325" s="48"/>
      <c r="D325" s="48"/>
      <c r="E325" s="48"/>
      <c r="F325" s="48"/>
      <c r="G325" s="48"/>
      <c r="H325" s="48"/>
      <c r="I325" s="49"/>
      <c r="S325" s="25"/>
      <c r="AD325" s="25"/>
    </row>
    <row r="326" spans="2:30">
      <c r="B326" s="25"/>
      <c r="C326" s="48"/>
      <c r="D326" s="48"/>
      <c r="E326" s="48"/>
      <c r="F326" s="48"/>
      <c r="G326" s="48"/>
      <c r="H326" s="48"/>
      <c r="I326" s="49"/>
      <c r="S326" s="25"/>
      <c r="AD326" s="25"/>
    </row>
    <row r="327" spans="2:30">
      <c r="B327" s="25"/>
      <c r="C327" s="48"/>
      <c r="D327" s="48"/>
      <c r="E327" s="48"/>
      <c r="F327" s="48"/>
      <c r="G327" s="48"/>
      <c r="H327" s="48"/>
      <c r="I327" s="49"/>
      <c r="S327" s="25"/>
      <c r="AD327" s="25"/>
    </row>
    <row r="328" spans="2:30">
      <c r="B328" s="25"/>
      <c r="C328" s="48"/>
      <c r="D328" s="48"/>
      <c r="E328" s="48"/>
      <c r="F328" s="48"/>
      <c r="G328" s="48"/>
      <c r="H328" s="48"/>
      <c r="I328" s="49"/>
      <c r="S328" s="25"/>
      <c r="AD328" s="25"/>
    </row>
    <row r="329" spans="2:30">
      <c r="B329" s="25"/>
      <c r="C329" s="48"/>
      <c r="D329" s="48"/>
      <c r="E329" s="48"/>
      <c r="F329" s="48"/>
      <c r="G329" s="48"/>
      <c r="H329" s="48"/>
      <c r="I329" s="49"/>
      <c r="S329" s="25"/>
      <c r="AD329" s="25"/>
    </row>
    <row r="330" spans="2:30">
      <c r="B330" s="25"/>
      <c r="C330" s="48"/>
      <c r="D330" s="48"/>
      <c r="E330" s="48"/>
      <c r="F330" s="48"/>
      <c r="G330" s="48"/>
      <c r="H330" s="48"/>
      <c r="I330" s="49"/>
      <c r="S330" s="25"/>
      <c r="AD330" s="25"/>
    </row>
    <row r="331" spans="2:30">
      <c r="B331" s="25"/>
      <c r="C331" s="48"/>
      <c r="D331" s="48"/>
      <c r="E331" s="48"/>
      <c r="F331" s="48"/>
      <c r="G331" s="48"/>
      <c r="H331" s="48"/>
      <c r="I331" s="49"/>
      <c r="S331" s="25"/>
      <c r="AD331" s="25"/>
    </row>
    <row r="332" spans="2:30">
      <c r="B332" s="25"/>
      <c r="C332" s="48"/>
      <c r="D332" s="48"/>
      <c r="E332" s="48"/>
      <c r="F332" s="48"/>
      <c r="G332" s="48"/>
      <c r="H332" s="48"/>
      <c r="I332" s="49"/>
      <c r="S332" s="25"/>
      <c r="AD332" s="25"/>
    </row>
    <row r="333" spans="2:30">
      <c r="B333" s="25"/>
      <c r="C333" s="48"/>
      <c r="D333" s="48"/>
      <c r="E333" s="48"/>
      <c r="F333" s="48"/>
      <c r="G333" s="48"/>
      <c r="H333" s="48"/>
      <c r="I333" s="49"/>
      <c r="S333" s="25"/>
      <c r="AD333" s="25"/>
    </row>
    <row r="334" spans="2:30">
      <c r="B334" s="25"/>
      <c r="C334" s="48"/>
      <c r="D334" s="48"/>
      <c r="E334" s="48"/>
      <c r="F334" s="48"/>
      <c r="G334" s="48"/>
      <c r="H334" s="48"/>
      <c r="I334" s="49"/>
      <c r="S334" s="25"/>
      <c r="AD334" s="25"/>
    </row>
    <row r="335" spans="2:30">
      <c r="B335" s="25"/>
      <c r="C335" s="48"/>
      <c r="D335" s="48"/>
      <c r="E335" s="48"/>
      <c r="F335" s="48"/>
      <c r="G335" s="48"/>
      <c r="H335" s="48"/>
      <c r="I335" s="49"/>
      <c r="S335" s="25"/>
      <c r="AD335" s="25"/>
    </row>
    <row r="336" spans="2:30">
      <c r="B336" s="25"/>
      <c r="C336" s="48"/>
      <c r="D336" s="48"/>
      <c r="E336" s="48"/>
      <c r="F336" s="48"/>
      <c r="G336" s="48"/>
      <c r="H336" s="48"/>
      <c r="I336" s="49"/>
      <c r="S336" s="25"/>
      <c r="AD336" s="25"/>
    </row>
    <row r="337" spans="2:30">
      <c r="B337" s="25"/>
      <c r="C337" s="48"/>
      <c r="D337" s="48"/>
      <c r="E337" s="48"/>
      <c r="F337" s="48"/>
      <c r="G337" s="48"/>
      <c r="H337" s="48"/>
      <c r="I337" s="49"/>
      <c r="S337" s="25"/>
      <c r="AD337" s="25"/>
    </row>
    <row r="338" spans="2:30">
      <c r="B338" s="25"/>
      <c r="C338" s="48"/>
      <c r="D338" s="48"/>
      <c r="E338" s="48"/>
      <c r="F338" s="48"/>
      <c r="G338" s="48"/>
      <c r="H338" s="48"/>
      <c r="I338" s="49"/>
      <c r="S338" s="25"/>
      <c r="AD338" s="25"/>
    </row>
    <row r="339" spans="2:30">
      <c r="B339" s="25"/>
      <c r="C339" s="48"/>
      <c r="D339" s="48"/>
      <c r="E339" s="48"/>
      <c r="F339" s="48"/>
      <c r="G339" s="48"/>
      <c r="H339" s="48"/>
      <c r="I339" s="49"/>
      <c r="S339" s="25"/>
      <c r="AD339" s="25"/>
    </row>
    <row r="340" spans="2:30">
      <c r="B340" s="25"/>
      <c r="C340" s="48"/>
      <c r="D340" s="48"/>
      <c r="E340" s="48"/>
      <c r="F340" s="48"/>
      <c r="G340" s="48"/>
      <c r="H340" s="48"/>
      <c r="I340" s="49"/>
      <c r="S340" s="25"/>
      <c r="AD340" s="25"/>
    </row>
    <row r="341" spans="2:30">
      <c r="B341" s="25"/>
      <c r="C341" s="48"/>
      <c r="D341" s="48"/>
      <c r="E341" s="48"/>
      <c r="F341" s="48"/>
      <c r="G341" s="48"/>
      <c r="H341" s="48"/>
      <c r="I341" s="49"/>
      <c r="S341" s="25"/>
      <c r="AD341" s="25"/>
    </row>
    <row r="342" spans="2:30">
      <c r="B342" s="25"/>
      <c r="C342" s="48"/>
      <c r="D342" s="48"/>
      <c r="E342" s="48"/>
      <c r="F342" s="48"/>
      <c r="G342" s="48"/>
      <c r="H342" s="48"/>
      <c r="I342" s="49"/>
      <c r="S342" s="25"/>
      <c r="AD342" s="25"/>
    </row>
    <row r="343" spans="2:30">
      <c r="B343" s="25"/>
      <c r="C343" s="48"/>
      <c r="D343" s="48"/>
      <c r="E343" s="48"/>
      <c r="F343" s="48"/>
      <c r="G343" s="48"/>
      <c r="H343" s="48"/>
      <c r="I343" s="49"/>
      <c r="S343" s="25"/>
      <c r="AD343" s="25"/>
    </row>
    <row r="344" spans="2:30">
      <c r="B344" s="25"/>
      <c r="C344" s="48"/>
      <c r="D344" s="48"/>
      <c r="E344" s="48"/>
      <c r="F344" s="48"/>
      <c r="G344" s="48"/>
      <c r="H344" s="48"/>
      <c r="I344" s="49"/>
      <c r="S344" s="25"/>
      <c r="AD344" s="25"/>
    </row>
    <row r="345" spans="2:30">
      <c r="B345" s="25"/>
      <c r="C345" s="48"/>
      <c r="D345" s="48"/>
      <c r="E345" s="48"/>
      <c r="F345" s="48"/>
      <c r="G345" s="48"/>
      <c r="H345" s="48"/>
      <c r="I345" s="49"/>
      <c r="S345" s="25"/>
      <c r="AD345" s="25"/>
    </row>
    <row r="346" spans="2:30">
      <c r="B346" s="25"/>
      <c r="C346" s="48"/>
      <c r="D346" s="48"/>
      <c r="E346" s="48"/>
      <c r="F346" s="48"/>
      <c r="G346" s="48"/>
      <c r="H346" s="48"/>
      <c r="I346" s="49"/>
      <c r="S346" s="25"/>
      <c r="AD346" s="25"/>
    </row>
    <row r="347" spans="2:30">
      <c r="B347" s="25"/>
      <c r="C347" s="48"/>
      <c r="D347" s="48"/>
      <c r="E347" s="48"/>
      <c r="F347" s="48"/>
      <c r="G347" s="48"/>
      <c r="H347" s="48"/>
      <c r="I347" s="49"/>
      <c r="S347" s="25"/>
      <c r="AD347" s="25"/>
    </row>
    <row r="348" spans="2:30">
      <c r="B348" s="25"/>
      <c r="C348" s="48"/>
      <c r="D348" s="48"/>
      <c r="E348" s="48"/>
      <c r="F348" s="48"/>
      <c r="G348" s="48"/>
      <c r="H348" s="48"/>
      <c r="I348" s="49"/>
      <c r="S348" s="25"/>
      <c r="AD348" s="25"/>
    </row>
    <row r="349" spans="2:30">
      <c r="B349" s="25"/>
      <c r="C349" s="48"/>
      <c r="D349" s="48"/>
      <c r="E349" s="48"/>
      <c r="F349" s="48"/>
      <c r="G349" s="48"/>
      <c r="H349" s="48"/>
      <c r="I349" s="49"/>
      <c r="S349" s="25"/>
      <c r="AD349" s="25"/>
    </row>
    <row r="350" spans="2:30">
      <c r="B350" s="25"/>
      <c r="C350" s="48"/>
      <c r="D350" s="48"/>
      <c r="E350" s="48"/>
      <c r="F350" s="48"/>
      <c r="G350" s="48"/>
      <c r="H350" s="48"/>
      <c r="I350" s="49"/>
      <c r="S350" s="25"/>
      <c r="AD350" s="25"/>
    </row>
    <row r="351" spans="2:30">
      <c r="B351" s="25"/>
      <c r="C351" s="48"/>
      <c r="D351" s="48"/>
      <c r="E351" s="48"/>
      <c r="F351" s="48"/>
      <c r="G351" s="48"/>
      <c r="H351" s="48"/>
      <c r="I351" s="49"/>
      <c r="S351" s="25"/>
      <c r="AD351" s="25"/>
    </row>
    <row r="352" spans="2:30">
      <c r="B352" s="25"/>
      <c r="C352" s="48"/>
      <c r="D352" s="48"/>
      <c r="E352" s="48"/>
      <c r="F352" s="48"/>
      <c r="G352" s="48"/>
      <c r="H352" s="48"/>
      <c r="I352" s="49"/>
      <c r="S352" s="25"/>
      <c r="AD352" s="25"/>
    </row>
    <row r="353" spans="2:30">
      <c r="B353" s="25"/>
      <c r="C353" s="48"/>
      <c r="D353" s="48"/>
      <c r="E353" s="48"/>
      <c r="F353" s="48"/>
      <c r="G353" s="48"/>
      <c r="H353" s="48"/>
      <c r="I353" s="49"/>
      <c r="S353" s="25"/>
      <c r="AD353" s="25"/>
    </row>
    <row r="354" spans="2:30">
      <c r="B354" s="25"/>
      <c r="C354" s="48"/>
      <c r="D354" s="48"/>
      <c r="E354" s="48"/>
      <c r="F354" s="48"/>
      <c r="G354" s="48"/>
      <c r="H354" s="48"/>
      <c r="I354" s="49"/>
      <c r="S354" s="25"/>
      <c r="AD354" s="25"/>
    </row>
    <row r="355" spans="2:30">
      <c r="B355" s="25"/>
      <c r="C355" s="48"/>
      <c r="D355" s="48"/>
      <c r="E355" s="48"/>
      <c r="F355" s="48"/>
      <c r="G355" s="48"/>
      <c r="H355" s="48"/>
      <c r="I355" s="49"/>
      <c r="S355" s="25"/>
      <c r="AD355" s="25"/>
    </row>
    <row r="356" spans="2:30">
      <c r="B356" s="25"/>
      <c r="C356" s="48"/>
      <c r="D356" s="48"/>
      <c r="E356" s="48"/>
      <c r="F356" s="48"/>
      <c r="G356" s="48"/>
      <c r="H356" s="48"/>
      <c r="I356" s="49"/>
      <c r="S356" s="25"/>
      <c r="AD356" s="25"/>
    </row>
    <row r="357" spans="2:30">
      <c r="B357" s="25"/>
      <c r="C357" s="48"/>
      <c r="D357" s="48"/>
      <c r="E357" s="48"/>
      <c r="F357" s="48"/>
      <c r="G357" s="48"/>
      <c r="H357" s="48"/>
      <c r="I357" s="49"/>
      <c r="S357" s="25"/>
      <c r="AD357" s="25"/>
    </row>
    <row r="358" spans="2:30">
      <c r="B358" s="25"/>
      <c r="C358" s="48"/>
      <c r="D358" s="48"/>
      <c r="E358" s="48"/>
      <c r="F358" s="48"/>
      <c r="G358" s="48"/>
      <c r="H358" s="48"/>
      <c r="I358" s="49"/>
      <c r="S358" s="25"/>
      <c r="AD358" s="25"/>
    </row>
    <row r="359" spans="2:30">
      <c r="B359" s="25"/>
      <c r="C359" s="48"/>
      <c r="D359" s="48"/>
      <c r="E359" s="48"/>
      <c r="F359" s="48"/>
      <c r="G359" s="48"/>
      <c r="H359" s="48"/>
      <c r="I359" s="49"/>
      <c r="S359" s="25"/>
      <c r="AD359" s="25"/>
    </row>
    <row r="360" spans="2:30">
      <c r="B360" s="25"/>
      <c r="C360" s="48"/>
      <c r="D360" s="48"/>
      <c r="E360" s="48"/>
      <c r="F360" s="48"/>
      <c r="G360" s="48"/>
      <c r="H360" s="48"/>
      <c r="I360" s="49"/>
      <c r="S360" s="25"/>
      <c r="AD360" s="25"/>
    </row>
    <row r="361" spans="2:30">
      <c r="B361" s="25"/>
      <c r="C361" s="48"/>
      <c r="D361" s="48"/>
      <c r="E361" s="48"/>
      <c r="F361" s="48"/>
      <c r="G361" s="48"/>
      <c r="H361" s="48"/>
      <c r="I361" s="49"/>
      <c r="S361" s="25"/>
      <c r="AD361" s="25"/>
    </row>
    <row r="362" spans="2:30">
      <c r="B362" s="25"/>
      <c r="C362" s="48"/>
      <c r="D362" s="48"/>
      <c r="E362" s="48"/>
      <c r="F362" s="48"/>
      <c r="G362" s="48"/>
      <c r="H362" s="48"/>
      <c r="I362" s="49"/>
      <c r="S362" s="25"/>
      <c r="AD362" s="25"/>
    </row>
    <row r="363" spans="2:30">
      <c r="B363" s="25"/>
      <c r="C363" s="48"/>
      <c r="D363" s="48"/>
      <c r="E363" s="48"/>
      <c r="F363" s="48"/>
      <c r="G363" s="48"/>
      <c r="H363" s="48"/>
      <c r="I363" s="49"/>
      <c r="S363" s="25"/>
      <c r="AD363" s="25"/>
    </row>
    <row r="364" spans="2:30">
      <c r="B364" s="25"/>
      <c r="C364" s="48"/>
      <c r="D364" s="48"/>
      <c r="E364" s="48"/>
      <c r="F364" s="48"/>
      <c r="G364" s="48"/>
      <c r="H364" s="48"/>
      <c r="I364" s="49"/>
      <c r="S364" s="25"/>
      <c r="AD364" s="25"/>
    </row>
    <row r="365" spans="2:30">
      <c r="B365" s="25"/>
      <c r="C365" s="48"/>
      <c r="D365" s="48"/>
      <c r="E365" s="48"/>
      <c r="F365" s="48"/>
      <c r="G365" s="48"/>
      <c r="H365" s="48"/>
      <c r="I365" s="49"/>
      <c r="S365" s="25"/>
      <c r="AD365" s="25"/>
    </row>
    <row r="366" spans="2:30">
      <c r="B366" s="25"/>
      <c r="C366" s="48"/>
      <c r="D366" s="48"/>
      <c r="E366" s="48"/>
      <c r="F366" s="48"/>
      <c r="G366" s="48"/>
      <c r="H366" s="48"/>
      <c r="I366" s="49"/>
      <c r="S366" s="25"/>
      <c r="AD366" s="25"/>
    </row>
    <row r="367" spans="2:30">
      <c r="B367" s="25"/>
      <c r="C367" s="48"/>
      <c r="D367" s="48"/>
      <c r="E367" s="48"/>
      <c r="F367" s="48"/>
      <c r="G367" s="48"/>
      <c r="H367" s="48"/>
      <c r="I367" s="49"/>
      <c r="S367" s="25"/>
      <c r="AD367" s="25"/>
    </row>
    <row r="368" spans="2:30">
      <c r="B368" s="25"/>
      <c r="C368" s="48"/>
      <c r="D368" s="48"/>
      <c r="E368" s="48"/>
      <c r="F368" s="48"/>
      <c r="G368" s="48"/>
      <c r="H368" s="48"/>
      <c r="I368" s="49"/>
      <c r="S368" s="25"/>
      <c r="AD368" s="25"/>
    </row>
    <row r="369" spans="2:30">
      <c r="B369" s="25"/>
      <c r="C369" s="48"/>
      <c r="D369" s="48"/>
      <c r="E369" s="48"/>
      <c r="F369" s="48"/>
      <c r="G369" s="48"/>
      <c r="H369" s="48"/>
      <c r="I369" s="49"/>
      <c r="S369" s="25"/>
      <c r="AD369" s="25"/>
    </row>
    <row r="370" spans="2:30">
      <c r="B370" s="25"/>
      <c r="C370" s="48"/>
      <c r="D370" s="48"/>
      <c r="E370" s="48"/>
      <c r="F370" s="48"/>
      <c r="G370" s="48"/>
      <c r="H370" s="48"/>
      <c r="I370" s="49"/>
      <c r="S370" s="25"/>
      <c r="AD370" s="25"/>
    </row>
    <row r="371" spans="2:30">
      <c r="B371" s="25"/>
      <c r="C371" s="48"/>
      <c r="D371" s="48"/>
      <c r="E371" s="48"/>
      <c r="F371" s="48"/>
      <c r="G371" s="48"/>
      <c r="H371" s="48"/>
      <c r="I371" s="49"/>
      <c r="S371" s="25"/>
      <c r="AD371" s="25"/>
    </row>
    <row r="372" spans="2:30">
      <c r="B372" s="25"/>
      <c r="C372" s="48"/>
      <c r="D372" s="48"/>
      <c r="E372" s="48"/>
      <c r="F372" s="48"/>
      <c r="G372" s="48"/>
      <c r="H372" s="48"/>
      <c r="I372" s="49"/>
      <c r="S372" s="25"/>
      <c r="AD372" s="25"/>
    </row>
    <row r="373" spans="2:30">
      <c r="B373" s="25"/>
      <c r="C373" s="48"/>
      <c r="D373" s="48"/>
      <c r="E373" s="48"/>
      <c r="F373" s="48"/>
      <c r="G373" s="48"/>
      <c r="H373" s="48"/>
      <c r="I373" s="49"/>
      <c r="S373" s="25"/>
      <c r="AD373" s="25"/>
    </row>
    <row r="374" spans="2:30">
      <c r="B374" s="25"/>
      <c r="C374" s="48"/>
      <c r="D374" s="48"/>
      <c r="E374" s="48"/>
      <c r="F374" s="48"/>
      <c r="G374" s="48"/>
      <c r="H374" s="48"/>
      <c r="I374" s="49"/>
      <c r="S374" s="25"/>
      <c r="AD374" s="25"/>
    </row>
    <row r="375" spans="2:30">
      <c r="B375" s="25"/>
      <c r="C375" s="48"/>
      <c r="D375" s="48"/>
      <c r="E375" s="48"/>
      <c r="F375" s="48"/>
      <c r="G375" s="48"/>
      <c r="H375" s="48"/>
      <c r="I375" s="49"/>
      <c r="S375" s="25"/>
      <c r="AD375" s="25"/>
    </row>
    <row r="376" spans="2:30">
      <c r="B376" s="25"/>
      <c r="C376" s="48"/>
      <c r="D376" s="48"/>
      <c r="E376" s="48"/>
      <c r="F376" s="48"/>
      <c r="G376" s="48"/>
      <c r="H376" s="48"/>
      <c r="I376" s="49"/>
      <c r="S376" s="25"/>
      <c r="AD376" s="25"/>
    </row>
    <row r="377" spans="2:30">
      <c r="B377" s="25"/>
      <c r="C377" s="48"/>
      <c r="D377" s="48"/>
      <c r="E377" s="48"/>
      <c r="F377" s="48"/>
      <c r="G377" s="48"/>
      <c r="H377" s="48"/>
      <c r="I377" s="49"/>
      <c r="S377" s="25"/>
      <c r="AD377" s="25"/>
    </row>
    <row r="378" spans="2:30">
      <c r="B378" s="25"/>
      <c r="C378" s="48"/>
      <c r="D378" s="48"/>
      <c r="E378" s="48"/>
      <c r="F378" s="48"/>
      <c r="G378" s="48"/>
      <c r="H378" s="48"/>
      <c r="I378" s="49"/>
      <c r="S378" s="25"/>
      <c r="AD378" s="25"/>
    </row>
    <row r="379" spans="2:30">
      <c r="B379" s="25"/>
      <c r="C379" s="48"/>
      <c r="D379" s="48"/>
      <c r="E379" s="48"/>
      <c r="F379" s="48"/>
      <c r="G379" s="48"/>
      <c r="H379" s="48"/>
      <c r="I379" s="49"/>
      <c r="S379" s="25"/>
      <c r="AD379" s="25"/>
    </row>
    <row r="380" spans="2:30">
      <c r="B380" s="25"/>
      <c r="C380" s="48"/>
      <c r="D380" s="48"/>
      <c r="E380" s="48"/>
      <c r="F380" s="48"/>
      <c r="G380" s="48"/>
      <c r="H380" s="48"/>
      <c r="I380" s="49"/>
      <c r="S380" s="25"/>
      <c r="AD380" s="25"/>
    </row>
    <row r="381" spans="2:30">
      <c r="B381" s="25"/>
      <c r="C381" s="48"/>
      <c r="D381" s="48"/>
      <c r="E381" s="48"/>
      <c r="F381" s="48"/>
      <c r="G381" s="48"/>
      <c r="H381" s="48"/>
      <c r="I381" s="49"/>
      <c r="S381" s="25"/>
      <c r="AD381" s="25"/>
    </row>
    <row r="382" spans="2:30">
      <c r="B382" s="25"/>
      <c r="C382" s="48"/>
      <c r="D382" s="48"/>
      <c r="E382" s="48"/>
      <c r="F382" s="48"/>
      <c r="G382" s="48"/>
      <c r="H382" s="48"/>
      <c r="I382" s="49"/>
      <c r="S382" s="25"/>
      <c r="AD382" s="25"/>
    </row>
    <row r="383" spans="2:30">
      <c r="B383" s="25"/>
      <c r="C383" s="48"/>
      <c r="D383" s="48"/>
      <c r="E383" s="48"/>
      <c r="F383" s="48"/>
      <c r="G383" s="48"/>
      <c r="H383" s="48"/>
      <c r="I383" s="49"/>
      <c r="S383" s="25"/>
      <c r="AD383" s="25"/>
    </row>
    <row r="384" spans="2:30">
      <c r="B384" s="25"/>
      <c r="C384" s="48"/>
      <c r="D384" s="48"/>
      <c r="E384" s="48"/>
      <c r="F384" s="48"/>
      <c r="G384" s="48"/>
      <c r="H384" s="48"/>
      <c r="I384" s="49"/>
      <c r="S384" s="25"/>
      <c r="AD384" s="25"/>
    </row>
    <row r="385" spans="2:30">
      <c r="B385" s="25"/>
      <c r="C385" s="48"/>
      <c r="D385" s="48"/>
      <c r="E385" s="48"/>
      <c r="F385" s="48"/>
      <c r="G385" s="48"/>
      <c r="H385" s="48"/>
      <c r="I385" s="49"/>
      <c r="S385" s="25"/>
      <c r="AD385" s="25"/>
    </row>
    <row r="386" spans="2:30">
      <c r="B386" s="25"/>
      <c r="C386" s="48"/>
      <c r="D386" s="48"/>
      <c r="E386" s="48"/>
      <c r="F386" s="48"/>
      <c r="G386" s="48"/>
      <c r="H386" s="48"/>
      <c r="I386" s="49"/>
      <c r="S386" s="25"/>
      <c r="AD386" s="25"/>
    </row>
    <row r="387" spans="2:30">
      <c r="B387" s="25"/>
      <c r="C387" s="48"/>
      <c r="D387" s="48"/>
      <c r="E387" s="48"/>
      <c r="F387" s="48"/>
      <c r="G387" s="48"/>
      <c r="H387" s="48"/>
      <c r="I387" s="49"/>
      <c r="S387" s="25"/>
      <c r="AD387" s="25"/>
    </row>
    <row r="388" spans="2:30">
      <c r="B388" s="25"/>
      <c r="C388" s="48"/>
      <c r="D388" s="48"/>
      <c r="E388" s="48"/>
      <c r="F388" s="48"/>
      <c r="G388" s="48"/>
      <c r="H388" s="48"/>
      <c r="I388" s="49"/>
      <c r="S388" s="25"/>
      <c r="AD388" s="25"/>
    </row>
    <row r="389" spans="2:30">
      <c r="B389" s="25"/>
      <c r="C389" s="48"/>
      <c r="D389" s="48"/>
      <c r="E389" s="48"/>
      <c r="F389" s="48"/>
      <c r="G389" s="48"/>
      <c r="H389" s="48"/>
      <c r="I389" s="49"/>
      <c r="S389" s="25"/>
      <c r="AD389" s="25"/>
    </row>
    <row r="390" spans="2:30">
      <c r="B390" s="25"/>
      <c r="C390" s="48"/>
      <c r="D390" s="48"/>
      <c r="E390" s="48"/>
      <c r="F390" s="48"/>
      <c r="G390" s="48"/>
      <c r="H390" s="48"/>
      <c r="I390" s="49"/>
      <c r="S390" s="25"/>
      <c r="AD390" s="25"/>
    </row>
    <row r="391" spans="2:30">
      <c r="B391" s="25"/>
      <c r="C391" s="48"/>
      <c r="D391" s="48"/>
      <c r="E391" s="48"/>
      <c r="F391" s="48"/>
      <c r="G391" s="48"/>
      <c r="H391" s="48"/>
      <c r="I391" s="49"/>
      <c r="S391" s="25"/>
      <c r="AD391" s="25"/>
    </row>
    <row r="392" spans="2:30">
      <c r="B392" s="25"/>
      <c r="C392" s="48"/>
      <c r="D392" s="48"/>
      <c r="E392" s="48"/>
      <c r="F392" s="48"/>
      <c r="G392" s="48"/>
      <c r="H392" s="48"/>
      <c r="I392" s="49"/>
      <c r="S392" s="25"/>
      <c r="AD392" s="25"/>
    </row>
    <row r="393" spans="2:30">
      <c r="B393" s="25"/>
      <c r="C393" s="48"/>
      <c r="D393" s="48"/>
      <c r="E393" s="48"/>
      <c r="F393" s="48"/>
      <c r="G393" s="48"/>
      <c r="H393" s="48"/>
      <c r="I393" s="49"/>
      <c r="S393" s="25"/>
      <c r="AD393" s="25"/>
    </row>
    <row r="394" spans="2:30">
      <c r="B394" s="25"/>
      <c r="C394" s="48"/>
      <c r="D394" s="48"/>
      <c r="E394" s="48"/>
      <c r="F394" s="48"/>
      <c r="G394" s="48"/>
      <c r="H394" s="48"/>
      <c r="I394" s="49"/>
      <c r="S394" s="25"/>
      <c r="AD394" s="25"/>
    </row>
    <row r="395" spans="2:30">
      <c r="B395" s="25"/>
      <c r="C395" s="48"/>
      <c r="D395" s="48"/>
      <c r="E395" s="48"/>
      <c r="F395" s="48"/>
      <c r="G395" s="48"/>
      <c r="H395" s="48"/>
      <c r="I395" s="49"/>
      <c r="S395" s="25"/>
      <c r="AD395" s="25"/>
    </row>
    <row r="396" spans="2:30">
      <c r="B396" s="25"/>
      <c r="C396" s="48"/>
      <c r="D396" s="48"/>
      <c r="E396" s="48"/>
      <c r="F396" s="48"/>
      <c r="G396" s="48"/>
      <c r="H396" s="48"/>
      <c r="I396" s="49"/>
      <c r="S396" s="25"/>
      <c r="AD396" s="25"/>
    </row>
    <row r="397" spans="2:30">
      <c r="B397" s="25"/>
      <c r="C397" s="48"/>
      <c r="D397" s="48"/>
      <c r="E397" s="48"/>
      <c r="F397" s="48"/>
      <c r="G397" s="48"/>
      <c r="H397" s="48"/>
      <c r="I397" s="49"/>
      <c r="S397" s="25"/>
      <c r="AD397" s="25"/>
    </row>
    <row r="398" spans="2:30">
      <c r="B398" s="25"/>
      <c r="C398" s="48"/>
      <c r="D398" s="48"/>
      <c r="E398" s="48"/>
      <c r="F398" s="48"/>
      <c r="G398" s="48"/>
      <c r="H398" s="48"/>
      <c r="I398" s="49"/>
      <c r="S398" s="25"/>
      <c r="AD398" s="25"/>
    </row>
    <row r="399" spans="2:30">
      <c r="B399" s="25"/>
      <c r="C399" s="48"/>
      <c r="D399" s="48"/>
      <c r="E399" s="48"/>
      <c r="F399" s="48"/>
      <c r="G399" s="48"/>
      <c r="H399" s="48"/>
      <c r="I399" s="49"/>
      <c r="S399" s="25"/>
      <c r="AD399" s="25"/>
    </row>
    <row r="400" spans="2:30">
      <c r="B400" s="25"/>
      <c r="C400" s="48"/>
      <c r="D400" s="48"/>
      <c r="E400" s="48"/>
      <c r="F400" s="48"/>
      <c r="G400" s="48"/>
      <c r="H400" s="48"/>
      <c r="I400" s="49"/>
      <c r="S400" s="25"/>
      <c r="AD400" s="25"/>
    </row>
    <row r="401" spans="2:30">
      <c r="B401" s="25"/>
      <c r="C401" s="48"/>
      <c r="D401" s="48"/>
      <c r="E401" s="48"/>
      <c r="F401" s="48"/>
      <c r="G401" s="48"/>
      <c r="H401" s="48"/>
      <c r="I401" s="49"/>
      <c r="S401" s="25"/>
      <c r="AD401" s="25"/>
    </row>
    <row r="402" spans="2:30">
      <c r="B402" s="25"/>
      <c r="C402" s="48"/>
      <c r="D402" s="48"/>
      <c r="E402" s="48"/>
      <c r="F402" s="48"/>
      <c r="G402" s="48"/>
      <c r="H402" s="48"/>
      <c r="I402" s="49"/>
      <c r="S402" s="25"/>
      <c r="AD402" s="25"/>
    </row>
    <row r="403" spans="2:30">
      <c r="B403" s="25"/>
      <c r="C403" s="48"/>
      <c r="D403" s="48"/>
      <c r="E403" s="48"/>
      <c r="F403" s="48"/>
      <c r="G403" s="48"/>
      <c r="H403" s="48"/>
      <c r="I403" s="49"/>
      <c r="S403" s="25"/>
      <c r="AD403" s="25"/>
    </row>
    <row r="404" spans="2:30">
      <c r="B404" s="25"/>
      <c r="C404" s="48"/>
      <c r="D404" s="48"/>
      <c r="E404" s="48"/>
      <c r="F404" s="48"/>
      <c r="G404" s="48"/>
      <c r="H404" s="48"/>
      <c r="I404" s="49"/>
      <c r="S404" s="25"/>
      <c r="AD404" s="25"/>
    </row>
    <row r="405" spans="2:30">
      <c r="B405" s="25"/>
      <c r="C405" s="48"/>
      <c r="D405" s="48"/>
      <c r="E405" s="48"/>
      <c r="F405" s="48"/>
      <c r="G405" s="48"/>
      <c r="H405" s="48"/>
      <c r="I405" s="49"/>
      <c r="S405" s="25"/>
      <c r="AD405" s="25"/>
    </row>
    <row r="406" spans="2:30">
      <c r="B406" s="25"/>
      <c r="C406" s="48"/>
      <c r="D406" s="48"/>
      <c r="E406" s="48"/>
      <c r="F406" s="48"/>
      <c r="G406" s="48"/>
      <c r="H406" s="48"/>
      <c r="I406" s="49"/>
      <c r="S406" s="25"/>
      <c r="AD406" s="25"/>
    </row>
    <row r="407" spans="2:30">
      <c r="B407" s="25"/>
      <c r="C407" s="48"/>
      <c r="D407" s="48"/>
      <c r="E407" s="48"/>
      <c r="F407" s="48"/>
      <c r="G407" s="48"/>
      <c r="H407" s="48"/>
      <c r="I407" s="49"/>
      <c r="S407" s="25"/>
      <c r="AD407" s="25"/>
    </row>
    <row r="408" spans="2:30">
      <c r="B408" s="25"/>
      <c r="C408" s="48"/>
      <c r="D408" s="48"/>
      <c r="E408" s="48"/>
      <c r="F408" s="48"/>
      <c r="G408" s="48"/>
      <c r="H408" s="48"/>
      <c r="I408" s="49"/>
      <c r="S408" s="25"/>
      <c r="AD408" s="25"/>
    </row>
    <row r="409" spans="2:30">
      <c r="B409" s="25"/>
      <c r="C409" s="48"/>
      <c r="D409" s="48"/>
      <c r="E409" s="48"/>
      <c r="F409" s="48"/>
      <c r="G409" s="48"/>
      <c r="H409" s="48"/>
      <c r="I409" s="49"/>
      <c r="S409" s="25"/>
      <c r="AD409" s="25"/>
    </row>
    <row r="410" spans="2:30">
      <c r="B410" s="25"/>
      <c r="C410" s="48"/>
      <c r="D410" s="48"/>
      <c r="E410" s="48"/>
      <c r="F410" s="48"/>
      <c r="G410" s="48"/>
      <c r="H410" s="48"/>
      <c r="I410" s="49"/>
      <c r="S410" s="25"/>
      <c r="AD410" s="25"/>
    </row>
    <row r="411" spans="2:30">
      <c r="B411" s="25"/>
      <c r="C411" s="48"/>
      <c r="D411" s="48"/>
      <c r="E411" s="48"/>
      <c r="F411" s="48"/>
      <c r="G411" s="48"/>
      <c r="H411" s="48"/>
      <c r="I411" s="49"/>
      <c r="S411" s="25"/>
      <c r="AD411" s="25"/>
    </row>
    <row r="412" spans="2:30">
      <c r="B412" s="25"/>
      <c r="C412" s="48"/>
      <c r="D412" s="48"/>
      <c r="E412" s="48"/>
      <c r="F412" s="48"/>
      <c r="G412" s="48"/>
      <c r="H412" s="48"/>
      <c r="I412" s="49"/>
      <c r="S412" s="25"/>
      <c r="AD412" s="25"/>
    </row>
    <row r="413" spans="2:30">
      <c r="B413" s="25"/>
      <c r="C413" s="48"/>
      <c r="D413" s="48"/>
      <c r="E413" s="48"/>
      <c r="F413" s="48"/>
      <c r="G413" s="48"/>
      <c r="H413" s="48"/>
      <c r="I413" s="49"/>
      <c r="S413" s="25"/>
      <c r="AD413" s="25"/>
    </row>
    <row r="414" spans="2:30">
      <c r="B414" s="25"/>
      <c r="C414" s="48"/>
      <c r="D414" s="48"/>
      <c r="E414" s="48"/>
      <c r="F414" s="48"/>
      <c r="G414" s="48"/>
      <c r="H414" s="48"/>
      <c r="I414" s="49"/>
      <c r="S414" s="25"/>
      <c r="AD414" s="25"/>
    </row>
    <row r="415" spans="2:30">
      <c r="B415" s="25"/>
      <c r="C415" s="48"/>
      <c r="D415" s="48"/>
      <c r="E415" s="48"/>
      <c r="F415" s="48"/>
      <c r="G415" s="48"/>
      <c r="H415" s="48"/>
      <c r="I415" s="49"/>
      <c r="S415" s="25"/>
      <c r="AD415" s="25"/>
    </row>
    <row r="416" spans="2:30">
      <c r="B416" s="25"/>
      <c r="C416" s="48"/>
      <c r="D416" s="48"/>
      <c r="E416" s="48"/>
      <c r="F416" s="48"/>
      <c r="G416" s="48"/>
      <c r="H416" s="48"/>
      <c r="I416" s="49"/>
      <c r="S416" s="25"/>
      <c r="AD416" s="25"/>
    </row>
    <row r="417" spans="2:30">
      <c r="B417" s="25"/>
      <c r="C417" s="48"/>
      <c r="D417" s="48"/>
      <c r="E417" s="48"/>
      <c r="F417" s="48"/>
      <c r="G417" s="48"/>
      <c r="H417" s="48"/>
      <c r="I417" s="49"/>
      <c r="S417" s="25"/>
      <c r="AD417" s="25"/>
    </row>
    <row r="418" spans="2:30">
      <c r="B418" s="25"/>
      <c r="C418" s="48"/>
      <c r="D418" s="48"/>
      <c r="E418" s="48"/>
      <c r="F418" s="48"/>
      <c r="G418" s="48"/>
      <c r="H418" s="48"/>
      <c r="I418" s="49"/>
      <c r="S418" s="25"/>
      <c r="AD418" s="25"/>
    </row>
    <row r="419" spans="2:30">
      <c r="B419" s="25"/>
      <c r="C419" s="48"/>
      <c r="D419" s="48"/>
      <c r="E419" s="48"/>
      <c r="F419" s="48"/>
      <c r="G419" s="48"/>
      <c r="H419" s="48"/>
      <c r="I419" s="49"/>
      <c r="S419" s="25"/>
      <c r="AD419" s="25"/>
    </row>
    <row r="420" spans="2:30">
      <c r="B420" s="25"/>
      <c r="C420" s="48"/>
      <c r="D420" s="48"/>
      <c r="E420" s="48"/>
      <c r="F420" s="48"/>
      <c r="G420" s="48"/>
      <c r="H420" s="48"/>
      <c r="I420" s="49"/>
      <c r="S420" s="25"/>
      <c r="AD420" s="25"/>
    </row>
    <row r="421" spans="2:30">
      <c r="B421" s="25"/>
      <c r="C421" s="48"/>
      <c r="D421" s="48"/>
      <c r="E421" s="48"/>
      <c r="F421" s="48"/>
      <c r="G421" s="48"/>
      <c r="H421" s="48"/>
      <c r="I421" s="49"/>
      <c r="S421" s="25"/>
      <c r="AD421" s="25"/>
    </row>
    <row r="422" spans="2:30">
      <c r="B422" s="25"/>
      <c r="C422" s="48"/>
      <c r="D422" s="48"/>
      <c r="E422" s="48"/>
      <c r="F422" s="48"/>
      <c r="G422" s="48"/>
      <c r="H422" s="48"/>
      <c r="I422" s="49"/>
      <c r="S422" s="25"/>
      <c r="AD422" s="25"/>
    </row>
    <row r="423" spans="2:30">
      <c r="B423" s="25"/>
      <c r="C423" s="48"/>
      <c r="D423" s="48"/>
      <c r="E423" s="48"/>
      <c r="F423" s="48"/>
      <c r="G423" s="48"/>
      <c r="H423" s="48"/>
      <c r="I423" s="49"/>
      <c r="S423" s="25"/>
      <c r="AD423" s="25"/>
    </row>
    <row r="424" spans="2:30">
      <c r="B424" s="25"/>
      <c r="C424" s="48"/>
      <c r="D424" s="48"/>
      <c r="E424" s="48"/>
      <c r="F424" s="48"/>
      <c r="G424" s="48"/>
      <c r="H424" s="48"/>
      <c r="I424" s="49"/>
      <c r="S424" s="25"/>
      <c r="AD424" s="25"/>
    </row>
    <row r="425" spans="2:30">
      <c r="B425" s="25"/>
      <c r="C425" s="48"/>
      <c r="D425" s="48"/>
      <c r="E425" s="48"/>
      <c r="F425" s="48"/>
      <c r="G425" s="48"/>
      <c r="H425" s="48"/>
      <c r="I425" s="49"/>
      <c r="S425" s="25"/>
      <c r="AD425" s="25"/>
    </row>
    <row r="426" spans="2:30">
      <c r="B426" s="25"/>
      <c r="C426" s="48"/>
      <c r="D426" s="48"/>
      <c r="E426" s="48"/>
      <c r="F426" s="48"/>
      <c r="G426" s="48"/>
      <c r="H426" s="48"/>
      <c r="I426" s="49"/>
      <c r="S426" s="25"/>
      <c r="AD426" s="25"/>
    </row>
    <row r="427" spans="2:30">
      <c r="B427" s="25"/>
      <c r="C427" s="48"/>
      <c r="D427" s="48"/>
      <c r="E427" s="48"/>
      <c r="F427" s="48"/>
      <c r="G427" s="48"/>
      <c r="H427" s="48"/>
      <c r="I427" s="49"/>
      <c r="S427" s="25"/>
      <c r="AD427" s="25"/>
    </row>
    <row r="428" spans="2:30">
      <c r="B428" s="25"/>
      <c r="C428" s="48"/>
      <c r="D428" s="48"/>
      <c r="E428" s="48"/>
      <c r="F428" s="48"/>
      <c r="G428" s="48"/>
      <c r="H428" s="48"/>
      <c r="I428" s="49"/>
      <c r="S428" s="25"/>
      <c r="AD428" s="25"/>
    </row>
    <row r="429" spans="2:30">
      <c r="B429" s="25"/>
      <c r="C429" s="48"/>
      <c r="D429" s="48"/>
      <c r="E429" s="48"/>
      <c r="F429" s="48"/>
      <c r="G429" s="48"/>
      <c r="H429" s="48"/>
      <c r="I429" s="49"/>
      <c r="S429" s="25"/>
      <c r="AD429" s="25"/>
    </row>
    <row r="430" spans="2:30">
      <c r="B430" s="25"/>
      <c r="C430" s="48"/>
      <c r="D430" s="48"/>
      <c r="E430" s="48"/>
      <c r="F430" s="48"/>
      <c r="G430" s="48"/>
      <c r="H430" s="48"/>
      <c r="I430" s="49"/>
      <c r="S430" s="25"/>
      <c r="AD430" s="25"/>
    </row>
    <row r="431" spans="2:30">
      <c r="B431" s="25"/>
      <c r="C431" s="48"/>
      <c r="D431" s="48"/>
      <c r="E431" s="48"/>
      <c r="F431" s="48"/>
      <c r="G431" s="48"/>
      <c r="H431" s="48"/>
      <c r="I431" s="49"/>
      <c r="S431" s="25"/>
      <c r="AD431" s="25"/>
    </row>
    <row r="432" spans="2:30">
      <c r="B432" s="25"/>
      <c r="C432" s="48"/>
      <c r="D432" s="48"/>
      <c r="E432" s="48"/>
      <c r="F432" s="48"/>
      <c r="G432" s="48"/>
      <c r="H432" s="48"/>
      <c r="I432" s="49"/>
      <c r="S432" s="25"/>
      <c r="AD432" s="25"/>
    </row>
    <row r="433" spans="2:30">
      <c r="B433" s="25"/>
      <c r="C433" s="48"/>
      <c r="D433" s="48"/>
      <c r="E433" s="48"/>
      <c r="F433" s="48"/>
      <c r="G433" s="48"/>
      <c r="H433" s="48"/>
      <c r="I433" s="49"/>
      <c r="S433" s="25"/>
      <c r="AD433" s="25"/>
    </row>
    <row r="434" spans="2:30">
      <c r="B434" s="25"/>
      <c r="C434" s="48"/>
      <c r="D434" s="48"/>
      <c r="E434" s="48"/>
      <c r="F434" s="48"/>
      <c r="G434" s="48"/>
      <c r="H434" s="48"/>
      <c r="I434" s="49"/>
      <c r="S434" s="25"/>
      <c r="AD434" s="25"/>
    </row>
    <row r="435" spans="2:30">
      <c r="B435" s="25"/>
      <c r="C435" s="48"/>
      <c r="D435" s="48"/>
      <c r="E435" s="48"/>
      <c r="F435" s="48"/>
      <c r="G435" s="48"/>
      <c r="H435" s="48"/>
      <c r="I435" s="49"/>
      <c r="S435" s="25"/>
      <c r="AD435" s="25"/>
    </row>
    <row r="436" spans="2:30">
      <c r="B436" s="25"/>
      <c r="C436" s="48"/>
      <c r="D436" s="48"/>
      <c r="E436" s="48"/>
      <c r="F436" s="48"/>
      <c r="G436" s="48"/>
      <c r="H436" s="48"/>
      <c r="I436" s="49"/>
      <c r="S436" s="25"/>
      <c r="AD436" s="25"/>
    </row>
    <row r="437" spans="2:30">
      <c r="B437" s="25"/>
      <c r="C437" s="48"/>
      <c r="D437" s="48"/>
      <c r="E437" s="48"/>
      <c r="F437" s="48"/>
      <c r="G437" s="48"/>
      <c r="H437" s="48"/>
      <c r="I437" s="49"/>
      <c r="S437" s="25"/>
      <c r="AD437" s="25"/>
    </row>
    <row r="438" spans="2:30">
      <c r="B438" s="25"/>
      <c r="C438" s="48"/>
      <c r="D438" s="48"/>
      <c r="E438" s="48"/>
      <c r="F438" s="48"/>
      <c r="G438" s="48"/>
      <c r="H438" s="48"/>
      <c r="I438" s="49"/>
      <c r="S438" s="25"/>
      <c r="AD438" s="25"/>
    </row>
    <row r="439" spans="2:30">
      <c r="B439" s="25"/>
      <c r="C439" s="48"/>
      <c r="D439" s="48"/>
      <c r="E439" s="48"/>
      <c r="F439" s="48"/>
      <c r="G439" s="48"/>
      <c r="H439" s="48"/>
      <c r="I439" s="49"/>
      <c r="S439" s="25"/>
      <c r="AD439" s="25"/>
    </row>
    <row r="440" spans="2:30">
      <c r="B440" s="25"/>
      <c r="C440" s="48"/>
      <c r="D440" s="48"/>
      <c r="E440" s="48"/>
      <c r="F440" s="48"/>
      <c r="G440" s="48"/>
      <c r="H440" s="48"/>
      <c r="I440" s="49"/>
      <c r="S440" s="25"/>
      <c r="AD440" s="25"/>
    </row>
    <row r="441" spans="2:30">
      <c r="B441" s="25"/>
      <c r="C441" s="48"/>
      <c r="D441" s="48"/>
      <c r="E441" s="48"/>
      <c r="F441" s="48"/>
      <c r="G441" s="48"/>
      <c r="H441" s="48"/>
      <c r="I441" s="49"/>
      <c r="S441" s="25"/>
      <c r="AD441" s="25"/>
    </row>
    <row r="442" spans="2:30">
      <c r="B442" s="25"/>
      <c r="C442" s="48"/>
      <c r="D442" s="48"/>
      <c r="E442" s="48"/>
      <c r="F442" s="48"/>
      <c r="G442" s="48"/>
      <c r="H442" s="48"/>
      <c r="I442" s="49"/>
      <c r="S442" s="25"/>
      <c r="AD442" s="25"/>
    </row>
    <row r="443" spans="2:30">
      <c r="B443" s="25"/>
      <c r="C443" s="48"/>
      <c r="D443" s="48"/>
      <c r="E443" s="48"/>
      <c r="F443" s="48"/>
      <c r="G443" s="48"/>
      <c r="H443" s="48"/>
      <c r="I443" s="49"/>
      <c r="S443" s="25"/>
      <c r="AD443" s="25"/>
    </row>
    <row r="444" spans="2:30">
      <c r="B444" s="25"/>
      <c r="C444" s="48"/>
      <c r="D444" s="48"/>
      <c r="E444" s="48"/>
      <c r="F444" s="48"/>
      <c r="G444" s="48"/>
      <c r="H444" s="48"/>
      <c r="I444" s="49"/>
      <c r="S444" s="25"/>
      <c r="AD444" s="25"/>
    </row>
    <row r="445" spans="2:30">
      <c r="B445" s="25"/>
      <c r="C445" s="48"/>
      <c r="D445" s="48"/>
      <c r="E445" s="48"/>
      <c r="F445" s="48"/>
      <c r="G445" s="48"/>
      <c r="H445" s="48"/>
      <c r="I445" s="49"/>
      <c r="S445" s="25"/>
      <c r="AD445" s="25"/>
    </row>
    <row r="446" spans="2:30">
      <c r="B446" s="25"/>
      <c r="C446" s="48"/>
      <c r="D446" s="48"/>
      <c r="E446" s="48"/>
      <c r="F446" s="48"/>
      <c r="G446" s="48"/>
      <c r="H446" s="48"/>
      <c r="I446" s="49"/>
      <c r="S446" s="25"/>
      <c r="AD446" s="25"/>
    </row>
    <row r="447" spans="2:30">
      <c r="B447" s="25"/>
      <c r="C447" s="48"/>
      <c r="D447" s="48"/>
      <c r="E447" s="48"/>
      <c r="F447" s="48"/>
      <c r="G447" s="48"/>
      <c r="H447" s="48"/>
      <c r="I447" s="49"/>
      <c r="S447" s="25"/>
      <c r="AD447" s="25"/>
    </row>
    <row r="448" spans="2:30">
      <c r="B448" s="25"/>
      <c r="C448" s="48"/>
      <c r="D448" s="48"/>
      <c r="E448" s="48"/>
      <c r="F448" s="48"/>
      <c r="G448" s="48"/>
      <c r="H448" s="48"/>
      <c r="I448" s="49"/>
      <c r="S448" s="25"/>
      <c r="AD448" s="25"/>
    </row>
    <row r="449" spans="2:30">
      <c r="B449" s="25"/>
      <c r="C449" s="48"/>
      <c r="D449" s="48"/>
      <c r="E449" s="48"/>
      <c r="F449" s="48"/>
      <c r="G449" s="48"/>
      <c r="H449" s="48"/>
      <c r="I449" s="49"/>
      <c r="S449" s="25"/>
      <c r="AD449" s="25"/>
    </row>
    <row r="450" spans="2:30">
      <c r="B450" s="25"/>
      <c r="C450" s="48"/>
      <c r="D450" s="48"/>
      <c r="E450" s="48"/>
      <c r="F450" s="48"/>
      <c r="G450" s="48"/>
      <c r="H450" s="48"/>
      <c r="I450" s="49"/>
      <c r="S450" s="25"/>
      <c r="AD450" s="25"/>
    </row>
    <row r="451" spans="2:30">
      <c r="B451" s="25"/>
      <c r="C451" s="48"/>
      <c r="D451" s="48"/>
      <c r="E451" s="48"/>
      <c r="F451" s="48"/>
      <c r="G451" s="48"/>
      <c r="H451" s="48"/>
      <c r="I451" s="49"/>
      <c r="S451" s="25"/>
      <c r="AD451" s="25"/>
    </row>
    <row r="452" spans="2:30">
      <c r="B452" s="25"/>
      <c r="C452" s="48"/>
      <c r="D452" s="48"/>
      <c r="E452" s="48"/>
      <c r="F452" s="48"/>
      <c r="G452" s="48"/>
      <c r="H452" s="48"/>
      <c r="I452" s="49"/>
      <c r="S452" s="25"/>
      <c r="AD452" s="25"/>
    </row>
    <row r="453" spans="2:30">
      <c r="B453" s="25"/>
      <c r="C453" s="48"/>
      <c r="D453" s="48"/>
      <c r="E453" s="48"/>
      <c r="F453" s="48"/>
      <c r="G453" s="48"/>
      <c r="H453" s="48"/>
      <c r="I453" s="49"/>
      <c r="S453" s="25"/>
      <c r="AD453" s="25"/>
    </row>
    <row r="454" spans="2:30">
      <c r="B454" s="25"/>
      <c r="C454" s="48"/>
      <c r="D454" s="48"/>
      <c r="E454" s="48"/>
      <c r="F454" s="48"/>
      <c r="G454" s="48"/>
      <c r="H454" s="48"/>
      <c r="I454" s="49"/>
      <c r="S454" s="25"/>
      <c r="AD454" s="25"/>
    </row>
    <row r="455" spans="2:30">
      <c r="B455" s="25"/>
      <c r="C455" s="48"/>
      <c r="D455" s="48"/>
      <c r="E455" s="48"/>
      <c r="F455" s="48"/>
      <c r="G455" s="48"/>
      <c r="H455" s="48"/>
      <c r="I455" s="49"/>
      <c r="S455" s="25"/>
      <c r="AD455" s="25"/>
    </row>
    <row r="456" spans="2:30">
      <c r="B456" s="25"/>
      <c r="C456" s="48"/>
      <c r="D456" s="48"/>
      <c r="E456" s="48"/>
      <c r="F456" s="48"/>
      <c r="G456" s="48"/>
      <c r="H456" s="48"/>
      <c r="I456" s="49"/>
      <c r="S456" s="25"/>
      <c r="AD456" s="25"/>
    </row>
    <row r="457" spans="2:30">
      <c r="B457" s="25"/>
      <c r="C457" s="48"/>
      <c r="D457" s="48"/>
      <c r="E457" s="48"/>
      <c r="F457" s="48"/>
      <c r="G457" s="48"/>
      <c r="H457" s="48"/>
      <c r="I457" s="49"/>
      <c r="S457" s="25"/>
      <c r="AD457" s="25"/>
    </row>
    <row r="458" spans="2:30">
      <c r="B458" s="25"/>
      <c r="C458" s="48"/>
      <c r="D458" s="48"/>
      <c r="E458" s="48"/>
      <c r="F458" s="48"/>
      <c r="G458" s="48"/>
      <c r="H458" s="48"/>
      <c r="I458" s="49"/>
      <c r="S458" s="25"/>
      <c r="AD458" s="25"/>
    </row>
    <row r="459" spans="2:30">
      <c r="B459" s="25"/>
      <c r="C459" s="48"/>
      <c r="D459" s="48"/>
      <c r="E459" s="48"/>
      <c r="F459" s="48"/>
      <c r="G459" s="48"/>
      <c r="H459" s="48"/>
      <c r="I459" s="49"/>
      <c r="S459" s="25"/>
      <c r="AD459" s="25"/>
    </row>
    <row r="460" spans="2:30">
      <c r="B460" s="25"/>
      <c r="C460" s="48"/>
      <c r="D460" s="48"/>
      <c r="E460" s="48"/>
      <c r="F460" s="48"/>
      <c r="G460" s="48"/>
      <c r="H460" s="48"/>
      <c r="I460" s="49"/>
      <c r="S460" s="25"/>
      <c r="AD460" s="25"/>
    </row>
    <row r="461" spans="2:30">
      <c r="B461" s="25"/>
      <c r="C461" s="48"/>
      <c r="D461" s="48"/>
      <c r="E461" s="48"/>
      <c r="F461" s="48"/>
      <c r="G461" s="48"/>
      <c r="H461" s="48"/>
      <c r="I461" s="49"/>
      <c r="S461" s="25"/>
      <c r="AD461" s="25"/>
    </row>
    <row r="462" spans="2:30">
      <c r="B462" s="25"/>
      <c r="C462" s="48"/>
      <c r="D462" s="48"/>
      <c r="E462" s="48"/>
      <c r="F462" s="48"/>
      <c r="G462" s="48"/>
      <c r="H462" s="48"/>
      <c r="I462" s="49"/>
      <c r="S462" s="25"/>
      <c r="AD462" s="25"/>
    </row>
    <row r="463" spans="2:30">
      <c r="B463" s="25"/>
      <c r="C463" s="48"/>
      <c r="D463" s="48"/>
      <c r="E463" s="48"/>
      <c r="F463" s="48"/>
      <c r="G463" s="48"/>
      <c r="H463" s="48"/>
      <c r="I463" s="49"/>
      <c r="S463" s="25"/>
      <c r="AD463" s="25"/>
    </row>
    <row r="464" spans="2:30">
      <c r="B464" s="25"/>
      <c r="C464" s="48"/>
      <c r="D464" s="48"/>
      <c r="E464" s="48"/>
      <c r="F464" s="48"/>
      <c r="G464" s="48"/>
      <c r="H464" s="48"/>
      <c r="I464" s="49"/>
      <c r="S464" s="25"/>
      <c r="AD464" s="25"/>
    </row>
    <row r="465" spans="2:30">
      <c r="B465" s="25"/>
      <c r="C465" s="48"/>
      <c r="D465" s="48"/>
      <c r="E465" s="48"/>
      <c r="F465" s="48"/>
      <c r="G465" s="48"/>
      <c r="H465" s="48"/>
      <c r="I465" s="49"/>
      <c r="S465" s="25"/>
      <c r="AD465" s="25"/>
    </row>
    <row r="466" spans="2:30">
      <c r="B466" s="25"/>
      <c r="C466" s="48"/>
      <c r="D466" s="48"/>
      <c r="E466" s="48"/>
      <c r="F466" s="48"/>
      <c r="G466" s="48"/>
      <c r="H466" s="48"/>
      <c r="I466" s="49"/>
      <c r="S466" s="25"/>
      <c r="AD466" s="25"/>
    </row>
    <row r="467" spans="2:30">
      <c r="B467" s="25"/>
      <c r="C467" s="48"/>
      <c r="D467" s="48"/>
      <c r="E467" s="48"/>
      <c r="F467" s="48"/>
      <c r="G467" s="48"/>
      <c r="H467" s="48"/>
      <c r="I467" s="49"/>
      <c r="S467" s="25"/>
      <c r="AD467" s="25"/>
    </row>
    <row r="468" spans="2:30">
      <c r="B468" s="25"/>
      <c r="C468" s="48"/>
      <c r="D468" s="48"/>
      <c r="E468" s="48"/>
      <c r="F468" s="48"/>
      <c r="G468" s="48"/>
      <c r="H468" s="48"/>
      <c r="I468" s="49"/>
      <c r="S468" s="25"/>
      <c r="AD468" s="25"/>
    </row>
    <row r="469" spans="2:30">
      <c r="B469" s="25"/>
      <c r="C469" s="48"/>
      <c r="D469" s="48"/>
      <c r="E469" s="48"/>
      <c r="F469" s="48"/>
      <c r="G469" s="48"/>
      <c r="H469" s="48"/>
      <c r="I469" s="49"/>
      <c r="S469" s="25"/>
      <c r="AD469" s="25"/>
    </row>
    <row r="470" spans="2:30">
      <c r="B470" s="25"/>
      <c r="C470" s="48"/>
      <c r="D470" s="48"/>
      <c r="E470" s="48"/>
      <c r="F470" s="48"/>
      <c r="G470" s="48"/>
      <c r="H470" s="48"/>
      <c r="I470" s="49"/>
      <c r="S470" s="25"/>
      <c r="AD470" s="25"/>
    </row>
    <row r="471" spans="2:30">
      <c r="B471" s="25"/>
      <c r="C471" s="48"/>
      <c r="D471" s="48"/>
      <c r="E471" s="48"/>
      <c r="F471" s="48"/>
      <c r="G471" s="48"/>
      <c r="H471" s="48"/>
      <c r="I471" s="49"/>
      <c r="S471" s="25"/>
      <c r="AD471" s="25"/>
    </row>
    <row r="472" spans="2:30">
      <c r="B472" s="25"/>
      <c r="C472" s="48"/>
      <c r="D472" s="48"/>
      <c r="E472" s="48"/>
      <c r="F472" s="48"/>
      <c r="G472" s="48"/>
      <c r="H472" s="48"/>
      <c r="I472" s="49"/>
      <c r="S472" s="25"/>
      <c r="AD472" s="25"/>
    </row>
    <row r="473" spans="2:30">
      <c r="B473" s="25"/>
      <c r="C473" s="48"/>
      <c r="D473" s="48"/>
      <c r="E473" s="48"/>
      <c r="F473" s="48"/>
      <c r="G473" s="48"/>
      <c r="H473" s="48"/>
      <c r="I473" s="49"/>
      <c r="S473" s="25"/>
      <c r="AD473" s="25"/>
    </row>
    <row r="474" spans="2:30">
      <c r="B474" s="25"/>
      <c r="C474" s="48"/>
      <c r="D474" s="48"/>
      <c r="E474" s="48"/>
      <c r="F474" s="48"/>
      <c r="G474" s="48"/>
      <c r="H474" s="48"/>
      <c r="I474" s="49"/>
      <c r="S474" s="25"/>
      <c r="AD474" s="25"/>
    </row>
    <row r="475" spans="2:30">
      <c r="B475" s="25"/>
      <c r="C475" s="48"/>
      <c r="D475" s="48"/>
      <c r="E475" s="48"/>
      <c r="F475" s="48"/>
      <c r="G475" s="48"/>
      <c r="H475" s="48"/>
      <c r="I475" s="49"/>
      <c r="S475" s="25"/>
      <c r="AD475" s="25"/>
    </row>
    <row r="476" spans="2:30">
      <c r="B476" s="25"/>
      <c r="C476" s="48"/>
      <c r="D476" s="48"/>
      <c r="E476" s="48"/>
      <c r="F476" s="48"/>
      <c r="G476" s="48"/>
      <c r="H476" s="48"/>
      <c r="I476" s="49"/>
      <c r="S476" s="25"/>
      <c r="AD476" s="25"/>
    </row>
    <row r="477" spans="2:30">
      <c r="B477" s="25"/>
      <c r="C477" s="48"/>
      <c r="D477" s="48"/>
      <c r="E477" s="48"/>
      <c r="F477" s="48"/>
      <c r="G477" s="48"/>
      <c r="H477" s="48"/>
      <c r="I477" s="49"/>
      <c r="S477" s="25"/>
      <c r="AD477" s="25"/>
    </row>
    <row r="478" spans="2:30">
      <c r="B478" s="25"/>
      <c r="C478" s="48"/>
      <c r="D478" s="48"/>
      <c r="E478" s="48"/>
      <c r="F478" s="48"/>
      <c r="G478" s="48"/>
      <c r="H478" s="48"/>
      <c r="I478" s="49"/>
      <c r="S478" s="25"/>
      <c r="AD478" s="25"/>
    </row>
    <row r="479" spans="2:30">
      <c r="B479" s="25"/>
      <c r="C479" s="48"/>
      <c r="D479" s="48"/>
      <c r="E479" s="48"/>
      <c r="F479" s="48"/>
      <c r="G479" s="48"/>
      <c r="H479" s="48"/>
      <c r="I479" s="49"/>
      <c r="S479" s="25"/>
      <c r="AD479" s="25"/>
    </row>
    <row r="480" spans="2:30">
      <c r="B480" s="25"/>
      <c r="C480" s="48"/>
      <c r="D480" s="48"/>
      <c r="E480" s="48"/>
      <c r="F480" s="48"/>
      <c r="G480" s="48"/>
      <c r="H480" s="48"/>
      <c r="I480" s="49"/>
      <c r="S480" s="25"/>
      <c r="AD480" s="25"/>
    </row>
    <row r="481" spans="2:30">
      <c r="B481" s="25"/>
      <c r="C481" s="48"/>
      <c r="D481" s="48"/>
      <c r="E481" s="48"/>
      <c r="F481" s="48"/>
      <c r="G481" s="48"/>
      <c r="H481" s="48"/>
      <c r="I481" s="49"/>
      <c r="S481" s="25"/>
      <c r="AD481" s="25"/>
    </row>
    <row r="482" spans="2:30">
      <c r="B482" s="25"/>
      <c r="C482" s="48"/>
      <c r="D482" s="48"/>
      <c r="E482" s="48"/>
      <c r="F482" s="48"/>
      <c r="G482" s="48"/>
      <c r="H482" s="48"/>
      <c r="I482" s="49"/>
      <c r="S482" s="25"/>
      <c r="AD482" s="25"/>
    </row>
    <row r="483" spans="2:30">
      <c r="B483" s="25"/>
      <c r="C483" s="48"/>
      <c r="D483" s="48"/>
      <c r="E483" s="48"/>
      <c r="F483" s="48"/>
      <c r="G483" s="48"/>
      <c r="H483" s="48"/>
      <c r="I483" s="49"/>
      <c r="S483" s="25"/>
      <c r="AD483" s="25"/>
    </row>
    <row r="484" spans="2:30">
      <c r="B484" s="25"/>
      <c r="C484" s="48"/>
      <c r="D484" s="48"/>
      <c r="E484" s="48"/>
      <c r="F484" s="48"/>
      <c r="G484" s="48"/>
      <c r="H484" s="48"/>
      <c r="I484" s="49"/>
      <c r="S484" s="25"/>
      <c r="AD484" s="25"/>
    </row>
    <row r="485" spans="2:30">
      <c r="B485" s="25"/>
      <c r="C485" s="48"/>
      <c r="D485" s="48"/>
      <c r="E485" s="48"/>
      <c r="F485" s="48"/>
      <c r="G485" s="48"/>
      <c r="H485" s="48"/>
      <c r="I485" s="49"/>
      <c r="S485" s="25"/>
      <c r="AD485" s="25"/>
    </row>
    <row r="486" spans="2:30">
      <c r="B486" s="25"/>
      <c r="C486" s="48"/>
      <c r="D486" s="48"/>
      <c r="E486" s="48"/>
      <c r="F486" s="48"/>
      <c r="G486" s="48"/>
      <c r="H486" s="48"/>
      <c r="I486" s="49"/>
      <c r="S486" s="25"/>
      <c r="AD486" s="25"/>
    </row>
    <row r="487" spans="2:30">
      <c r="B487" s="25"/>
      <c r="C487" s="48"/>
      <c r="D487" s="48"/>
      <c r="E487" s="48"/>
      <c r="F487" s="48"/>
      <c r="G487" s="48"/>
      <c r="H487" s="48"/>
      <c r="I487" s="49"/>
      <c r="S487" s="25"/>
      <c r="AD487" s="25"/>
    </row>
    <row r="488" spans="2:30">
      <c r="B488" s="25"/>
      <c r="C488" s="48"/>
      <c r="D488" s="48"/>
      <c r="E488" s="48"/>
      <c r="F488" s="48"/>
      <c r="G488" s="48"/>
      <c r="H488" s="48"/>
      <c r="I488" s="49"/>
      <c r="S488" s="25"/>
      <c r="AD488" s="25"/>
    </row>
    <row r="489" spans="2:30">
      <c r="B489" s="25"/>
      <c r="C489" s="48"/>
      <c r="D489" s="48"/>
      <c r="E489" s="48"/>
      <c r="F489" s="48"/>
      <c r="G489" s="48"/>
      <c r="H489" s="48"/>
      <c r="I489" s="49"/>
      <c r="S489" s="25"/>
      <c r="AD489" s="25"/>
    </row>
    <row r="490" spans="2:30">
      <c r="B490" s="25"/>
      <c r="C490" s="48"/>
      <c r="D490" s="48"/>
      <c r="E490" s="48"/>
      <c r="F490" s="48"/>
      <c r="G490" s="48"/>
      <c r="H490" s="48"/>
      <c r="I490" s="49"/>
      <c r="S490" s="25"/>
      <c r="AD490" s="25"/>
    </row>
    <row r="491" spans="2:30">
      <c r="B491" s="25"/>
      <c r="C491" s="48"/>
      <c r="D491" s="48"/>
      <c r="E491" s="48"/>
      <c r="F491" s="48"/>
      <c r="G491" s="48"/>
      <c r="H491" s="48"/>
      <c r="I491" s="49"/>
      <c r="S491" s="25"/>
      <c r="AD491" s="25"/>
    </row>
    <row r="492" spans="2:30">
      <c r="B492" s="25"/>
      <c r="C492" s="48"/>
      <c r="D492" s="48"/>
      <c r="E492" s="48"/>
      <c r="F492" s="48"/>
      <c r="G492" s="48"/>
      <c r="H492" s="48"/>
      <c r="I492" s="49"/>
      <c r="S492" s="25"/>
      <c r="AD492" s="25"/>
    </row>
    <row r="493" spans="2:30">
      <c r="B493" s="25"/>
      <c r="C493" s="48"/>
      <c r="D493" s="48"/>
      <c r="E493" s="48"/>
      <c r="F493" s="48"/>
      <c r="G493" s="48"/>
      <c r="H493" s="48"/>
      <c r="I493" s="49"/>
      <c r="S493" s="25"/>
      <c r="AD493" s="25"/>
    </row>
    <row r="494" spans="2:30">
      <c r="B494" s="25"/>
      <c r="C494" s="48"/>
      <c r="D494" s="48"/>
      <c r="E494" s="48"/>
      <c r="F494" s="48"/>
      <c r="G494" s="48"/>
      <c r="H494" s="48"/>
      <c r="I494" s="49"/>
      <c r="S494" s="25"/>
      <c r="AD494" s="25"/>
    </row>
    <row r="495" spans="2:30">
      <c r="B495" s="25"/>
      <c r="C495" s="48"/>
      <c r="D495" s="48"/>
      <c r="E495" s="48"/>
      <c r="F495" s="48"/>
      <c r="G495" s="48"/>
      <c r="H495" s="48"/>
      <c r="I495" s="49"/>
      <c r="S495" s="25"/>
      <c r="AD495" s="25"/>
    </row>
    <row r="496" spans="2:30">
      <c r="B496" s="25"/>
      <c r="C496" s="48"/>
      <c r="D496" s="48"/>
      <c r="E496" s="48"/>
      <c r="F496" s="48"/>
      <c r="G496" s="48"/>
      <c r="H496" s="48"/>
      <c r="I496" s="49"/>
      <c r="S496" s="25"/>
      <c r="AD496" s="25"/>
    </row>
    <row r="497" spans="2:30">
      <c r="B497" s="25"/>
      <c r="C497" s="48"/>
      <c r="D497" s="48"/>
      <c r="E497" s="48"/>
      <c r="F497" s="48"/>
      <c r="G497" s="48"/>
      <c r="H497" s="48"/>
      <c r="I497" s="49"/>
      <c r="S497" s="25"/>
      <c r="AD497" s="25"/>
    </row>
    <row r="498" spans="2:30">
      <c r="B498" s="25"/>
      <c r="C498" s="48"/>
      <c r="D498" s="48"/>
      <c r="E498" s="48"/>
      <c r="F498" s="48"/>
      <c r="G498" s="48"/>
      <c r="H498" s="48"/>
      <c r="I498" s="49"/>
      <c r="S498" s="25"/>
      <c r="AD498" s="25"/>
    </row>
    <row r="499" spans="2:30">
      <c r="B499" s="25"/>
      <c r="C499" s="48"/>
      <c r="D499" s="48"/>
      <c r="E499" s="48"/>
      <c r="F499" s="48"/>
      <c r="G499" s="48"/>
      <c r="H499" s="48"/>
      <c r="I499" s="49"/>
      <c r="S499" s="25"/>
      <c r="AD499" s="25"/>
    </row>
    <row r="500" spans="2:30">
      <c r="B500" s="25"/>
      <c r="C500" s="48"/>
      <c r="D500" s="48"/>
      <c r="E500" s="48"/>
      <c r="F500" s="48"/>
      <c r="G500" s="48"/>
      <c r="H500" s="48"/>
      <c r="I500" s="49"/>
      <c r="S500" s="25"/>
      <c r="AD500" s="25"/>
    </row>
    <row r="501" spans="2:30">
      <c r="B501" s="25"/>
      <c r="C501" s="48"/>
      <c r="D501" s="48"/>
      <c r="E501" s="48"/>
      <c r="F501" s="48"/>
      <c r="G501" s="48"/>
      <c r="H501" s="48"/>
      <c r="I501" s="49"/>
      <c r="S501" s="25"/>
      <c r="AD501" s="25"/>
    </row>
    <row r="502" spans="2:30">
      <c r="B502" s="25"/>
      <c r="C502" s="48"/>
      <c r="D502" s="48"/>
      <c r="E502" s="48"/>
      <c r="F502" s="48"/>
      <c r="G502" s="48"/>
      <c r="H502" s="48"/>
      <c r="I502" s="49"/>
      <c r="S502" s="25"/>
      <c r="AD502" s="25"/>
    </row>
    <row r="503" spans="2:30">
      <c r="B503" s="25"/>
      <c r="C503" s="48"/>
      <c r="D503" s="48"/>
      <c r="E503" s="48"/>
      <c r="F503" s="48"/>
      <c r="G503" s="48"/>
      <c r="H503" s="48"/>
      <c r="I503" s="49"/>
      <c r="S503" s="25"/>
      <c r="AD503" s="25"/>
    </row>
    <row r="504" spans="2:30">
      <c r="B504" s="25"/>
      <c r="C504" s="48"/>
      <c r="D504" s="48"/>
      <c r="E504" s="48"/>
      <c r="F504" s="48"/>
      <c r="G504" s="48"/>
      <c r="H504" s="48"/>
      <c r="I504" s="49"/>
      <c r="S504" s="25"/>
      <c r="AD504" s="25"/>
    </row>
    <row r="505" spans="2:30">
      <c r="B505" s="25"/>
      <c r="C505" s="48"/>
      <c r="D505" s="48"/>
      <c r="E505" s="48"/>
      <c r="F505" s="48"/>
      <c r="G505" s="48"/>
      <c r="H505" s="48"/>
      <c r="I505" s="49"/>
      <c r="S505" s="25"/>
      <c r="AD505" s="25"/>
    </row>
    <row r="506" spans="2:30">
      <c r="B506" s="25"/>
      <c r="C506" s="48"/>
      <c r="D506" s="48"/>
      <c r="E506" s="48"/>
      <c r="F506" s="48"/>
      <c r="G506" s="48"/>
      <c r="H506" s="48"/>
      <c r="I506" s="49"/>
      <c r="S506" s="25"/>
      <c r="AD506" s="25"/>
    </row>
    <row r="507" spans="2:30">
      <c r="B507" s="25"/>
      <c r="C507" s="48"/>
      <c r="D507" s="48"/>
      <c r="E507" s="48"/>
      <c r="F507" s="48"/>
      <c r="G507" s="48"/>
      <c r="H507" s="48"/>
      <c r="I507" s="49"/>
      <c r="S507" s="25"/>
      <c r="AD507" s="25"/>
    </row>
    <row r="508" spans="2:30">
      <c r="B508" s="25"/>
      <c r="C508" s="48"/>
      <c r="D508" s="48"/>
      <c r="E508" s="48"/>
      <c r="F508" s="48"/>
      <c r="G508" s="48"/>
      <c r="H508" s="48"/>
      <c r="I508" s="49"/>
      <c r="S508" s="25"/>
      <c r="AD508" s="25"/>
    </row>
    <row r="509" spans="2:30">
      <c r="B509" s="25"/>
      <c r="C509" s="48"/>
      <c r="D509" s="48"/>
      <c r="E509" s="48"/>
      <c r="F509" s="48"/>
      <c r="G509" s="48"/>
      <c r="H509" s="48"/>
      <c r="I509" s="49"/>
      <c r="S509" s="25"/>
      <c r="AD509" s="25"/>
    </row>
    <row r="510" spans="2:30">
      <c r="B510" s="25"/>
      <c r="C510" s="48"/>
      <c r="D510" s="48"/>
      <c r="E510" s="48"/>
      <c r="F510" s="48"/>
      <c r="G510" s="48"/>
      <c r="H510" s="48"/>
      <c r="I510" s="49"/>
      <c r="S510" s="25"/>
      <c r="AD510" s="25"/>
    </row>
    <row r="511" spans="2:30">
      <c r="B511" s="25"/>
      <c r="C511" s="48"/>
      <c r="D511" s="48"/>
      <c r="E511" s="48"/>
      <c r="F511" s="48"/>
      <c r="G511" s="48"/>
      <c r="H511" s="48"/>
      <c r="I511" s="49"/>
      <c r="S511" s="25"/>
      <c r="AD511" s="25"/>
    </row>
    <row r="512" spans="2:30">
      <c r="B512" s="25"/>
      <c r="C512" s="48"/>
      <c r="D512" s="48"/>
      <c r="E512" s="48"/>
      <c r="F512" s="48"/>
      <c r="G512" s="48"/>
      <c r="H512" s="48"/>
      <c r="I512" s="49"/>
      <c r="S512" s="25"/>
      <c r="AD512" s="25"/>
    </row>
    <row r="513" spans="2:30">
      <c r="B513" s="25"/>
      <c r="C513" s="48"/>
      <c r="D513" s="48"/>
      <c r="E513" s="48"/>
      <c r="F513" s="48"/>
      <c r="G513" s="48"/>
      <c r="H513" s="48"/>
      <c r="I513" s="49"/>
      <c r="S513" s="25"/>
      <c r="AD513" s="25"/>
    </row>
    <row r="514" spans="2:30">
      <c r="B514" s="25"/>
      <c r="C514" s="48"/>
      <c r="D514" s="48"/>
      <c r="E514" s="48"/>
      <c r="F514" s="48"/>
      <c r="G514" s="48"/>
      <c r="H514" s="48"/>
      <c r="I514" s="49"/>
      <c r="S514" s="25"/>
      <c r="AD514" s="25"/>
    </row>
    <row r="515" spans="2:30">
      <c r="B515" s="25"/>
      <c r="C515" s="48"/>
      <c r="D515" s="48"/>
      <c r="E515" s="48"/>
      <c r="F515" s="48"/>
      <c r="G515" s="48"/>
      <c r="H515" s="48"/>
      <c r="I515" s="49"/>
      <c r="S515" s="25"/>
      <c r="AD515" s="25"/>
    </row>
    <row r="516" spans="2:30">
      <c r="B516" s="25"/>
      <c r="C516" s="48"/>
      <c r="D516" s="48"/>
      <c r="E516" s="48"/>
      <c r="F516" s="48"/>
      <c r="G516" s="48"/>
      <c r="H516" s="48"/>
      <c r="I516" s="49"/>
      <c r="S516" s="25"/>
      <c r="AD516" s="25"/>
    </row>
    <row r="517" spans="2:30">
      <c r="B517" s="25"/>
      <c r="C517" s="48"/>
      <c r="D517" s="48"/>
      <c r="E517" s="48"/>
      <c r="F517" s="48"/>
      <c r="G517" s="48"/>
      <c r="H517" s="48"/>
      <c r="I517" s="49"/>
      <c r="S517" s="25"/>
      <c r="AD517" s="25"/>
    </row>
    <row r="518" spans="2:30">
      <c r="B518" s="25"/>
      <c r="C518" s="48"/>
      <c r="D518" s="48"/>
      <c r="E518" s="48"/>
      <c r="F518" s="48"/>
      <c r="G518" s="48"/>
      <c r="H518" s="48"/>
      <c r="I518" s="49"/>
      <c r="S518" s="25"/>
      <c r="AD518" s="25"/>
    </row>
    <row r="519" spans="2:30">
      <c r="B519" s="25"/>
      <c r="C519" s="48"/>
      <c r="D519" s="48"/>
      <c r="E519" s="48"/>
      <c r="F519" s="48"/>
      <c r="G519" s="48"/>
      <c r="H519" s="48"/>
      <c r="I519" s="49"/>
      <c r="S519" s="25"/>
      <c r="AD519" s="25"/>
    </row>
    <row r="520" spans="2:30">
      <c r="B520" s="25"/>
      <c r="C520" s="48"/>
      <c r="D520" s="48"/>
      <c r="E520" s="48"/>
      <c r="F520" s="48"/>
      <c r="G520" s="48"/>
      <c r="H520" s="48"/>
      <c r="I520" s="49"/>
      <c r="S520" s="25"/>
      <c r="AD520" s="25"/>
    </row>
    <row r="521" spans="2:30">
      <c r="B521" s="25"/>
      <c r="C521" s="48"/>
      <c r="D521" s="48"/>
      <c r="E521" s="48"/>
      <c r="F521" s="48"/>
      <c r="G521" s="48"/>
      <c r="H521" s="48"/>
      <c r="I521" s="49"/>
      <c r="S521" s="25"/>
      <c r="AD521" s="25"/>
    </row>
    <row r="522" spans="2:30">
      <c r="B522" s="25"/>
      <c r="C522" s="48"/>
      <c r="D522" s="48"/>
      <c r="E522" s="48"/>
      <c r="F522" s="48"/>
      <c r="G522" s="48"/>
      <c r="H522" s="48"/>
      <c r="I522" s="49"/>
      <c r="S522" s="25"/>
      <c r="AD522" s="25"/>
    </row>
    <row r="523" spans="2:30">
      <c r="B523" s="25"/>
      <c r="C523" s="48"/>
      <c r="D523" s="48"/>
      <c r="E523" s="48"/>
      <c r="F523" s="48"/>
      <c r="G523" s="48"/>
      <c r="H523" s="48"/>
      <c r="I523" s="49"/>
      <c r="S523" s="25"/>
      <c r="AD523" s="25"/>
    </row>
    <row r="524" spans="2:30">
      <c r="B524" s="25"/>
      <c r="C524" s="48"/>
      <c r="D524" s="48"/>
      <c r="E524" s="48"/>
      <c r="F524" s="48"/>
      <c r="G524" s="48"/>
      <c r="H524" s="48"/>
      <c r="I524" s="49"/>
      <c r="S524" s="25"/>
      <c r="AD524" s="25"/>
    </row>
    <row r="525" spans="2:30">
      <c r="B525" s="25"/>
      <c r="C525" s="48"/>
      <c r="D525" s="48"/>
      <c r="E525" s="48"/>
      <c r="F525" s="48"/>
      <c r="G525" s="48"/>
      <c r="H525" s="48"/>
      <c r="I525" s="49"/>
      <c r="S525" s="25"/>
      <c r="AD525" s="25"/>
    </row>
    <row r="526" spans="2:30">
      <c r="B526" s="25"/>
      <c r="C526" s="48"/>
      <c r="D526" s="48"/>
      <c r="E526" s="48"/>
      <c r="F526" s="48"/>
      <c r="G526" s="48"/>
      <c r="H526" s="48"/>
      <c r="I526" s="49"/>
      <c r="S526" s="25"/>
      <c r="AD526" s="25"/>
    </row>
    <row r="527" spans="2:30">
      <c r="B527" s="25"/>
      <c r="C527" s="48"/>
      <c r="D527" s="48"/>
      <c r="E527" s="48"/>
      <c r="F527" s="48"/>
      <c r="G527" s="48"/>
      <c r="H527" s="48"/>
      <c r="I527" s="49"/>
      <c r="S527" s="25"/>
      <c r="AD527" s="25"/>
    </row>
    <row r="528" spans="2:30">
      <c r="B528" s="25"/>
      <c r="C528" s="48"/>
      <c r="D528" s="48"/>
      <c r="E528" s="48"/>
      <c r="F528" s="48"/>
      <c r="G528" s="48"/>
      <c r="H528" s="48"/>
      <c r="I528" s="49"/>
      <c r="S528" s="25"/>
      <c r="AD528" s="25"/>
    </row>
    <row r="529" spans="2:30">
      <c r="B529" s="25"/>
      <c r="C529" s="48"/>
      <c r="D529" s="48"/>
      <c r="E529" s="48"/>
      <c r="F529" s="48"/>
      <c r="G529" s="48"/>
      <c r="H529" s="48"/>
      <c r="I529" s="49"/>
      <c r="S529" s="25"/>
      <c r="AD529" s="25"/>
    </row>
    <row r="530" spans="2:30">
      <c r="B530" s="25"/>
      <c r="C530" s="48"/>
      <c r="D530" s="48"/>
      <c r="E530" s="48"/>
      <c r="F530" s="48"/>
      <c r="G530" s="48"/>
      <c r="H530" s="48"/>
      <c r="I530" s="49"/>
      <c r="S530" s="25"/>
      <c r="AD530" s="25"/>
    </row>
    <row r="531" spans="2:30">
      <c r="B531" s="25"/>
      <c r="C531" s="48"/>
      <c r="D531" s="48"/>
      <c r="E531" s="48"/>
      <c r="F531" s="48"/>
      <c r="G531" s="48"/>
      <c r="H531" s="48"/>
      <c r="I531" s="49"/>
      <c r="S531" s="25"/>
      <c r="AD531" s="25"/>
    </row>
    <row r="532" spans="2:30">
      <c r="B532" s="25"/>
      <c r="C532" s="48"/>
      <c r="D532" s="48"/>
      <c r="E532" s="48"/>
      <c r="F532" s="48"/>
      <c r="G532" s="48"/>
      <c r="H532" s="48"/>
      <c r="I532" s="49"/>
      <c r="S532" s="25"/>
      <c r="AD532" s="25"/>
    </row>
    <row r="533" spans="2:30">
      <c r="B533" s="25"/>
      <c r="C533" s="48"/>
      <c r="D533" s="48"/>
      <c r="E533" s="48"/>
      <c r="F533" s="48"/>
      <c r="G533" s="48"/>
      <c r="H533" s="48"/>
      <c r="I533" s="49"/>
      <c r="S533" s="25"/>
      <c r="AD533" s="25"/>
    </row>
    <row r="534" spans="2:30">
      <c r="B534" s="25"/>
      <c r="C534" s="48"/>
      <c r="D534" s="48"/>
      <c r="E534" s="48"/>
      <c r="F534" s="48"/>
      <c r="G534" s="48"/>
      <c r="H534" s="48"/>
      <c r="I534" s="49"/>
      <c r="S534" s="25"/>
      <c r="AD534" s="25"/>
    </row>
    <row r="535" spans="2:30">
      <c r="B535" s="25"/>
      <c r="C535" s="48"/>
      <c r="D535" s="48"/>
      <c r="E535" s="48"/>
      <c r="F535" s="48"/>
      <c r="G535" s="48"/>
      <c r="H535" s="48"/>
      <c r="I535" s="49"/>
      <c r="S535" s="25"/>
      <c r="AD535" s="25"/>
    </row>
    <row r="536" spans="2:30">
      <c r="B536" s="25"/>
      <c r="C536" s="48"/>
      <c r="D536" s="48"/>
      <c r="E536" s="48"/>
      <c r="F536" s="48"/>
      <c r="G536" s="48"/>
      <c r="H536" s="48"/>
      <c r="I536" s="49"/>
      <c r="S536" s="25"/>
      <c r="AD536" s="25"/>
    </row>
    <row r="537" spans="2:30">
      <c r="B537" s="25"/>
      <c r="C537" s="48"/>
      <c r="D537" s="48"/>
      <c r="E537" s="48"/>
      <c r="F537" s="48"/>
      <c r="G537" s="48"/>
      <c r="H537" s="48"/>
      <c r="I537" s="49"/>
      <c r="S537" s="25"/>
      <c r="AD537" s="25"/>
    </row>
    <row r="538" spans="2:30">
      <c r="B538" s="25"/>
      <c r="C538" s="48"/>
      <c r="D538" s="48"/>
      <c r="E538" s="48"/>
      <c r="F538" s="48"/>
      <c r="G538" s="48"/>
      <c r="H538" s="48"/>
      <c r="I538" s="49"/>
      <c r="S538" s="25"/>
      <c r="AD538" s="25"/>
    </row>
    <row r="539" spans="2:30">
      <c r="B539" s="25"/>
      <c r="C539" s="48"/>
      <c r="D539" s="48"/>
      <c r="E539" s="48"/>
      <c r="F539" s="48"/>
      <c r="G539" s="48"/>
      <c r="H539" s="48"/>
      <c r="I539" s="49"/>
      <c r="S539" s="25"/>
      <c r="AD539" s="25"/>
    </row>
    <row r="540" spans="2:30">
      <c r="B540" s="25"/>
      <c r="C540" s="48"/>
      <c r="D540" s="48"/>
      <c r="E540" s="48"/>
      <c r="F540" s="48"/>
      <c r="G540" s="48"/>
      <c r="H540" s="48"/>
      <c r="I540" s="49"/>
      <c r="S540" s="25"/>
      <c r="AD540" s="25"/>
    </row>
    <row r="541" spans="2:30">
      <c r="B541" s="25"/>
      <c r="C541" s="48"/>
      <c r="D541" s="48"/>
      <c r="E541" s="48"/>
      <c r="F541" s="48"/>
      <c r="G541" s="48"/>
      <c r="H541" s="48"/>
      <c r="I541" s="49"/>
      <c r="S541" s="25"/>
      <c r="AD541" s="25"/>
    </row>
    <row r="542" spans="2:30">
      <c r="B542" s="25"/>
      <c r="C542" s="48"/>
      <c r="D542" s="48"/>
      <c r="E542" s="48"/>
      <c r="F542" s="48"/>
      <c r="G542" s="48"/>
      <c r="H542" s="48"/>
      <c r="I542" s="49"/>
      <c r="S542" s="25"/>
      <c r="AD542" s="25"/>
    </row>
    <row r="543" spans="2:30">
      <c r="B543" s="25"/>
      <c r="C543" s="48"/>
      <c r="D543" s="48"/>
      <c r="E543" s="48"/>
      <c r="F543" s="48"/>
      <c r="G543" s="48"/>
      <c r="H543" s="48"/>
      <c r="I543" s="49"/>
      <c r="S543" s="25"/>
      <c r="AD543" s="25"/>
    </row>
    <row r="544" spans="2:30">
      <c r="B544" s="25"/>
      <c r="C544" s="48"/>
      <c r="D544" s="48"/>
      <c r="E544" s="48"/>
      <c r="F544" s="48"/>
      <c r="G544" s="48"/>
      <c r="H544" s="48"/>
      <c r="I544" s="49"/>
      <c r="S544" s="25"/>
      <c r="AD544" s="25"/>
    </row>
    <row r="545" spans="2:30">
      <c r="B545" s="25"/>
      <c r="C545" s="48"/>
      <c r="D545" s="48"/>
      <c r="E545" s="48"/>
      <c r="F545" s="48"/>
      <c r="G545" s="48"/>
      <c r="H545" s="48"/>
      <c r="I545" s="49"/>
      <c r="S545" s="25"/>
      <c r="AD545" s="25"/>
    </row>
    <row r="546" spans="2:30">
      <c r="B546" s="25"/>
      <c r="C546" s="48"/>
      <c r="D546" s="48"/>
      <c r="E546" s="48"/>
      <c r="F546" s="48"/>
      <c r="G546" s="48"/>
      <c r="H546" s="48"/>
      <c r="I546" s="49"/>
      <c r="S546" s="25"/>
      <c r="AD546" s="25"/>
    </row>
    <row r="547" spans="2:30">
      <c r="B547" s="25"/>
      <c r="C547" s="48"/>
      <c r="D547" s="48"/>
      <c r="E547" s="48"/>
      <c r="F547" s="48"/>
      <c r="G547" s="48"/>
      <c r="H547" s="48"/>
      <c r="I547" s="49"/>
      <c r="S547" s="25"/>
      <c r="AD547" s="25"/>
    </row>
    <row r="548" spans="2:30">
      <c r="B548" s="25"/>
      <c r="C548" s="48"/>
      <c r="D548" s="48"/>
      <c r="E548" s="48"/>
      <c r="F548" s="48"/>
      <c r="G548" s="48"/>
      <c r="H548" s="48"/>
      <c r="I548" s="49"/>
      <c r="S548" s="25"/>
      <c r="AD548" s="25"/>
    </row>
    <row r="549" spans="2:30">
      <c r="B549" s="25"/>
      <c r="C549" s="48"/>
      <c r="D549" s="48"/>
      <c r="E549" s="48"/>
      <c r="F549" s="48"/>
      <c r="G549" s="48"/>
      <c r="H549" s="48"/>
      <c r="I549" s="49"/>
      <c r="S549" s="25"/>
      <c r="AD549" s="25"/>
    </row>
    <row r="550" spans="2:30">
      <c r="B550" s="25"/>
      <c r="C550" s="48"/>
      <c r="D550" s="48"/>
      <c r="E550" s="48"/>
      <c r="F550" s="48"/>
      <c r="G550" s="48"/>
      <c r="H550" s="48"/>
      <c r="I550" s="49"/>
      <c r="S550" s="25"/>
      <c r="AD550" s="25"/>
    </row>
    <row r="551" spans="2:30">
      <c r="B551" s="25"/>
      <c r="C551" s="48"/>
      <c r="D551" s="48"/>
      <c r="E551" s="48"/>
      <c r="F551" s="48"/>
      <c r="G551" s="48"/>
      <c r="H551" s="48"/>
      <c r="I551" s="49"/>
      <c r="S551" s="25"/>
      <c r="AD551" s="25"/>
    </row>
    <row r="552" spans="2:30">
      <c r="B552" s="25"/>
      <c r="C552" s="48"/>
      <c r="D552" s="48"/>
      <c r="E552" s="48"/>
      <c r="F552" s="48"/>
      <c r="G552" s="48"/>
      <c r="H552" s="48"/>
      <c r="I552" s="49"/>
      <c r="S552" s="25"/>
      <c r="AD552" s="25"/>
    </row>
    <row r="553" spans="2:30">
      <c r="B553" s="25"/>
      <c r="C553" s="48"/>
      <c r="D553" s="48"/>
      <c r="E553" s="48"/>
      <c r="F553" s="48"/>
      <c r="G553" s="48"/>
      <c r="H553" s="48"/>
      <c r="I553" s="49"/>
      <c r="S553" s="25"/>
      <c r="AD553" s="25"/>
    </row>
    <row r="554" spans="2:30">
      <c r="B554" s="25"/>
      <c r="C554" s="48"/>
      <c r="D554" s="48"/>
      <c r="E554" s="48"/>
      <c r="F554" s="48"/>
      <c r="G554" s="48"/>
      <c r="H554" s="48"/>
      <c r="I554" s="49"/>
      <c r="S554" s="25"/>
      <c r="AD554" s="25"/>
    </row>
    <row r="555" spans="2:30">
      <c r="B555" s="25"/>
      <c r="C555" s="48"/>
      <c r="D555" s="48"/>
      <c r="E555" s="48"/>
      <c r="F555" s="48"/>
      <c r="G555" s="48"/>
      <c r="H555" s="48"/>
      <c r="I555" s="49"/>
      <c r="S555" s="25"/>
      <c r="AD555" s="25"/>
    </row>
    <row r="556" spans="2:30">
      <c r="B556" s="25"/>
      <c r="C556" s="48"/>
      <c r="D556" s="48"/>
      <c r="E556" s="48"/>
      <c r="F556" s="48"/>
      <c r="G556" s="48"/>
      <c r="H556" s="48"/>
      <c r="I556" s="49"/>
      <c r="S556" s="25"/>
      <c r="AD556" s="25"/>
    </row>
    <row r="557" spans="2:30">
      <c r="B557" s="25"/>
      <c r="C557" s="48"/>
      <c r="D557" s="48"/>
      <c r="E557" s="48"/>
      <c r="F557" s="48"/>
      <c r="G557" s="48"/>
      <c r="H557" s="48"/>
      <c r="I557" s="49"/>
      <c r="S557" s="25"/>
      <c r="AD557" s="25"/>
    </row>
    <row r="558" spans="2:30">
      <c r="B558" s="25"/>
      <c r="C558" s="48"/>
      <c r="D558" s="48"/>
      <c r="E558" s="48"/>
      <c r="F558" s="48"/>
      <c r="G558" s="48"/>
      <c r="H558" s="48"/>
      <c r="I558" s="49"/>
      <c r="S558" s="25"/>
      <c r="AD558" s="25"/>
    </row>
    <row r="559" spans="2:30">
      <c r="B559" s="25"/>
      <c r="C559" s="48"/>
      <c r="D559" s="48"/>
      <c r="E559" s="48"/>
      <c r="F559" s="48"/>
      <c r="G559" s="48"/>
      <c r="H559" s="48"/>
      <c r="I559" s="49"/>
      <c r="S559" s="25"/>
      <c r="AD559" s="25"/>
    </row>
    <row r="560" spans="2:30">
      <c r="B560" s="25"/>
      <c r="C560" s="48"/>
      <c r="D560" s="48"/>
      <c r="E560" s="48"/>
      <c r="F560" s="48"/>
      <c r="G560" s="48"/>
      <c r="H560" s="48"/>
      <c r="I560" s="49"/>
      <c r="S560" s="25"/>
      <c r="AD560" s="25"/>
    </row>
    <row r="561" spans="2:30">
      <c r="B561" s="25"/>
      <c r="C561" s="48"/>
      <c r="D561" s="48"/>
      <c r="E561" s="48"/>
      <c r="F561" s="48"/>
      <c r="G561" s="48"/>
      <c r="H561" s="48"/>
      <c r="I561" s="49"/>
      <c r="S561" s="25"/>
      <c r="AD561" s="25"/>
    </row>
    <row r="562" spans="2:30">
      <c r="B562" s="25"/>
      <c r="C562" s="48"/>
      <c r="D562" s="48"/>
      <c r="E562" s="48"/>
      <c r="F562" s="48"/>
      <c r="G562" s="48"/>
      <c r="H562" s="48"/>
      <c r="I562" s="49"/>
      <c r="S562" s="25"/>
      <c r="AD562" s="25"/>
    </row>
    <row r="563" spans="2:30">
      <c r="B563" s="25"/>
      <c r="C563" s="48"/>
      <c r="D563" s="48"/>
      <c r="E563" s="48"/>
      <c r="F563" s="48"/>
      <c r="G563" s="48"/>
      <c r="H563" s="48"/>
      <c r="I563" s="49"/>
      <c r="S563" s="25"/>
      <c r="AD563" s="25"/>
    </row>
    <row r="564" spans="2:30">
      <c r="B564" s="25"/>
      <c r="C564" s="48"/>
      <c r="D564" s="48"/>
      <c r="E564" s="48"/>
      <c r="F564" s="48"/>
      <c r="G564" s="48"/>
      <c r="H564" s="48"/>
      <c r="I564" s="49"/>
      <c r="S564" s="25"/>
      <c r="AD564" s="25"/>
    </row>
    <row r="565" spans="2:30">
      <c r="B565" s="25"/>
      <c r="C565" s="48"/>
      <c r="D565" s="48"/>
      <c r="E565" s="48"/>
      <c r="F565" s="48"/>
      <c r="G565" s="48"/>
      <c r="H565" s="48"/>
      <c r="I565" s="49"/>
      <c r="S565" s="25"/>
      <c r="AD565" s="25"/>
    </row>
    <row r="566" spans="2:30">
      <c r="B566" s="25"/>
      <c r="C566" s="48"/>
      <c r="D566" s="48"/>
      <c r="E566" s="48"/>
      <c r="F566" s="48"/>
      <c r="G566" s="48"/>
      <c r="H566" s="48"/>
      <c r="I566" s="49"/>
      <c r="S566" s="25"/>
      <c r="AD566" s="25"/>
    </row>
    <row r="567" spans="2:30">
      <c r="B567" s="25"/>
      <c r="C567" s="48"/>
      <c r="D567" s="48"/>
      <c r="E567" s="48"/>
      <c r="F567" s="48"/>
      <c r="G567" s="48"/>
      <c r="H567" s="48"/>
      <c r="I567" s="49"/>
      <c r="S567" s="25"/>
      <c r="AD567" s="25"/>
    </row>
    <row r="568" spans="2:30">
      <c r="B568" s="25"/>
      <c r="C568" s="48"/>
      <c r="D568" s="48"/>
      <c r="E568" s="48"/>
      <c r="F568" s="48"/>
      <c r="G568" s="48"/>
      <c r="H568" s="48"/>
      <c r="I568" s="49"/>
      <c r="S568" s="25"/>
      <c r="AD568" s="25"/>
    </row>
    <row r="569" spans="2:30">
      <c r="B569" s="25"/>
      <c r="C569" s="48"/>
      <c r="D569" s="48"/>
      <c r="E569" s="48"/>
      <c r="F569" s="48"/>
      <c r="G569" s="48"/>
      <c r="H569" s="48"/>
      <c r="I569" s="49"/>
      <c r="S569" s="25"/>
      <c r="AD569" s="25"/>
    </row>
    <row r="570" spans="2:30">
      <c r="B570" s="25"/>
      <c r="C570" s="48"/>
      <c r="D570" s="48"/>
      <c r="E570" s="48"/>
      <c r="F570" s="48"/>
      <c r="G570" s="48"/>
      <c r="H570" s="48"/>
      <c r="I570" s="49"/>
      <c r="S570" s="25"/>
      <c r="AD570" s="25"/>
    </row>
    <row r="571" spans="2:30">
      <c r="B571" s="25"/>
      <c r="C571" s="48"/>
      <c r="D571" s="48"/>
      <c r="E571" s="48"/>
      <c r="F571" s="48"/>
      <c r="G571" s="48"/>
      <c r="H571" s="48"/>
      <c r="I571" s="49"/>
      <c r="S571" s="25"/>
      <c r="AD571" s="25"/>
    </row>
    <row r="572" spans="2:30">
      <c r="B572" s="25"/>
      <c r="C572" s="48"/>
      <c r="D572" s="48"/>
      <c r="E572" s="48"/>
      <c r="F572" s="48"/>
      <c r="G572" s="48"/>
      <c r="H572" s="48"/>
      <c r="I572" s="49"/>
      <c r="S572" s="25"/>
      <c r="AD572" s="25"/>
    </row>
    <row r="573" spans="2:30">
      <c r="B573" s="25"/>
      <c r="C573" s="48"/>
      <c r="D573" s="48"/>
      <c r="E573" s="48"/>
      <c r="F573" s="48"/>
      <c r="G573" s="48"/>
      <c r="H573" s="48"/>
      <c r="I573" s="49"/>
      <c r="S573" s="25"/>
      <c r="AD573" s="25"/>
    </row>
    <row r="574" spans="2:30">
      <c r="B574" s="25"/>
      <c r="C574" s="48"/>
      <c r="D574" s="48"/>
      <c r="E574" s="48"/>
      <c r="F574" s="48"/>
      <c r="G574" s="48"/>
      <c r="H574" s="48"/>
      <c r="I574" s="49"/>
      <c r="S574" s="25"/>
      <c r="AD574" s="25"/>
    </row>
    <row r="575" spans="2:30">
      <c r="B575" s="25"/>
      <c r="C575" s="48"/>
      <c r="D575" s="48"/>
      <c r="E575" s="48"/>
      <c r="F575" s="48"/>
      <c r="G575" s="48"/>
      <c r="H575" s="48"/>
      <c r="I575" s="49"/>
      <c r="S575" s="25"/>
      <c r="AD575" s="25"/>
    </row>
    <row r="576" spans="2:30">
      <c r="B576" s="25"/>
      <c r="C576" s="48"/>
      <c r="D576" s="48"/>
      <c r="E576" s="48"/>
      <c r="F576" s="48"/>
      <c r="G576" s="48"/>
      <c r="H576" s="48"/>
      <c r="I576" s="49"/>
      <c r="S576" s="25"/>
      <c r="AD576" s="25"/>
    </row>
    <row r="577" spans="2:30">
      <c r="B577" s="25"/>
      <c r="C577" s="48"/>
      <c r="D577" s="48"/>
      <c r="E577" s="48"/>
      <c r="F577" s="48"/>
      <c r="G577" s="48"/>
      <c r="H577" s="48"/>
      <c r="I577" s="49"/>
      <c r="S577" s="25"/>
      <c r="AD577" s="25"/>
    </row>
    <row r="578" spans="2:30">
      <c r="B578" s="25"/>
      <c r="C578" s="48"/>
      <c r="D578" s="48"/>
      <c r="E578" s="48"/>
      <c r="F578" s="48"/>
      <c r="G578" s="48"/>
      <c r="H578" s="48"/>
      <c r="I578" s="49"/>
      <c r="S578" s="25"/>
      <c r="AD578" s="25"/>
    </row>
    <row r="579" spans="2:30">
      <c r="B579" s="25"/>
      <c r="C579" s="48"/>
      <c r="D579" s="48"/>
      <c r="E579" s="48"/>
      <c r="F579" s="48"/>
      <c r="G579" s="48"/>
      <c r="H579" s="48"/>
      <c r="I579" s="49"/>
      <c r="S579" s="25"/>
      <c r="AD579" s="25"/>
    </row>
    <row r="580" spans="2:30">
      <c r="B580" s="25"/>
      <c r="C580" s="48"/>
      <c r="D580" s="48"/>
      <c r="E580" s="48"/>
      <c r="F580" s="48"/>
      <c r="G580" s="48"/>
      <c r="H580" s="48"/>
      <c r="I580" s="49"/>
      <c r="S580" s="25"/>
      <c r="AD580" s="25"/>
    </row>
    <row r="581" spans="2:30">
      <c r="B581" s="25"/>
      <c r="C581" s="48"/>
      <c r="D581" s="48"/>
      <c r="E581" s="48"/>
      <c r="F581" s="48"/>
      <c r="G581" s="48"/>
      <c r="H581" s="48"/>
      <c r="I581" s="49"/>
      <c r="S581" s="25"/>
      <c r="AD581" s="25"/>
    </row>
    <row r="582" spans="2:30">
      <c r="B582" s="25"/>
      <c r="C582" s="48"/>
      <c r="D582" s="48"/>
      <c r="E582" s="48"/>
      <c r="F582" s="48"/>
      <c r="G582" s="48"/>
      <c r="H582" s="48"/>
      <c r="I582" s="49"/>
      <c r="S582" s="25"/>
      <c r="AD582" s="25"/>
    </row>
    <row r="583" spans="2:30">
      <c r="B583" s="25"/>
      <c r="C583" s="48"/>
      <c r="D583" s="48"/>
      <c r="E583" s="48"/>
      <c r="F583" s="48"/>
      <c r="G583" s="48"/>
      <c r="H583" s="48"/>
      <c r="I583" s="49"/>
      <c r="S583" s="25"/>
      <c r="AD583" s="25"/>
    </row>
    <row r="584" spans="2:30">
      <c r="B584" s="25"/>
      <c r="C584" s="48"/>
      <c r="D584" s="48"/>
      <c r="E584" s="48"/>
      <c r="F584" s="48"/>
      <c r="G584" s="48"/>
      <c r="H584" s="48"/>
      <c r="I584" s="49"/>
      <c r="S584" s="25"/>
      <c r="AD584" s="25"/>
    </row>
    <row r="585" spans="2:30">
      <c r="B585" s="25"/>
      <c r="C585" s="48"/>
      <c r="D585" s="48"/>
      <c r="E585" s="48"/>
      <c r="F585" s="48"/>
      <c r="G585" s="48"/>
      <c r="H585" s="48"/>
      <c r="I585" s="49"/>
      <c r="S585" s="25"/>
      <c r="AD585" s="25"/>
    </row>
    <row r="586" spans="2:30">
      <c r="B586" s="25"/>
      <c r="C586" s="48"/>
      <c r="D586" s="48"/>
      <c r="E586" s="48"/>
      <c r="F586" s="48"/>
      <c r="G586" s="48"/>
      <c r="H586" s="48"/>
      <c r="I586" s="49"/>
      <c r="S586" s="25"/>
      <c r="AD586" s="25"/>
    </row>
    <row r="587" spans="2:30">
      <c r="B587" s="25"/>
      <c r="C587" s="48"/>
      <c r="D587" s="48"/>
      <c r="E587" s="48"/>
      <c r="F587" s="48"/>
      <c r="G587" s="48"/>
      <c r="H587" s="48"/>
      <c r="I587" s="49"/>
      <c r="S587" s="25"/>
      <c r="AD587" s="25"/>
    </row>
    <row r="588" spans="2:30">
      <c r="B588" s="25"/>
      <c r="C588" s="48"/>
      <c r="D588" s="48"/>
      <c r="E588" s="48"/>
      <c r="F588" s="48"/>
      <c r="G588" s="48"/>
      <c r="H588" s="48"/>
      <c r="I588" s="49"/>
      <c r="S588" s="25"/>
      <c r="AD588" s="25"/>
    </row>
    <row r="589" spans="2:30">
      <c r="B589" s="25"/>
      <c r="C589" s="48"/>
      <c r="D589" s="48"/>
      <c r="E589" s="48"/>
      <c r="F589" s="48"/>
      <c r="G589" s="48"/>
      <c r="H589" s="48"/>
      <c r="I589" s="49"/>
      <c r="S589" s="25"/>
      <c r="AD589" s="25"/>
    </row>
    <row r="590" spans="2:30">
      <c r="B590" s="25"/>
      <c r="C590" s="48"/>
      <c r="D590" s="48"/>
      <c r="E590" s="48"/>
      <c r="F590" s="48"/>
      <c r="G590" s="48"/>
      <c r="H590" s="48"/>
      <c r="I590" s="49"/>
      <c r="S590" s="25"/>
      <c r="AD590" s="25"/>
    </row>
    <row r="591" spans="2:30">
      <c r="B591" s="25"/>
      <c r="C591" s="48"/>
      <c r="D591" s="48"/>
      <c r="E591" s="48"/>
      <c r="F591" s="48"/>
      <c r="G591" s="48"/>
      <c r="H591" s="48"/>
      <c r="I591" s="49"/>
      <c r="S591" s="25"/>
      <c r="AD591" s="25"/>
    </row>
    <row r="592" spans="2:30">
      <c r="B592" s="25"/>
      <c r="C592" s="48"/>
      <c r="D592" s="48"/>
      <c r="E592" s="48"/>
      <c r="F592" s="48"/>
      <c r="G592" s="48"/>
      <c r="H592" s="48"/>
      <c r="I592" s="49"/>
      <c r="S592" s="25"/>
      <c r="AD592" s="25"/>
    </row>
    <row r="593" spans="2:30">
      <c r="B593" s="25"/>
      <c r="C593" s="48"/>
      <c r="D593" s="48"/>
      <c r="E593" s="48"/>
      <c r="F593" s="48"/>
      <c r="G593" s="48"/>
      <c r="H593" s="48"/>
      <c r="I593" s="49"/>
      <c r="S593" s="25"/>
      <c r="AD593" s="25"/>
    </row>
    <row r="594" spans="2:30">
      <c r="B594" s="25"/>
      <c r="C594" s="48"/>
      <c r="D594" s="48"/>
      <c r="E594" s="48"/>
      <c r="F594" s="48"/>
      <c r="G594" s="48"/>
      <c r="H594" s="48"/>
      <c r="I594" s="49"/>
      <c r="S594" s="25"/>
      <c r="AD594" s="25"/>
    </row>
    <row r="595" spans="2:30">
      <c r="B595" s="25"/>
      <c r="C595" s="48"/>
      <c r="D595" s="48"/>
      <c r="E595" s="48"/>
      <c r="F595" s="48"/>
      <c r="G595" s="48"/>
      <c r="H595" s="48"/>
      <c r="I595" s="49"/>
      <c r="S595" s="25"/>
      <c r="AD595" s="25"/>
    </row>
    <row r="596" spans="2:30">
      <c r="B596" s="25"/>
      <c r="C596" s="48"/>
      <c r="D596" s="48"/>
      <c r="E596" s="48"/>
      <c r="F596" s="48"/>
      <c r="G596" s="48"/>
      <c r="H596" s="48"/>
      <c r="I596" s="49"/>
      <c r="S596" s="25"/>
      <c r="AD596" s="25"/>
    </row>
    <row r="597" spans="2:30">
      <c r="B597" s="25"/>
      <c r="C597" s="48"/>
      <c r="D597" s="48"/>
      <c r="E597" s="48"/>
      <c r="F597" s="48"/>
      <c r="G597" s="48"/>
      <c r="H597" s="48"/>
      <c r="I597" s="49"/>
      <c r="S597" s="25"/>
      <c r="AD597" s="25"/>
    </row>
    <row r="598" spans="2:30">
      <c r="B598" s="25"/>
      <c r="C598" s="48"/>
      <c r="D598" s="48"/>
      <c r="E598" s="48"/>
      <c r="F598" s="48"/>
      <c r="G598" s="48"/>
      <c r="H598" s="48"/>
      <c r="I598" s="49"/>
      <c r="S598" s="25"/>
      <c r="AD598" s="25"/>
    </row>
    <row r="599" spans="2:30">
      <c r="B599" s="25"/>
      <c r="C599" s="48"/>
      <c r="D599" s="48"/>
      <c r="E599" s="48"/>
      <c r="F599" s="48"/>
      <c r="G599" s="48"/>
      <c r="H599" s="48"/>
      <c r="I599" s="49"/>
      <c r="S599" s="25"/>
      <c r="AD599" s="25"/>
    </row>
    <row r="600" spans="2:30">
      <c r="B600" s="25"/>
      <c r="C600" s="48"/>
      <c r="D600" s="48"/>
      <c r="E600" s="48"/>
      <c r="F600" s="48"/>
      <c r="G600" s="48"/>
      <c r="H600" s="48"/>
      <c r="I600" s="49"/>
      <c r="S600" s="25"/>
      <c r="AD600" s="25"/>
    </row>
    <row r="601" spans="2:30">
      <c r="B601" s="25"/>
      <c r="C601" s="48"/>
      <c r="D601" s="48"/>
      <c r="E601" s="48"/>
      <c r="F601" s="48"/>
      <c r="G601" s="48"/>
      <c r="H601" s="48"/>
      <c r="I601" s="49"/>
      <c r="S601" s="25"/>
      <c r="AD601" s="25"/>
    </row>
    <row r="602" spans="2:30">
      <c r="B602" s="25"/>
      <c r="C602" s="48"/>
      <c r="D602" s="48"/>
      <c r="E602" s="48"/>
      <c r="F602" s="48"/>
      <c r="G602" s="48"/>
      <c r="H602" s="48"/>
      <c r="I602" s="49"/>
      <c r="S602" s="25"/>
      <c r="AD602" s="25"/>
    </row>
    <row r="603" spans="2:30">
      <c r="B603" s="25"/>
      <c r="C603" s="48"/>
      <c r="D603" s="48"/>
      <c r="E603" s="48"/>
      <c r="F603" s="48"/>
      <c r="G603" s="48"/>
      <c r="H603" s="48"/>
      <c r="I603" s="49"/>
      <c r="S603" s="25"/>
      <c r="AD603" s="25"/>
    </row>
    <row r="604" spans="2:30">
      <c r="B604" s="25"/>
      <c r="C604" s="48"/>
      <c r="D604" s="48"/>
      <c r="E604" s="48"/>
      <c r="F604" s="48"/>
      <c r="G604" s="48"/>
      <c r="H604" s="48"/>
      <c r="I604" s="49"/>
      <c r="S604" s="25"/>
      <c r="AD604" s="25"/>
    </row>
    <row r="605" spans="2:30">
      <c r="B605" s="25"/>
      <c r="C605" s="48"/>
      <c r="D605" s="48"/>
      <c r="E605" s="48"/>
      <c r="F605" s="48"/>
      <c r="G605" s="48"/>
      <c r="H605" s="48"/>
      <c r="I605" s="49"/>
      <c r="S605" s="25"/>
      <c r="AD605" s="25"/>
    </row>
    <row r="606" spans="2:30">
      <c r="B606" s="25"/>
      <c r="C606" s="48"/>
      <c r="D606" s="48"/>
      <c r="E606" s="48"/>
      <c r="F606" s="48"/>
      <c r="G606" s="48"/>
      <c r="H606" s="48"/>
      <c r="I606" s="49"/>
      <c r="S606" s="25"/>
      <c r="AD606" s="25"/>
    </row>
    <row r="607" spans="2:30">
      <c r="B607" s="25"/>
      <c r="C607" s="48"/>
      <c r="D607" s="48"/>
      <c r="E607" s="48"/>
      <c r="F607" s="48"/>
      <c r="G607" s="48"/>
      <c r="H607" s="48"/>
      <c r="I607" s="49"/>
      <c r="S607" s="25"/>
      <c r="AD607" s="25"/>
    </row>
    <row r="608" spans="2:30">
      <c r="B608" s="25"/>
      <c r="C608" s="48"/>
      <c r="D608" s="48"/>
      <c r="E608" s="48"/>
      <c r="F608" s="48"/>
      <c r="G608" s="48"/>
      <c r="H608" s="48"/>
      <c r="I608" s="49"/>
      <c r="S608" s="25"/>
      <c r="AD608" s="25"/>
    </row>
    <row r="609" spans="2:30">
      <c r="B609" s="25"/>
      <c r="C609" s="48"/>
      <c r="D609" s="48"/>
      <c r="E609" s="48"/>
      <c r="F609" s="48"/>
      <c r="G609" s="48"/>
      <c r="H609" s="48"/>
      <c r="I609" s="49"/>
      <c r="S609" s="25"/>
      <c r="AD609" s="25"/>
    </row>
    <row r="610" spans="2:30">
      <c r="B610" s="25"/>
      <c r="C610" s="48"/>
      <c r="D610" s="48"/>
      <c r="E610" s="48"/>
      <c r="F610" s="48"/>
      <c r="G610" s="48"/>
      <c r="H610" s="48"/>
      <c r="I610" s="49"/>
      <c r="S610" s="25"/>
      <c r="AD610" s="25"/>
    </row>
    <row r="611" spans="2:30">
      <c r="B611" s="25"/>
      <c r="C611" s="48"/>
      <c r="D611" s="48"/>
      <c r="E611" s="48"/>
      <c r="F611" s="48"/>
      <c r="G611" s="48"/>
      <c r="H611" s="48"/>
      <c r="I611" s="49"/>
      <c r="S611" s="25"/>
      <c r="AD611" s="25"/>
    </row>
    <row r="612" spans="2:30">
      <c r="B612" s="25"/>
      <c r="C612" s="48"/>
      <c r="D612" s="48"/>
      <c r="E612" s="48"/>
      <c r="F612" s="48"/>
      <c r="G612" s="48"/>
      <c r="H612" s="48"/>
      <c r="I612" s="49"/>
      <c r="S612" s="25"/>
      <c r="AD612" s="25"/>
    </row>
    <row r="613" spans="2:30">
      <c r="B613" s="25"/>
      <c r="C613" s="48"/>
      <c r="D613" s="48"/>
      <c r="E613" s="48"/>
      <c r="F613" s="48"/>
      <c r="G613" s="48"/>
      <c r="H613" s="48"/>
      <c r="I613" s="49"/>
      <c r="S613" s="25"/>
      <c r="AD613" s="25"/>
    </row>
    <row r="614" spans="2:30">
      <c r="B614" s="25"/>
      <c r="C614" s="48"/>
      <c r="D614" s="48"/>
      <c r="E614" s="48"/>
      <c r="F614" s="48"/>
      <c r="G614" s="48"/>
      <c r="H614" s="48"/>
      <c r="I614" s="49"/>
      <c r="S614" s="25"/>
      <c r="AD614" s="25"/>
    </row>
    <row r="615" spans="2:30">
      <c r="B615" s="25"/>
      <c r="C615" s="48"/>
      <c r="D615" s="48"/>
      <c r="E615" s="48"/>
      <c r="F615" s="48"/>
      <c r="G615" s="48"/>
      <c r="H615" s="48"/>
      <c r="I615" s="49"/>
      <c r="S615" s="25"/>
      <c r="AD615" s="25"/>
    </row>
    <row r="616" spans="2:30">
      <c r="B616" s="25"/>
      <c r="C616" s="48"/>
      <c r="D616" s="48"/>
      <c r="E616" s="48"/>
      <c r="F616" s="48"/>
      <c r="G616" s="48"/>
      <c r="H616" s="48"/>
      <c r="I616" s="49"/>
      <c r="S616" s="25"/>
      <c r="AD616" s="25"/>
    </row>
    <row r="617" spans="2:30">
      <c r="B617" s="25"/>
      <c r="C617" s="48"/>
      <c r="D617" s="48"/>
      <c r="E617" s="48"/>
      <c r="F617" s="48"/>
      <c r="G617" s="48"/>
      <c r="H617" s="48"/>
      <c r="I617" s="49"/>
      <c r="S617" s="25"/>
      <c r="AD617" s="25"/>
    </row>
    <row r="618" spans="2:30">
      <c r="B618" s="25"/>
      <c r="C618" s="48"/>
      <c r="D618" s="48"/>
      <c r="E618" s="48"/>
      <c r="F618" s="48"/>
      <c r="G618" s="48"/>
      <c r="H618" s="48"/>
      <c r="I618" s="49"/>
      <c r="S618" s="25"/>
      <c r="AD618" s="25"/>
    </row>
    <row r="619" spans="2:30">
      <c r="B619" s="25"/>
      <c r="C619" s="48"/>
      <c r="D619" s="48"/>
      <c r="E619" s="48"/>
      <c r="F619" s="48"/>
      <c r="G619" s="48"/>
      <c r="H619" s="48"/>
      <c r="I619" s="49"/>
      <c r="S619" s="25"/>
      <c r="AD619" s="25"/>
    </row>
    <row r="620" spans="2:30">
      <c r="B620" s="25"/>
      <c r="C620" s="48"/>
      <c r="D620" s="48"/>
      <c r="E620" s="48"/>
      <c r="F620" s="48"/>
      <c r="G620" s="48"/>
      <c r="H620" s="48"/>
      <c r="I620" s="49"/>
      <c r="S620" s="25"/>
      <c r="AD620" s="25"/>
    </row>
    <row r="621" spans="2:30">
      <c r="B621" s="25"/>
      <c r="C621" s="48"/>
      <c r="D621" s="48"/>
      <c r="E621" s="48"/>
      <c r="F621" s="48"/>
      <c r="G621" s="48"/>
      <c r="H621" s="48"/>
      <c r="I621" s="49"/>
      <c r="S621" s="25"/>
      <c r="AD621" s="25"/>
    </row>
    <row r="622" spans="2:30">
      <c r="B622" s="25"/>
      <c r="C622" s="48"/>
      <c r="D622" s="48"/>
      <c r="E622" s="48"/>
      <c r="F622" s="48"/>
      <c r="G622" s="48"/>
      <c r="H622" s="48"/>
      <c r="I622" s="49"/>
      <c r="S622" s="25"/>
      <c r="AD622" s="25"/>
    </row>
    <row r="623" spans="2:30">
      <c r="B623" s="25"/>
      <c r="C623" s="48"/>
      <c r="D623" s="48"/>
      <c r="E623" s="48"/>
      <c r="F623" s="48"/>
      <c r="G623" s="48"/>
      <c r="H623" s="48"/>
      <c r="I623" s="49"/>
      <c r="S623" s="25"/>
      <c r="AD623" s="25"/>
    </row>
    <row r="624" spans="2:30">
      <c r="B624" s="25"/>
      <c r="C624" s="48"/>
      <c r="D624" s="48"/>
      <c r="E624" s="48"/>
      <c r="F624" s="48"/>
      <c r="G624" s="48"/>
      <c r="H624" s="48"/>
      <c r="I624" s="49"/>
      <c r="S624" s="25"/>
      <c r="AD624" s="25"/>
    </row>
    <row r="625" spans="2:30">
      <c r="B625" s="25"/>
      <c r="C625" s="48"/>
      <c r="D625" s="48"/>
      <c r="E625" s="48"/>
      <c r="F625" s="48"/>
      <c r="G625" s="48"/>
      <c r="H625" s="48"/>
      <c r="I625" s="49"/>
      <c r="S625" s="25"/>
      <c r="AD625" s="25"/>
    </row>
    <row r="626" spans="2:30">
      <c r="B626" s="25"/>
      <c r="C626" s="48"/>
      <c r="D626" s="48"/>
      <c r="E626" s="48"/>
      <c r="F626" s="48"/>
      <c r="G626" s="48"/>
      <c r="H626" s="48"/>
      <c r="I626" s="49"/>
      <c r="S626" s="25"/>
      <c r="AD626" s="25"/>
    </row>
    <row r="627" spans="2:30">
      <c r="B627" s="25"/>
      <c r="C627" s="48"/>
      <c r="D627" s="48"/>
      <c r="E627" s="48"/>
      <c r="F627" s="48"/>
      <c r="G627" s="48"/>
      <c r="H627" s="48"/>
      <c r="I627" s="49"/>
      <c r="S627" s="25"/>
      <c r="AD627" s="25"/>
    </row>
    <row r="628" spans="2:30">
      <c r="B628" s="25"/>
      <c r="C628" s="48"/>
      <c r="D628" s="48"/>
      <c r="E628" s="48"/>
      <c r="F628" s="48"/>
      <c r="G628" s="48"/>
      <c r="H628" s="48"/>
      <c r="I628" s="49"/>
      <c r="S628" s="25"/>
      <c r="AD628" s="25"/>
    </row>
    <row r="629" spans="2:30">
      <c r="B629" s="25"/>
      <c r="C629" s="48"/>
      <c r="D629" s="48"/>
      <c r="E629" s="48"/>
      <c r="F629" s="48"/>
      <c r="G629" s="48"/>
      <c r="H629" s="48"/>
      <c r="I629" s="49"/>
      <c r="S629" s="25"/>
      <c r="AD629" s="25"/>
    </row>
    <row r="630" spans="2:30">
      <c r="B630" s="25"/>
      <c r="C630" s="48"/>
      <c r="D630" s="48"/>
      <c r="E630" s="48"/>
      <c r="F630" s="48"/>
      <c r="G630" s="48"/>
      <c r="H630" s="48"/>
      <c r="I630" s="49"/>
      <c r="S630" s="25"/>
      <c r="AD630" s="25"/>
    </row>
    <row r="631" spans="2:30">
      <c r="B631" s="25"/>
      <c r="C631" s="48"/>
      <c r="D631" s="48"/>
      <c r="E631" s="48"/>
      <c r="F631" s="48"/>
      <c r="G631" s="48"/>
      <c r="H631" s="48"/>
      <c r="I631" s="49"/>
      <c r="S631" s="25"/>
      <c r="AD631" s="25"/>
    </row>
    <row r="632" spans="2:30">
      <c r="B632" s="25"/>
      <c r="C632" s="48"/>
      <c r="D632" s="48"/>
      <c r="E632" s="48"/>
      <c r="F632" s="48"/>
      <c r="G632" s="48"/>
      <c r="H632" s="48"/>
      <c r="I632" s="49"/>
      <c r="S632" s="25"/>
      <c r="AD632" s="25"/>
    </row>
    <row r="633" spans="2:30">
      <c r="B633" s="25"/>
      <c r="C633" s="48"/>
      <c r="D633" s="48"/>
      <c r="E633" s="48"/>
      <c r="F633" s="48"/>
      <c r="G633" s="48"/>
      <c r="H633" s="48"/>
      <c r="I633" s="49"/>
      <c r="S633" s="25"/>
      <c r="AD633" s="25"/>
    </row>
    <row r="634" spans="2:30">
      <c r="B634" s="25"/>
      <c r="C634" s="48"/>
      <c r="D634" s="48"/>
      <c r="E634" s="48"/>
      <c r="F634" s="48"/>
      <c r="G634" s="48"/>
      <c r="H634" s="48"/>
      <c r="I634" s="49"/>
      <c r="S634" s="25"/>
      <c r="AD634" s="25"/>
    </row>
    <row r="635" spans="2:30">
      <c r="B635" s="25"/>
      <c r="C635" s="48"/>
      <c r="D635" s="48"/>
      <c r="E635" s="48"/>
      <c r="F635" s="48"/>
      <c r="G635" s="48"/>
      <c r="H635" s="48"/>
      <c r="I635" s="49"/>
      <c r="S635" s="25"/>
      <c r="AD635" s="25"/>
    </row>
    <row r="636" spans="2:30">
      <c r="B636" s="25"/>
      <c r="C636" s="48"/>
      <c r="D636" s="48"/>
      <c r="E636" s="48"/>
      <c r="F636" s="48"/>
      <c r="G636" s="48"/>
      <c r="H636" s="48"/>
      <c r="I636" s="49"/>
      <c r="S636" s="25"/>
      <c r="AD636" s="25"/>
    </row>
    <row r="637" spans="2:30">
      <c r="B637" s="25"/>
      <c r="C637" s="48"/>
      <c r="D637" s="48"/>
      <c r="E637" s="48"/>
      <c r="F637" s="48"/>
      <c r="G637" s="48"/>
      <c r="H637" s="48"/>
      <c r="I637" s="49"/>
      <c r="S637" s="25"/>
      <c r="AD637" s="25"/>
    </row>
    <row r="638" spans="2:30">
      <c r="B638" s="25"/>
      <c r="C638" s="48"/>
      <c r="D638" s="48"/>
      <c r="E638" s="48"/>
      <c r="F638" s="48"/>
      <c r="G638" s="48"/>
      <c r="H638" s="48"/>
      <c r="I638" s="49"/>
      <c r="S638" s="25"/>
      <c r="AD638" s="25"/>
    </row>
    <row r="639" spans="2:30">
      <c r="B639" s="25"/>
      <c r="C639" s="48"/>
      <c r="D639" s="48"/>
      <c r="E639" s="48"/>
      <c r="F639" s="48"/>
      <c r="G639" s="48"/>
      <c r="H639" s="48"/>
      <c r="I639" s="49"/>
      <c r="S639" s="25"/>
      <c r="AD639" s="25"/>
    </row>
    <row r="640" spans="2:30">
      <c r="B640" s="25"/>
      <c r="C640" s="48"/>
      <c r="D640" s="48"/>
      <c r="E640" s="48"/>
      <c r="F640" s="48"/>
      <c r="G640" s="48"/>
      <c r="H640" s="48"/>
      <c r="I640" s="49"/>
      <c r="S640" s="25"/>
      <c r="AD640" s="25"/>
    </row>
    <row r="641" spans="2:30">
      <c r="B641" s="25"/>
      <c r="C641" s="48"/>
      <c r="D641" s="48"/>
      <c r="E641" s="48"/>
      <c r="F641" s="48"/>
      <c r="G641" s="48"/>
      <c r="H641" s="48"/>
      <c r="I641" s="49"/>
      <c r="S641" s="25"/>
      <c r="AD641" s="25"/>
    </row>
    <row r="642" spans="2:30">
      <c r="B642" s="25"/>
      <c r="C642" s="48"/>
      <c r="D642" s="48"/>
      <c r="E642" s="48"/>
      <c r="F642" s="48"/>
      <c r="G642" s="48"/>
      <c r="H642" s="48"/>
      <c r="I642" s="49"/>
      <c r="S642" s="25"/>
      <c r="AD642" s="25"/>
    </row>
    <row r="643" spans="2:30">
      <c r="B643" s="25"/>
      <c r="C643" s="48"/>
      <c r="D643" s="48"/>
      <c r="E643" s="48"/>
      <c r="F643" s="48"/>
      <c r="G643" s="48"/>
      <c r="H643" s="48"/>
      <c r="I643" s="49"/>
      <c r="S643" s="25"/>
      <c r="AD643" s="25"/>
    </row>
    <row r="644" spans="2:30">
      <c r="B644" s="25"/>
      <c r="C644" s="48"/>
      <c r="D644" s="48"/>
      <c r="E644" s="48"/>
      <c r="F644" s="48"/>
      <c r="G644" s="48"/>
      <c r="H644" s="48"/>
      <c r="I644" s="49"/>
      <c r="S644" s="25"/>
      <c r="AD644" s="25"/>
    </row>
    <row r="645" spans="2:30">
      <c r="B645" s="25"/>
      <c r="C645" s="48"/>
      <c r="D645" s="48"/>
      <c r="E645" s="48"/>
      <c r="F645" s="48"/>
      <c r="G645" s="48"/>
      <c r="H645" s="48"/>
      <c r="I645" s="49"/>
      <c r="S645" s="25"/>
      <c r="AD645" s="25"/>
    </row>
    <row r="646" spans="2:30">
      <c r="B646" s="25"/>
      <c r="C646" s="48"/>
      <c r="D646" s="48"/>
      <c r="E646" s="48"/>
      <c r="F646" s="48"/>
      <c r="G646" s="48"/>
      <c r="H646" s="48"/>
      <c r="I646" s="49"/>
      <c r="S646" s="25"/>
      <c r="AD646" s="25"/>
    </row>
    <row r="647" spans="2:30">
      <c r="B647" s="25"/>
      <c r="C647" s="48"/>
      <c r="D647" s="48"/>
      <c r="E647" s="48"/>
      <c r="F647" s="48"/>
      <c r="G647" s="48"/>
      <c r="H647" s="48"/>
      <c r="I647" s="49"/>
      <c r="S647" s="25"/>
      <c r="AD647" s="25"/>
    </row>
    <row r="648" spans="2:30">
      <c r="B648" s="25"/>
      <c r="C648" s="48"/>
      <c r="D648" s="48"/>
      <c r="E648" s="48"/>
      <c r="F648" s="48"/>
      <c r="G648" s="48"/>
      <c r="H648" s="48"/>
      <c r="I648" s="49"/>
      <c r="S648" s="25"/>
      <c r="AD648" s="25"/>
    </row>
    <row r="649" spans="2:30">
      <c r="B649" s="25"/>
      <c r="C649" s="48"/>
      <c r="D649" s="48"/>
      <c r="E649" s="48"/>
      <c r="F649" s="48"/>
      <c r="G649" s="48"/>
      <c r="H649" s="48"/>
      <c r="I649" s="49"/>
      <c r="S649" s="25"/>
      <c r="AD649" s="25"/>
    </row>
    <row r="650" spans="2:30">
      <c r="B650" s="25"/>
      <c r="C650" s="48"/>
      <c r="D650" s="48"/>
      <c r="E650" s="48"/>
      <c r="F650" s="48"/>
      <c r="G650" s="48"/>
      <c r="H650" s="48"/>
      <c r="I650" s="49"/>
      <c r="S650" s="25"/>
      <c r="AD650" s="25"/>
    </row>
    <row r="651" spans="2:30">
      <c r="B651" s="25"/>
      <c r="C651" s="48"/>
      <c r="D651" s="48"/>
      <c r="E651" s="48"/>
      <c r="F651" s="48"/>
      <c r="G651" s="48"/>
      <c r="H651" s="48"/>
      <c r="I651" s="49"/>
      <c r="S651" s="25"/>
      <c r="AD651" s="25"/>
    </row>
    <row r="652" spans="2:30">
      <c r="B652" s="25"/>
      <c r="C652" s="48"/>
      <c r="D652" s="48"/>
      <c r="E652" s="48"/>
      <c r="F652" s="48"/>
      <c r="G652" s="48"/>
      <c r="H652" s="48"/>
      <c r="I652" s="49"/>
      <c r="S652" s="25"/>
      <c r="AD652" s="25"/>
    </row>
    <row r="653" spans="2:30">
      <c r="B653" s="25"/>
      <c r="C653" s="48"/>
      <c r="D653" s="48"/>
      <c r="E653" s="48"/>
      <c r="F653" s="48"/>
      <c r="G653" s="48"/>
      <c r="H653" s="48"/>
      <c r="I653" s="49"/>
      <c r="S653" s="25"/>
      <c r="AD653" s="25"/>
    </row>
    <row r="654" spans="2:30">
      <c r="B654" s="25"/>
      <c r="C654" s="48"/>
      <c r="D654" s="48"/>
      <c r="E654" s="48"/>
      <c r="F654" s="48"/>
      <c r="G654" s="48"/>
      <c r="H654" s="48"/>
      <c r="I654" s="49"/>
      <c r="S654" s="25"/>
      <c r="AD654" s="25"/>
    </row>
    <row r="655" spans="2:30">
      <c r="B655" s="25"/>
      <c r="C655" s="48"/>
      <c r="D655" s="48"/>
      <c r="E655" s="48"/>
      <c r="F655" s="48"/>
      <c r="G655" s="48"/>
      <c r="H655" s="48"/>
      <c r="I655" s="49"/>
      <c r="S655" s="25"/>
      <c r="AD655" s="25"/>
    </row>
    <row r="656" spans="2:30">
      <c r="B656" s="25"/>
      <c r="C656" s="48"/>
      <c r="D656" s="48"/>
      <c r="E656" s="48"/>
      <c r="F656" s="48"/>
      <c r="G656" s="48"/>
      <c r="H656" s="48"/>
      <c r="I656" s="49"/>
      <c r="S656" s="25"/>
      <c r="AD656" s="25"/>
    </row>
    <row r="657" spans="2:30">
      <c r="B657" s="25"/>
      <c r="C657" s="48"/>
      <c r="D657" s="48"/>
      <c r="E657" s="48"/>
      <c r="F657" s="48"/>
      <c r="G657" s="48"/>
      <c r="H657" s="48"/>
      <c r="I657" s="49"/>
      <c r="S657" s="25"/>
      <c r="AD657" s="25"/>
    </row>
    <row r="658" spans="2:30">
      <c r="B658" s="25"/>
      <c r="C658" s="48"/>
      <c r="D658" s="48"/>
      <c r="E658" s="48"/>
      <c r="F658" s="48"/>
      <c r="G658" s="48"/>
      <c r="H658" s="48"/>
      <c r="I658" s="49"/>
      <c r="S658" s="25"/>
      <c r="AD658" s="25"/>
    </row>
    <row r="659" spans="2:30">
      <c r="B659" s="25"/>
      <c r="C659" s="48"/>
      <c r="D659" s="48"/>
      <c r="E659" s="48"/>
      <c r="F659" s="48"/>
      <c r="G659" s="48"/>
      <c r="H659" s="48"/>
      <c r="I659" s="49"/>
      <c r="S659" s="25"/>
      <c r="AD659" s="25"/>
    </row>
    <row r="660" spans="2:30">
      <c r="B660" s="25"/>
      <c r="C660" s="48"/>
      <c r="D660" s="48"/>
      <c r="E660" s="48"/>
      <c r="F660" s="48"/>
      <c r="G660" s="48"/>
      <c r="H660" s="48"/>
      <c r="I660" s="49"/>
      <c r="S660" s="25"/>
      <c r="AD660" s="25"/>
    </row>
    <row r="661" spans="2:30">
      <c r="B661" s="25"/>
      <c r="C661" s="48"/>
      <c r="D661" s="48"/>
      <c r="E661" s="48"/>
      <c r="F661" s="48"/>
      <c r="G661" s="48"/>
      <c r="H661" s="48"/>
      <c r="I661" s="49"/>
      <c r="S661" s="25"/>
      <c r="AD661" s="25"/>
    </row>
    <row r="662" spans="2:30">
      <c r="B662" s="25"/>
      <c r="C662" s="48"/>
      <c r="D662" s="48"/>
      <c r="E662" s="48"/>
      <c r="F662" s="48"/>
      <c r="G662" s="48"/>
      <c r="H662" s="48"/>
      <c r="I662" s="49"/>
      <c r="S662" s="25"/>
      <c r="AD662" s="25"/>
    </row>
    <row r="663" spans="2:30">
      <c r="B663" s="25"/>
      <c r="C663" s="48"/>
      <c r="D663" s="48"/>
      <c r="E663" s="48"/>
      <c r="F663" s="48"/>
      <c r="G663" s="48"/>
      <c r="H663" s="48"/>
      <c r="I663" s="49"/>
      <c r="S663" s="25"/>
      <c r="AD663" s="25"/>
    </row>
    <row r="664" spans="2:30">
      <c r="B664" s="25"/>
      <c r="C664" s="48"/>
      <c r="D664" s="48"/>
      <c r="E664" s="48"/>
      <c r="F664" s="48"/>
      <c r="G664" s="48"/>
      <c r="H664" s="48"/>
      <c r="I664" s="49"/>
      <c r="S664" s="25"/>
      <c r="AD664" s="25"/>
    </row>
    <row r="665" spans="2:30">
      <c r="B665" s="25"/>
      <c r="C665" s="48"/>
      <c r="D665" s="48"/>
      <c r="E665" s="48"/>
      <c r="F665" s="48"/>
      <c r="G665" s="48"/>
      <c r="H665" s="48"/>
      <c r="I665" s="49"/>
      <c r="S665" s="25"/>
      <c r="AD665" s="25"/>
    </row>
    <row r="666" spans="2:30">
      <c r="B666" s="25"/>
      <c r="C666" s="48"/>
      <c r="D666" s="48"/>
      <c r="E666" s="48"/>
      <c r="F666" s="48"/>
      <c r="G666" s="48"/>
      <c r="H666" s="48"/>
      <c r="I666" s="49"/>
      <c r="S666" s="25"/>
      <c r="AD666" s="25"/>
    </row>
    <row r="667" spans="2:30">
      <c r="B667" s="25"/>
      <c r="C667" s="48"/>
      <c r="D667" s="48"/>
      <c r="E667" s="48"/>
      <c r="F667" s="48"/>
      <c r="G667" s="48"/>
      <c r="H667" s="48"/>
      <c r="I667" s="49"/>
      <c r="S667" s="25"/>
      <c r="AD667" s="25"/>
    </row>
    <row r="668" spans="2:30">
      <c r="B668" s="25"/>
      <c r="C668" s="48"/>
      <c r="D668" s="48"/>
      <c r="E668" s="48"/>
      <c r="F668" s="48"/>
      <c r="G668" s="48"/>
      <c r="H668" s="48"/>
      <c r="I668" s="49"/>
      <c r="S668" s="25"/>
      <c r="AD668" s="25"/>
    </row>
    <row r="669" spans="2:30">
      <c r="B669" s="25"/>
      <c r="C669" s="48"/>
      <c r="D669" s="48"/>
      <c r="E669" s="48"/>
      <c r="F669" s="48"/>
      <c r="G669" s="48"/>
      <c r="H669" s="48"/>
      <c r="I669" s="49"/>
      <c r="S669" s="25"/>
      <c r="AD669" s="25"/>
    </row>
    <row r="670" spans="2:30">
      <c r="B670" s="25"/>
      <c r="C670" s="48"/>
      <c r="D670" s="48"/>
      <c r="E670" s="48"/>
      <c r="F670" s="48"/>
      <c r="G670" s="48"/>
      <c r="H670" s="48"/>
      <c r="I670" s="49"/>
      <c r="S670" s="25"/>
      <c r="AD670" s="25"/>
    </row>
    <row r="671" spans="2:30">
      <c r="B671" s="25"/>
      <c r="C671" s="48"/>
      <c r="D671" s="48"/>
      <c r="E671" s="48"/>
      <c r="F671" s="48"/>
      <c r="G671" s="48"/>
      <c r="H671" s="48"/>
      <c r="I671" s="49"/>
      <c r="S671" s="25"/>
      <c r="AD671" s="25"/>
    </row>
    <row r="672" spans="2:30">
      <c r="B672" s="25"/>
      <c r="C672" s="48"/>
      <c r="D672" s="48"/>
      <c r="E672" s="48"/>
      <c r="F672" s="48"/>
      <c r="G672" s="48"/>
      <c r="H672" s="48"/>
      <c r="I672" s="49"/>
      <c r="S672" s="25"/>
      <c r="AD672" s="25"/>
    </row>
    <row r="673" spans="2:30">
      <c r="B673" s="25"/>
      <c r="C673" s="48"/>
      <c r="D673" s="48"/>
      <c r="E673" s="48"/>
      <c r="F673" s="48"/>
      <c r="G673" s="48"/>
      <c r="H673" s="48"/>
      <c r="I673" s="49"/>
      <c r="S673" s="25"/>
      <c r="AD673" s="25"/>
    </row>
    <row r="674" spans="2:30">
      <c r="B674" s="25"/>
      <c r="C674" s="48"/>
      <c r="D674" s="48"/>
      <c r="E674" s="48"/>
      <c r="F674" s="48"/>
      <c r="G674" s="48"/>
      <c r="H674" s="48"/>
      <c r="I674" s="49"/>
      <c r="S674" s="25"/>
      <c r="AD674" s="25"/>
    </row>
    <row r="675" spans="2:30">
      <c r="B675" s="25"/>
      <c r="C675" s="48"/>
      <c r="D675" s="48"/>
      <c r="E675" s="48"/>
      <c r="F675" s="48"/>
      <c r="G675" s="48"/>
      <c r="H675" s="48"/>
      <c r="I675" s="49"/>
      <c r="S675" s="25"/>
      <c r="AD675" s="25"/>
    </row>
    <row r="676" spans="2:30">
      <c r="B676" s="25"/>
      <c r="C676" s="48"/>
      <c r="D676" s="48"/>
      <c r="E676" s="48"/>
      <c r="F676" s="48"/>
      <c r="G676" s="48"/>
      <c r="H676" s="48"/>
      <c r="I676" s="49"/>
      <c r="S676" s="25"/>
      <c r="AD676" s="25"/>
    </row>
    <row r="677" spans="2:30">
      <c r="B677" s="25"/>
      <c r="C677" s="48"/>
      <c r="D677" s="48"/>
      <c r="E677" s="48"/>
      <c r="F677" s="48"/>
      <c r="G677" s="48"/>
      <c r="H677" s="48"/>
      <c r="I677" s="49"/>
      <c r="S677" s="25"/>
      <c r="AD677" s="25"/>
    </row>
    <row r="678" spans="2:30">
      <c r="B678" s="25"/>
      <c r="C678" s="48"/>
      <c r="D678" s="48"/>
      <c r="E678" s="48"/>
      <c r="F678" s="48"/>
      <c r="G678" s="48"/>
      <c r="H678" s="48"/>
      <c r="I678" s="49"/>
      <c r="S678" s="25"/>
      <c r="AD678" s="25"/>
    </row>
    <row r="679" spans="2:30">
      <c r="B679" s="25"/>
      <c r="C679" s="48"/>
      <c r="D679" s="48"/>
      <c r="E679" s="48"/>
      <c r="F679" s="48"/>
      <c r="G679" s="48"/>
      <c r="H679" s="48"/>
      <c r="I679" s="49"/>
      <c r="S679" s="25"/>
      <c r="AD679" s="25"/>
    </row>
    <row r="680" spans="2:30">
      <c r="B680" s="25"/>
      <c r="C680" s="48"/>
      <c r="D680" s="48"/>
      <c r="E680" s="48"/>
      <c r="F680" s="48"/>
      <c r="G680" s="48"/>
      <c r="H680" s="48"/>
      <c r="I680" s="49"/>
      <c r="S680" s="25"/>
      <c r="AD680" s="25"/>
    </row>
    <row r="681" spans="2:30">
      <c r="B681" s="25"/>
      <c r="C681" s="48"/>
      <c r="D681" s="48"/>
      <c r="E681" s="48"/>
      <c r="F681" s="48"/>
      <c r="G681" s="48"/>
      <c r="H681" s="48"/>
      <c r="I681" s="49"/>
      <c r="S681" s="25"/>
      <c r="AD681" s="25"/>
    </row>
    <row r="682" spans="2:30">
      <c r="B682" s="25"/>
      <c r="C682" s="48"/>
      <c r="D682" s="48"/>
      <c r="E682" s="48"/>
      <c r="F682" s="48"/>
      <c r="G682" s="48"/>
      <c r="H682" s="48"/>
      <c r="I682" s="49"/>
      <c r="S682" s="25"/>
      <c r="AD682" s="25"/>
    </row>
    <row r="683" spans="2:30">
      <c r="B683" s="25"/>
      <c r="C683" s="48"/>
      <c r="D683" s="48"/>
      <c r="E683" s="48"/>
      <c r="F683" s="48"/>
      <c r="G683" s="48"/>
      <c r="H683" s="48"/>
      <c r="I683" s="49"/>
      <c r="S683" s="25"/>
      <c r="AD683" s="25"/>
    </row>
    <row r="684" spans="2:30">
      <c r="B684" s="25"/>
      <c r="C684" s="48"/>
      <c r="D684" s="48"/>
      <c r="E684" s="48"/>
      <c r="F684" s="48"/>
      <c r="G684" s="48"/>
      <c r="H684" s="48"/>
      <c r="I684" s="49"/>
      <c r="S684" s="25"/>
      <c r="AD684" s="25"/>
    </row>
    <row r="685" spans="2:30">
      <c r="B685" s="25"/>
      <c r="C685" s="48"/>
      <c r="D685" s="48"/>
      <c r="E685" s="48"/>
      <c r="F685" s="48"/>
      <c r="G685" s="48"/>
      <c r="H685" s="48"/>
      <c r="I685" s="49"/>
      <c r="S685" s="25"/>
      <c r="AD685" s="25"/>
    </row>
    <row r="686" spans="2:30">
      <c r="B686" s="25"/>
      <c r="C686" s="48"/>
      <c r="D686" s="48"/>
      <c r="E686" s="48"/>
      <c r="F686" s="48"/>
      <c r="G686" s="48"/>
      <c r="H686" s="48"/>
      <c r="I686" s="49"/>
      <c r="S686" s="25"/>
      <c r="AD686" s="25"/>
    </row>
    <row r="687" spans="2:30">
      <c r="B687" s="25"/>
      <c r="C687" s="48"/>
      <c r="D687" s="48"/>
      <c r="E687" s="48"/>
      <c r="F687" s="48"/>
      <c r="G687" s="48"/>
      <c r="H687" s="48"/>
      <c r="I687" s="49"/>
      <c r="S687" s="25"/>
      <c r="AD687" s="25"/>
    </row>
    <row r="688" spans="2:30">
      <c r="B688" s="25"/>
      <c r="C688" s="48"/>
      <c r="D688" s="48"/>
      <c r="E688" s="48"/>
      <c r="F688" s="48"/>
      <c r="G688" s="48"/>
      <c r="H688" s="48"/>
      <c r="I688" s="49"/>
      <c r="S688" s="25"/>
      <c r="AD688" s="25"/>
    </row>
    <row r="689" spans="2:30">
      <c r="B689" s="25"/>
      <c r="C689" s="48"/>
      <c r="D689" s="48"/>
      <c r="E689" s="48"/>
      <c r="F689" s="48"/>
      <c r="G689" s="48"/>
      <c r="H689" s="48"/>
      <c r="I689" s="49"/>
      <c r="S689" s="25"/>
      <c r="AD689" s="25"/>
    </row>
    <row r="690" spans="2:30">
      <c r="B690" s="25"/>
      <c r="C690" s="48"/>
      <c r="D690" s="48"/>
      <c r="E690" s="48"/>
      <c r="F690" s="48"/>
      <c r="G690" s="48"/>
      <c r="H690" s="48"/>
      <c r="I690" s="49"/>
      <c r="S690" s="25"/>
      <c r="AD690" s="25"/>
    </row>
    <row r="691" spans="2:30">
      <c r="B691" s="25"/>
      <c r="C691" s="48"/>
      <c r="D691" s="48"/>
      <c r="E691" s="48"/>
      <c r="F691" s="48"/>
      <c r="G691" s="48"/>
      <c r="H691" s="48"/>
      <c r="I691" s="49"/>
      <c r="S691" s="25"/>
      <c r="AD691" s="25"/>
    </row>
    <row r="692" spans="2:30">
      <c r="B692" s="25"/>
      <c r="C692" s="48"/>
      <c r="D692" s="48"/>
      <c r="E692" s="48"/>
      <c r="F692" s="48"/>
      <c r="G692" s="48"/>
      <c r="H692" s="48"/>
      <c r="I692" s="49"/>
      <c r="S692" s="25"/>
      <c r="AD692" s="25"/>
    </row>
    <row r="693" spans="2:30">
      <c r="B693" s="25"/>
      <c r="C693" s="48"/>
      <c r="D693" s="48"/>
      <c r="E693" s="48"/>
      <c r="F693" s="48"/>
      <c r="G693" s="48"/>
      <c r="H693" s="48"/>
      <c r="I693" s="49"/>
      <c r="S693" s="25"/>
      <c r="AD693" s="25"/>
    </row>
    <row r="694" spans="2:30">
      <c r="B694" s="25"/>
      <c r="C694" s="48"/>
      <c r="D694" s="48"/>
      <c r="E694" s="48"/>
      <c r="F694" s="48"/>
      <c r="G694" s="48"/>
      <c r="H694" s="48"/>
      <c r="I694" s="49"/>
      <c r="S694" s="25"/>
      <c r="AD694" s="25"/>
    </row>
    <row r="695" spans="2:30">
      <c r="B695" s="25"/>
      <c r="C695" s="48"/>
      <c r="D695" s="48"/>
      <c r="E695" s="48"/>
      <c r="F695" s="48"/>
      <c r="G695" s="48"/>
      <c r="H695" s="48"/>
      <c r="I695" s="49"/>
      <c r="S695" s="25"/>
      <c r="AD695" s="25"/>
    </row>
    <row r="696" spans="2:30">
      <c r="B696" s="25"/>
      <c r="C696" s="48"/>
      <c r="D696" s="48"/>
      <c r="E696" s="48"/>
      <c r="F696" s="48"/>
      <c r="G696" s="48"/>
      <c r="H696" s="48"/>
      <c r="I696" s="49"/>
      <c r="S696" s="25"/>
      <c r="AD696" s="25"/>
    </row>
    <row r="697" spans="2:30">
      <c r="B697" s="25"/>
      <c r="C697" s="48"/>
      <c r="D697" s="48"/>
      <c r="E697" s="48"/>
      <c r="F697" s="48"/>
      <c r="G697" s="48"/>
      <c r="H697" s="48"/>
      <c r="I697" s="49"/>
      <c r="S697" s="25"/>
      <c r="AD697" s="25"/>
    </row>
    <row r="698" spans="2:30">
      <c r="B698" s="25"/>
      <c r="C698" s="48"/>
      <c r="D698" s="48"/>
      <c r="E698" s="48"/>
      <c r="F698" s="48"/>
      <c r="G698" s="48"/>
      <c r="H698" s="48"/>
      <c r="I698" s="49"/>
      <c r="S698" s="25"/>
      <c r="AD698" s="25"/>
    </row>
    <row r="699" spans="2:30">
      <c r="B699" s="25"/>
      <c r="C699" s="48"/>
      <c r="D699" s="48"/>
      <c r="E699" s="48"/>
      <c r="F699" s="48"/>
      <c r="G699" s="48"/>
      <c r="H699" s="48"/>
      <c r="I699" s="49"/>
      <c r="S699" s="25"/>
      <c r="AD699" s="25"/>
    </row>
    <row r="700" spans="2:30">
      <c r="B700" s="25"/>
      <c r="C700" s="48"/>
      <c r="D700" s="48"/>
      <c r="E700" s="48"/>
      <c r="F700" s="48"/>
      <c r="G700" s="48"/>
      <c r="H700" s="48"/>
      <c r="I700" s="49"/>
      <c r="S700" s="25"/>
      <c r="AD700" s="25"/>
    </row>
    <row r="701" spans="2:30">
      <c r="B701" s="25"/>
      <c r="C701" s="48"/>
      <c r="D701" s="48"/>
      <c r="E701" s="48"/>
      <c r="F701" s="48"/>
      <c r="G701" s="48"/>
      <c r="H701" s="48"/>
      <c r="I701" s="49"/>
      <c r="S701" s="25"/>
      <c r="AD701" s="25"/>
    </row>
    <row r="702" spans="2:30">
      <c r="B702" s="25"/>
      <c r="C702" s="48"/>
      <c r="D702" s="48"/>
      <c r="E702" s="48"/>
      <c r="F702" s="48"/>
      <c r="G702" s="48"/>
      <c r="H702" s="48"/>
      <c r="I702" s="49"/>
      <c r="S702" s="25"/>
      <c r="AD702" s="25"/>
    </row>
    <row r="703" spans="2:30">
      <c r="B703" s="25"/>
      <c r="C703" s="48"/>
      <c r="D703" s="48"/>
      <c r="E703" s="48"/>
      <c r="F703" s="48"/>
      <c r="G703" s="48"/>
      <c r="H703" s="48"/>
      <c r="I703" s="49"/>
      <c r="S703" s="25"/>
      <c r="AD703" s="25"/>
    </row>
    <row r="704" spans="2:30">
      <c r="B704" s="25"/>
      <c r="C704" s="48"/>
      <c r="D704" s="48"/>
      <c r="E704" s="48"/>
      <c r="F704" s="48"/>
      <c r="G704" s="48"/>
      <c r="H704" s="48"/>
      <c r="I704" s="49"/>
      <c r="S704" s="25"/>
      <c r="AD704" s="25"/>
    </row>
    <row r="705" spans="2:30">
      <c r="B705" s="25"/>
      <c r="C705" s="48"/>
      <c r="D705" s="48"/>
      <c r="E705" s="48"/>
      <c r="F705" s="48"/>
      <c r="G705" s="48"/>
      <c r="H705" s="48"/>
      <c r="I705" s="49"/>
      <c r="S705" s="25"/>
      <c r="AD705" s="25"/>
    </row>
    <row r="706" spans="2:30">
      <c r="B706" s="25"/>
      <c r="C706" s="48"/>
      <c r="D706" s="48"/>
      <c r="E706" s="48"/>
      <c r="F706" s="48"/>
      <c r="G706" s="48"/>
      <c r="H706" s="48"/>
      <c r="I706" s="49"/>
      <c r="S706" s="25"/>
      <c r="AD706" s="25"/>
    </row>
    <row r="707" spans="2:30">
      <c r="B707" s="25"/>
      <c r="C707" s="48"/>
      <c r="D707" s="48"/>
      <c r="E707" s="48"/>
      <c r="F707" s="48"/>
      <c r="G707" s="48"/>
      <c r="H707" s="48"/>
      <c r="I707" s="49"/>
      <c r="S707" s="25"/>
      <c r="AD707" s="25"/>
    </row>
    <row r="708" spans="2:30">
      <c r="B708" s="25"/>
      <c r="C708" s="48"/>
      <c r="D708" s="48"/>
      <c r="E708" s="48"/>
      <c r="F708" s="48"/>
      <c r="G708" s="48"/>
      <c r="H708" s="48"/>
      <c r="I708" s="49"/>
      <c r="S708" s="25"/>
      <c r="AD708" s="25"/>
    </row>
    <row r="709" spans="2:30">
      <c r="B709" s="25"/>
      <c r="C709" s="48"/>
      <c r="D709" s="48"/>
      <c r="E709" s="48"/>
      <c r="F709" s="48"/>
      <c r="G709" s="48"/>
      <c r="H709" s="48"/>
      <c r="I709" s="49"/>
      <c r="S709" s="25"/>
      <c r="AD709" s="25"/>
    </row>
    <row r="710" spans="2:30">
      <c r="B710" s="25"/>
      <c r="C710" s="48"/>
      <c r="D710" s="48"/>
      <c r="E710" s="48"/>
      <c r="F710" s="48"/>
      <c r="G710" s="48"/>
      <c r="H710" s="48"/>
      <c r="I710" s="49"/>
      <c r="S710" s="25"/>
      <c r="AD710" s="25"/>
    </row>
    <row r="711" spans="2:30">
      <c r="B711" s="25"/>
      <c r="C711" s="48"/>
      <c r="D711" s="48"/>
      <c r="E711" s="48"/>
      <c r="F711" s="48"/>
      <c r="G711" s="48"/>
      <c r="H711" s="48"/>
      <c r="I711" s="49"/>
      <c r="S711" s="25"/>
      <c r="AD711" s="25"/>
    </row>
    <row r="712" spans="2:30">
      <c r="B712" s="25"/>
      <c r="C712" s="48"/>
      <c r="D712" s="48"/>
      <c r="E712" s="48"/>
      <c r="F712" s="48"/>
      <c r="G712" s="48"/>
      <c r="H712" s="48"/>
      <c r="I712" s="49"/>
      <c r="S712" s="25"/>
      <c r="AD712" s="25"/>
    </row>
    <row r="713" spans="2:30">
      <c r="B713" s="25"/>
      <c r="C713" s="48"/>
      <c r="D713" s="48"/>
      <c r="E713" s="48"/>
      <c r="F713" s="48"/>
      <c r="G713" s="48"/>
      <c r="H713" s="48"/>
      <c r="I713" s="49"/>
      <c r="S713" s="25"/>
      <c r="AD713" s="25"/>
    </row>
    <row r="714" spans="2:30">
      <c r="B714" s="25"/>
      <c r="C714" s="48"/>
      <c r="D714" s="48"/>
      <c r="E714" s="48"/>
      <c r="F714" s="48"/>
      <c r="G714" s="48"/>
      <c r="H714" s="48"/>
      <c r="I714" s="49"/>
      <c r="S714" s="25"/>
      <c r="AD714" s="25"/>
    </row>
    <row r="715" spans="2:30">
      <c r="B715" s="25"/>
      <c r="C715" s="48"/>
      <c r="D715" s="48"/>
      <c r="E715" s="48"/>
      <c r="F715" s="48"/>
      <c r="G715" s="48"/>
      <c r="H715" s="48"/>
      <c r="I715" s="49"/>
      <c r="S715" s="25"/>
      <c r="AD715" s="25"/>
    </row>
    <row r="716" spans="2:30">
      <c r="B716" s="25"/>
      <c r="C716" s="48"/>
      <c r="D716" s="48"/>
      <c r="E716" s="48"/>
      <c r="F716" s="48"/>
      <c r="G716" s="48"/>
      <c r="H716" s="48"/>
      <c r="I716" s="49"/>
      <c r="S716" s="25"/>
      <c r="AD716" s="25"/>
    </row>
    <row r="717" spans="2:30">
      <c r="B717" s="25"/>
      <c r="C717" s="48"/>
      <c r="D717" s="48"/>
      <c r="E717" s="48"/>
      <c r="F717" s="48"/>
      <c r="G717" s="48"/>
      <c r="H717" s="48"/>
      <c r="I717" s="49"/>
      <c r="S717" s="25"/>
      <c r="AD717" s="25"/>
    </row>
    <row r="718" spans="2:30">
      <c r="B718" s="25"/>
      <c r="C718" s="48"/>
      <c r="D718" s="48"/>
      <c r="E718" s="48"/>
      <c r="F718" s="48"/>
      <c r="G718" s="48"/>
      <c r="H718" s="48"/>
      <c r="I718" s="49"/>
      <c r="S718" s="25"/>
      <c r="AD718" s="25"/>
    </row>
    <row r="719" spans="2:30">
      <c r="B719" s="25"/>
      <c r="C719" s="48"/>
      <c r="D719" s="48"/>
      <c r="E719" s="48"/>
      <c r="F719" s="48"/>
      <c r="G719" s="48"/>
      <c r="H719" s="48"/>
      <c r="I719" s="49"/>
      <c r="S719" s="25"/>
      <c r="AD719" s="25"/>
    </row>
    <row r="720" spans="2:30">
      <c r="B720" s="25"/>
      <c r="C720" s="48"/>
      <c r="D720" s="48"/>
      <c r="E720" s="48"/>
      <c r="F720" s="48"/>
      <c r="G720" s="48"/>
      <c r="H720" s="48"/>
      <c r="I720" s="49"/>
      <c r="S720" s="25"/>
      <c r="AD720" s="25"/>
    </row>
    <row r="721" spans="2:30">
      <c r="B721" s="25"/>
      <c r="C721" s="48"/>
      <c r="D721" s="48"/>
      <c r="E721" s="48"/>
      <c r="F721" s="48"/>
      <c r="G721" s="48"/>
      <c r="H721" s="48"/>
      <c r="I721" s="49"/>
      <c r="S721" s="25"/>
      <c r="AD721" s="25"/>
    </row>
    <row r="722" spans="2:30">
      <c r="B722" s="25"/>
      <c r="C722" s="48"/>
      <c r="D722" s="48"/>
      <c r="E722" s="48"/>
      <c r="F722" s="48"/>
      <c r="G722" s="48"/>
      <c r="H722" s="48"/>
      <c r="I722" s="49"/>
      <c r="S722" s="25"/>
      <c r="AD722" s="25"/>
    </row>
    <row r="723" spans="2:30">
      <c r="B723" s="25"/>
      <c r="C723" s="48"/>
      <c r="D723" s="48"/>
      <c r="E723" s="48"/>
      <c r="F723" s="48"/>
      <c r="G723" s="48"/>
      <c r="H723" s="48"/>
      <c r="I723" s="49"/>
      <c r="S723" s="25"/>
      <c r="AD723" s="25"/>
    </row>
    <row r="724" spans="2:30">
      <c r="B724" s="25"/>
      <c r="C724" s="48"/>
      <c r="D724" s="48"/>
      <c r="E724" s="48"/>
      <c r="F724" s="48"/>
      <c r="G724" s="48"/>
      <c r="H724" s="48"/>
      <c r="I724" s="49"/>
      <c r="S724" s="25"/>
      <c r="AD724" s="25"/>
    </row>
    <row r="725" spans="2:30">
      <c r="B725" s="25"/>
      <c r="C725" s="48"/>
      <c r="D725" s="48"/>
      <c r="E725" s="48"/>
      <c r="F725" s="48"/>
      <c r="G725" s="48"/>
      <c r="H725" s="48"/>
      <c r="I725" s="49"/>
      <c r="S725" s="25"/>
      <c r="AD725" s="25"/>
    </row>
    <row r="726" spans="2:30">
      <c r="B726" s="25"/>
      <c r="C726" s="48"/>
      <c r="D726" s="48"/>
      <c r="E726" s="48"/>
      <c r="F726" s="48"/>
      <c r="G726" s="48"/>
      <c r="H726" s="48"/>
      <c r="I726" s="49"/>
      <c r="S726" s="25"/>
      <c r="AD726" s="25"/>
    </row>
    <row r="727" spans="2:30">
      <c r="B727" s="25"/>
      <c r="C727" s="48"/>
      <c r="D727" s="48"/>
      <c r="E727" s="48"/>
      <c r="F727" s="48"/>
      <c r="G727" s="48"/>
      <c r="H727" s="48"/>
      <c r="I727" s="49"/>
      <c r="S727" s="25"/>
      <c r="AD727" s="25"/>
    </row>
    <row r="728" spans="2:30">
      <c r="B728" s="25"/>
      <c r="C728" s="48"/>
      <c r="D728" s="48"/>
      <c r="E728" s="48"/>
      <c r="F728" s="48"/>
      <c r="G728" s="48"/>
      <c r="H728" s="48"/>
      <c r="I728" s="49"/>
      <c r="S728" s="25"/>
      <c r="AD728" s="25"/>
    </row>
    <row r="729" spans="2:30">
      <c r="B729" s="25"/>
      <c r="C729" s="48"/>
      <c r="D729" s="48"/>
      <c r="E729" s="48"/>
      <c r="F729" s="48"/>
      <c r="G729" s="48"/>
      <c r="H729" s="48"/>
      <c r="I729" s="49"/>
      <c r="S729" s="25"/>
      <c r="AD729" s="25"/>
    </row>
    <row r="730" spans="2:30">
      <c r="B730" s="25"/>
      <c r="C730" s="48"/>
      <c r="D730" s="48"/>
      <c r="E730" s="48"/>
      <c r="F730" s="48"/>
      <c r="G730" s="48"/>
      <c r="H730" s="48"/>
      <c r="I730" s="49"/>
      <c r="S730" s="25"/>
      <c r="AD730" s="25"/>
    </row>
    <row r="731" spans="2:30">
      <c r="B731" s="25"/>
      <c r="C731" s="48"/>
      <c r="D731" s="48"/>
      <c r="E731" s="48"/>
      <c r="F731" s="48"/>
      <c r="G731" s="48"/>
      <c r="H731" s="48"/>
      <c r="I731" s="49"/>
      <c r="S731" s="25"/>
      <c r="AD731" s="25"/>
    </row>
    <row r="732" spans="2:30">
      <c r="B732" s="25"/>
      <c r="C732" s="48"/>
      <c r="D732" s="48"/>
      <c r="E732" s="48"/>
      <c r="F732" s="48"/>
      <c r="G732" s="48"/>
      <c r="H732" s="48"/>
      <c r="I732" s="49"/>
      <c r="S732" s="25"/>
      <c r="AD732" s="25"/>
    </row>
    <row r="733" spans="2:30">
      <c r="B733" s="25"/>
      <c r="C733" s="48"/>
      <c r="D733" s="48"/>
      <c r="E733" s="48"/>
      <c r="F733" s="48"/>
      <c r="G733" s="48"/>
      <c r="H733" s="48"/>
      <c r="I733" s="49"/>
      <c r="S733" s="25"/>
      <c r="AD733" s="25"/>
    </row>
    <row r="734" spans="2:30">
      <c r="B734" s="25"/>
      <c r="C734" s="48"/>
      <c r="D734" s="48"/>
      <c r="E734" s="48"/>
      <c r="F734" s="48"/>
      <c r="G734" s="48"/>
      <c r="H734" s="48"/>
      <c r="I734" s="49"/>
      <c r="S734" s="25"/>
      <c r="AD734" s="25"/>
    </row>
    <row r="735" spans="2:30">
      <c r="B735" s="25"/>
      <c r="C735" s="48"/>
      <c r="D735" s="48"/>
      <c r="E735" s="48"/>
      <c r="F735" s="48"/>
      <c r="G735" s="48"/>
      <c r="H735" s="48"/>
      <c r="I735" s="49"/>
      <c r="S735" s="25"/>
      <c r="AD735" s="25"/>
    </row>
    <row r="736" spans="2:30">
      <c r="B736" s="25"/>
      <c r="C736" s="48"/>
      <c r="D736" s="48"/>
      <c r="E736" s="48"/>
      <c r="F736" s="48"/>
      <c r="G736" s="48"/>
      <c r="H736" s="48"/>
      <c r="I736" s="49"/>
      <c r="S736" s="25"/>
      <c r="AD736" s="25"/>
    </row>
    <row r="737" spans="2:30">
      <c r="B737" s="25"/>
      <c r="C737" s="48"/>
      <c r="D737" s="48"/>
      <c r="E737" s="48"/>
      <c r="F737" s="48"/>
      <c r="G737" s="48"/>
      <c r="H737" s="48"/>
      <c r="I737" s="49"/>
      <c r="S737" s="25"/>
      <c r="AD737" s="25"/>
    </row>
    <row r="738" spans="2:30">
      <c r="B738" s="25"/>
      <c r="C738" s="48"/>
      <c r="D738" s="48"/>
      <c r="E738" s="48"/>
      <c r="F738" s="48"/>
      <c r="G738" s="48"/>
      <c r="H738" s="48"/>
      <c r="I738" s="49"/>
      <c r="S738" s="25"/>
      <c r="AD738" s="25"/>
    </row>
    <row r="739" spans="2:30">
      <c r="B739" s="25"/>
      <c r="C739" s="48"/>
      <c r="D739" s="48"/>
      <c r="E739" s="48"/>
      <c r="F739" s="48"/>
      <c r="G739" s="48"/>
      <c r="H739" s="48"/>
      <c r="I739" s="49"/>
      <c r="S739" s="25"/>
      <c r="AD739" s="25"/>
    </row>
    <row r="740" spans="2:30">
      <c r="B740" s="25"/>
      <c r="C740" s="48"/>
      <c r="D740" s="48"/>
      <c r="E740" s="48"/>
      <c r="F740" s="48"/>
      <c r="G740" s="48"/>
      <c r="H740" s="48"/>
      <c r="I740" s="49"/>
      <c r="S740" s="25"/>
      <c r="AD740" s="25"/>
    </row>
    <row r="741" spans="2:30">
      <c r="B741" s="25"/>
      <c r="C741" s="48"/>
      <c r="D741" s="48"/>
      <c r="E741" s="48"/>
      <c r="F741" s="48"/>
      <c r="G741" s="48"/>
      <c r="H741" s="48"/>
      <c r="I741" s="49"/>
      <c r="S741" s="25"/>
      <c r="AD741" s="25"/>
    </row>
    <row r="742" spans="2:30">
      <c r="B742" s="25"/>
      <c r="C742" s="48"/>
      <c r="D742" s="48"/>
      <c r="E742" s="48"/>
      <c r="F742" s="48"/>
      <c r="G742" s="48"/>
      <c r="H742" s="48"/>
      <c r="I742" s="49"/>
      <c r="S742" s="25"/>
      <c r="AD742" s="25"/>
    </row>
    <row r="743" spans="2:30">
      <c r="B743" s="25"/>
      <c r="C743" s="48"/>
      <c r="D743" s="48"/>
      <c r="E743" s="48"/>
      <c r="F743" s="48"/>
      <c r="G743" s="48"/>
      <c r="H743" s="48"/>
      <c r="I743" s="49"/>
      <c r="S743" s="25"/>
      <c r="AD743" s="25"/>
    </row>
    <row r="744" spans="2:30">
      <c r="B744" s="25"/>
      <c r="C744" s="48"/>
      <c r="D744" s="48"/>
      <c r="E744" s="48"/>
      <c r="F744" s="48"/>
      <c r="G744" s="48"/>
      <c r="H744" s="48"/>
      <c r="I744" s="49"/>
      <c r="S744" s="25"/>
      <c r="AD744" s="25"/>
    </row>
    <row r="745" spans="2:30">
      <c r="B745" s="25"/>
      <c r="C745" s="48"/>
      <c r="D745" s="48"/>
      <c r="E745" s="48"/>
      <c r="F745" s="48"/>
      <c r="G745" s="48"/>
      <c r="H745" s="48"/>
      <c r="I745" s="49"/>
      <c r="S745" s="25"/>
      <c r="AD745" s="25"/>
    </row>
    <row r="746" spans="2:30">
      <c r="B746" s="25"/>
      <c r="C746" s="48"/>
      <c r="D746" s="48"/>
      <c r="E746" s="48"/>
      <c r="F746" s="48"/>
      <c r="G746" s="48"/>
      <c r="H746" s="48"/>
      <c r="I746" s="49"/>
      <c r="S746" s="25"/>
      <c r="AD746" s="25"/>
    </row>
    <row r="747" spans="2:30">
      <c r="B747" s="25"/>
      <c r="C747" s="48"/>
      <c r="D747" s="48"/>
      <c r="E747" s="48"/>
      <c r="F747" s="48"/>
      <c r="G747" s="48"/>
      <c r="H747" s="48"/>
      <c r="I747" s="49"/>
      <c r="S747" s="25"/>
      <c r="AD747" s="25"/>
    </row>
    <row r="748" spans="2:30">
      <c r="B748" s="25"/>
      <c r="C748" s="48"/>
      <c r="D748" s="48"/>
      <c r="E748" s="48"/>
      <c r="F748" s="48"/>
      <c r="G748" s="48"/>
      <c r="H748" s="48"/>
      <c r="I748" s="49"/>
      <c r="S748" s="25"/>
      <c r="AD748" s="25"/>
    </row>
    <row r="749" spans="2:30">
      <c r="B749" s="25"/>
      <c r="C749" s="48"/>
      <c r="D749" s="48"/>
      <c r="E749" s="48"/>
      <c r="F749" s="48"/>
      <c r="G749" s="48"/>
      <c r="H749" s="48"/>
      <c r="I749" s="49"/>
      <c r="S749" s="25"/>
      <c r="AD749" s="25"/>
    </row>
    <row r="750" spans="2:30">
      <c r="B750" s="25"/>
      <c r="C750" s="48"/>
      <c r="D750" s="48"/>
      <c r="E750" s="48"/>
      <c r="F750" s="48"/>
      <c r="G750" s="48"/>
      <c r="H750" s="48"/>
      <c r="I750" s="49"/>
      <c r="S750" s="25"/>
      <c r="AD750" s="25"/>
    </row>
    <row r="751" spans="2:30">
      <c r="B751" s="25"/>
      <c r="C751" s="48"/>
      <c r="D751" s="48"/>
      <c r="E751" s="48"/>
      <c r="F751" s="48"/>
      <c r="G751" s="48"/>
      <c r="H751" s="48"/>
      <c r="I751" s="49"/>
      <c r="S751" s="25"/>
      <c r="AD751" s="25"/>
    </row>
    <row r="752" spans="2:30">
      <c r="B752" s="25"/>
      <c r="C752" s="48"/>
      <c r="D752" s="48"/>
      <c r="E752" s="48"/>
      <c r="F752" s="48"/>
      <c r="G752" s="48"/>
      <c r="H752" s="48"/>
      <c r="I752" s="49"/>
      <c r="S752" s="25"/>
      <c r="AD752" s="25"/>
    </row>
    <row r="753" spans="2:30">
      <c r="B753" s="25"/>
      <c r="C753" s="48"/>
      <c r="D753" s="48"/>
      <c r="E753" s="48"/>
      <c r="F753" s="48"/>
      <c r="G753" s="48"/>
      <c r="H753" s="48"/>
      <c r="I753" s="49"/>
      <c r="S753" s="25"/>
      <c r="AD753" s="25"/>
    </row>
    <row r="754" spans="2:30">
      <c r="B754" s="25"/>
      <c r="C754" s="48"/>
      <c r="D754" s="48"/>
      <c r="E754" s="48"/>
      <c r="F754" s="48"/>
      <c r="G754" s="48"/>
      <c r="H754" s="48"/>
      <c r="I754" s="49"/>
      <c r="S754" s="25"/>
      <c r="AD754" s="25"/>
    </row>
    <row r="755" spans="2:30">
      <c r="B755" s="25"/>
      <c r="C755" s="48"/>
      <c r="D755" s="48"/>
      <c r="E755" s="48"/>
      <c r="F755" s="48"/>
      <c r="G755" s="48"/>
      <c r="H755" s="48"/>
      <c r="I755" s="49"/>
      <c r="S755" s="25"/>
      <c r="AD755" s="25"/>
    </row>
    <row r="756" spans="2:30">
      <c r="B756" s="25"/>
      <c r="C756" s="48"/>
      <c r="D756" s="48"/>
      <c r="E756" s="48"/>
      <c r="F756" s="48"/>
      <c r="G756" s="48"/>
      <c r="H756" s="48"/>
      <c r="I756" s="49"/>
      <c r="S756" s="25"/>
      <c r="AD756" s="25"/>
    </row>
    <row r="757" spans="2:30">
      <c r="B757" s="25"/>
      <c r="C757" s="48"/>
      <c r="D757" s="48"/>
      <c r="E757" s="48"/>
      <c r="F757" s="48"/>
      <c r="G757" s="48"/>
      <c r="H757" s="48"/>
      <c r="I757" s="49"/>
      <c r="S757" s="25"/>
      <c r="AD757" s="25"/>
    </row>
    <row r="758" spans="2:30">
      <c r="B758" s="25"/>
      <c r="C758" s="48"/>
      <c r="D758" s="48"/>
      <c r="E758" s="48"/>
      <c r="F758" s="48"/>
      <c r="G758" s="48"/>
      <c r="H758" s="48"/>
      <c r="I758" s="49"/>
      <c r="S758" s="25"/>
      <c r="AD758" s="25"/>
    </row>
    <row r="759" spans="2:30">
      <c r="B759" s="25"/>
      <c r="C759" s="48"/>
      <c r="D759" s="48"/>
      <c r="E759" s="48"/>
      <c r="F759" s="48"/>
      <c r="G759" s="48"/>
      <c r="H759" s="48"/>
      <c r="I759" s="49"/>
      <c r="S759" s="25"/>
      <c r="AD759" s="25"/>
    </row>
    <row r="760" spans="2:30">
      <c r="B760" s="25"/>
      <c r="C760" s="48"/>
      <c r="D760" s="48"/>
      <c r="E760" s="48"/>
      <c r="F760" s="48"/>
      <c r="G760" s="48"/>
      <c r="H760" s="48"/>
      <c r="I760" s="49"/>
      <c r="S760" s="25"/>
      <c r="AD760" s="25"/>
    </row>
    <row r="761" spans="2:30">
      <c r="B761" s="25"/>
      <c r="C761" s="48"/>
      <c r="D761" s="48"/>
      <c r="E761" s="48"/>
      <c r="F761" s="48"/>
      <c r="G761" s="48"/>
      <c r="H761" s="48"/>
      <c r="I761" s="49"/>
      <c r="S761" s="25"/>
      <c r="AD761" s="25"/>
    </row>
    <row r="762" spans="2:30">
      <c r="B762" s="25"/>
      <c r="C762" s="48"/>
      <c r="D762" s="48"/>
      <c r="E762" s="48"/>
      <c r="F762" s="48"/>
      <c r="G762" s="48"/>
      <c r="H762" s="48"/>
      <c r="I762" s="49"/>
      <c r="S762" s="25"/>
      <c r="AD762" s="25"/>
    </row>
    <row r="763" spans="2:30">
      <c r="B763" s="25"/>
      <c r="C763" s="48"/>
      <c r="D763" s="48"/>
      <c r="E763" s="48"/>
      <c r="F763" s="48"/>
      <c r="G763" s="48"/>
      <c r="H763" s="48"/>
      <c r="I763" s="49"/>
      <c r="S763" s="25"/>
      <c r="AD763" s="25"/>
    </row>
    <row r="764" spans="2:30">
      <c r="B764" s="25"/>
      <c r="C764" s="48"/>
      <c r="D764" s="48"/>
      <c r="E764" s="48"/>
      <c r="F764" s="48"/>
      <c r="G764" s="48"/>
      <c r="H764" s="48"/>
      <c r="I764" s="49"/>
      <c r="S764" s="25"/>
      <c r="AD764" s="25"/>
    </row>
    <row r="765" spans="2:30">
      <c r="B765" s="25"/>
      <c r="C765" s="48"/>
      <c r="D765" s="48"/>
      <c r="E765" s="48"/>
      <c r="F765" s="48"/>
      <c r="G765" s="48"/>
      <c r="H765" s="48"/>
      <c r="I765" s="49"/>
      <c r="S765" s="25"/>
      <c r="AD765" s="25"/>
    </row>
    <row r="766" spans="2:30">
      <c r="B766" s="25"/>
      <c r="C766" s="48"/>
      <c r="D766" s="48"/>
      <c r="E766" s="48"/>
      <c r="F766" s="48"/>
      <c r="G766" s="48"/>
      <c r="H766" s="48"/>
      <c r="I766" s="49"/>
      <c r="S766" s="25"/>
      <c r="AD766" s="25"/>
    </row>
    <row r="767" spans="2:30">
      <c r="B767" s="25"/>
      <c r="C767" s="48"/>
      <c r="D767" s="48"/>
      <c r="E767" s="48"/>
      <c r="F767" s="48"/>
      <c r="G767" s="48"/>
      <c r="H767" s="48"/>
      <c r="I767" s="49"/>
      <c r="S767" s="25"/>
      <c r="AD767" s="25"/>
    </row>
    <row r="768" spans="2:30">
      <c r="B768" s="25"/>
      <c r="C768" s="48"/>
      <c r="D768" s="48"/>
      <c r="E768" s="48"/>
      <c r="F768" s="48"/>
      <c r="G768" s="48"/>
      <c r="H768" s="48"/>
      <c r="I768" s="49"/>
      <c r="S768" s="25"/>
      <c r="AD768" s="25"/>
    </row>
    <row r="769" spans="2:30">
      <c r="B769" s="25"/>
      <c r="C769" s="48"/>
      <c r="D769" s="48"/>
      <c r="E769" s="48"/>
      <c r="F769" s="48"/>
      <c r="G769" s="48"/>
      <c r="H769" s="48"/>
      <c r="I769" s="49"/>
      <c r="S769" s="25"/>
      <c r="AD769" s="25"/>
    </row>
    <row r="770" spans="2:30">
      <c r="B770" s="25"/>
      <c r="C770" s="48"/>
      <c r="D770" s="48"/>
      <c r="E770" s="48"/>
      <c r="F770" s="48"/>
      <c r="G770" s="48"/>
      <c r="H770" s="48"/>
      <c r="I770" s="49"/>
      <c r="S770" s="25"/>
      <c r="AD770" s="25"/>
    </row>
    <row r="771" spans="2:30">
      <c r="B771" s="25"/>
      <c r="C771" s="48"/>
      <c r="D771" s="48"/>
      <c r="E771" s="48"/>
      <c r="F771" s="48"/>
      <c r="G771" s="48"/>
      <c r="H771" s="48"/>
      <c r="I771" s="49"/>
      <c r="S771" s="25"/>
      <c r="AD771" s="25"/>
    </row>
    <row r="772" spans="2:30">
      <c r="B772" s="25"/>
      <c r="C772" s="48"/>
      <c r="D772" s="48"/>
      <c r="E772" s="48"/>
      <c r="F772" s="48"/>
      <c r="G772" s="48"/>
      <c r="H772" s="48"/>
      <c r="I772" s="49"/>
      <c r="S772" s="25"/>
      <c r="AD772" s="25"/>
    </row>
    <row r="773" spans="2:30">
      <c r="B773" s="25"/>
      <c r="C773" s="48"/>
      <c r="D773" s="48"/>
      <c r="E773" s="48"/>
      <c r="F773" s="48"/>
      <c r="G773" s="48"/>
      <c r="H773" s="48"/>
      <c r="I773" s="49"/>
      <c r="S773" s="25"/>
      <c r="AD773" s="25"/>
    </row>
    <row r="774" spans="2:30">
      <c r="B774" s="25"/>
      <c r="C774" s="48"/>
      <c r="D774" s="48"/>
      <c r="E774" s="48"/>
      <c r="F774" s="48"/>
      <c r="G774" s="48"/>
      <c r="H774" s="48"/>
      <c r="I774" s="49"/>
      <c r="S774" s="25"/>
      <c r="AD774" s="25"/>
    </row>
    <row r="775" spans="2:30">
      <c r="B775" s="25"/>
      <c r="C775" s="48"/>
      <c r="D775" s="48"/>
      <c r="E775" s="48"/>
      <c r="F775" s="48"/>
      <c r="G775" s="48"/>
      <c r="H775" s="48"/>
      <c r="I775" s="49"/>
      <c r="S775" s="25"/>
      <c r="AD775" s="25"/>
    </row>
    <row r="776" spans="2:30">
      <c r="B776" s="25"/>
      <c r="C776" s="48"/>
      <c r="D776" s="48"/>
      <c r="E776" s="48"/>
      <c r="F776" s="48"/>
      <c r="G776" s="48"/>
      <c r="H776" s="48"/>
      <c r="I776" s="49"/>
      <c r="S776" s="25"/>
      <c r="AD776" s="25"/>
    </row>
    <row r="777" spans="2:30">
      <c r="B777" s="25"/>
      <c r="C777" s="48"/>
      <c r="D777" s="48"/>
      <c r="E777" s="48"/>
      <c r="F777" s="48"/>
      <c r="G777" s="48"/>
      <c r="H777" s="48"/>
      <c r="I777" s="49"/>
      <c r="S777" s="25"/>
      <c r="AD777" s="25"/>
    </row>
    <row r="778" spans="2:30">
      <c r="B778" s="25"/>
      <c r="C778" s="48"/>
      <c r="D778" s="48"/>
      <c r="E778" s="48"/>
      <c r="F778" s="48"/>
      <c r="G778" s="48"/>
      <c r="H778" s="48"/>
      <c r="I778" s="49"/>
      <c r="S778" s="25"/>
      <c r="AD778" s="25"/>
    </row>
    <row r="779" spans="2:30">
      <c r="B779" s="25"/>
      <c r="C779" s="48"/>
      <c r="D779" s="48"/>
      <c r="E779" s="48"/>
      <c r="F779" s="48"/>
      <c r="G779" s="48"/>
      <c r="H779" s="48"/>
      <c r="I779" s="49"/>
      <c r="S779" s="25"/>
      <c r="AD779" s="25"/>
    </row>
    <row r="780" spans="2:30">
      <c r="B780" s="25"/>
      <c r="C780" s="48"/>
      <c r="D780" s="48"/>
      <c r="E780" s="48"/>
      <c r="F780" s="48"/>
      <c r="G780" s="48"/>
      <c r="H780" s="48"/>
      <c r="I780" s="49"/>
      <c r="S780" s="25"/>
      <c r="AD780" s="25"/>
    </row>
    <row r="781" spans="2:30">
      <c r="B781" s="25"/>
      <c r="C781" s="48"/>
      <c r="D781" s="48"/>
      <c r="E781" s="48"/>
      <c r="F781" s="48"/>
      <c r="G781" s="48"/>
      <c r="H781" s="48"/>
      <c r="I781" s="49"/>
      <c r="S781" s="25"/>
      <c r="AD781" s="25"/>
    </row>
    <row r="782" spans="2:30">
      <c r="B782" s="25"/>
      <c r="C782" s="48"/>
      <c r="D782" s="48"/>
      <c r="E782" s="48"/>
      <c r="F782" s="48"/>
      <c r="G782" s="48"/>
      <c r="H782" s="48"/>
      <c r="I782" s="49"/>
      <c r="S782" s="25"/>
      <c r="AD782" s="25"/>
    </row>
    <row r="783" spans="2:30">
      <c r="B783" s="25"/>
      <c r="C783" s="48"/>
      <c r="D783" s="48"/>
      <c r="E783" s="48"/>
      <c r="F783" s="48"/>
      <c r="G783" s="48"/>
      <c r="H783" s="48"/>
      <c r="I783" s="49"/>
      <c r="S783" s="25"/>
      <c r="AD783" s="25"/>
    </row>
    <row r="784" spans="2:30">
      <c r="B784" s="25"/>
      <c r="C784" s="48"/>
      <c r="D784" s="48"/>
      <c r="E784" s="48"/>
      <c r="F784" s="48"/>
      <c r="G784" s="48"/>
      <c r="H784" s="48"/>
      <c r="I784" s="49"/>
      <c r="S784" s="25"/>
      <c r="AD784" s="25"/>
    </row>
    <row r="785" spans="2:30">
      <c r="B785" s="25"/>
      <c r="C785" s="48"/>
      <c r="D785" s="48"/>
      <c r="E785" s="48"/>
      <c r="F785" s="48"/>
      <c r="G785" s="48"/>
      <c r="H785" s="48"/>
      <c r="I785" s="49"/>
      <c r="S785" s="25"/>
      <c r="AD785" s="25"/>
    </row>
    <row r="786" spans="2:30">
      <c r="B786" s="25"/>
      <c r="C786" s="48"/>
      <c r="D786" s="48"/>
      <c r="E786" s="48"/>
      <c r="F786" s="48"/>
      <c r="G786" s="48"/>
      <c r="H786" s="48"/>
      <c r="I786" s="49"/>
      <c r="S786" s="25"/>
      <c r="AD786" s="25"/>
    </row>
    <row r="787" spans="2:30">
      <c r="B787" s="25"/>
      <c r="C787" s="48"/>
      <c r="D787" s="48"/>
      <c r="E787" s="48"/>
      <c r="F787" s="48"/>
      <c r="G787" s="48"/>
      <c r="H787" s="48"/>
      <c r="I787" s="49"/>
      <c r="S787" s="25"/>
      <c r="AD787" s="25"/>
    </row>
    <row r="788" spans="2:30">
      <c r="B788" s="25"/>
      <c r="C788" s="48"/>
      <c r="D788" s="48"/>
      <c r="E788" s="48"/>
      <c r="F788" s="48"/>
      <c r="G788" s="48"/>
      <c r="H788" s="48"/>
      <c r="I788" s="49"/>
      <c r="S788" s="25"/>
      <c r="AD788" s="25"/>
    </row>
    <row r="789" spans="2:30">
      <c r="B789" s="25"/>
      <c r="C789" s="48"/>
      <c r="D789" s="48"/>
      <c r="E789" s="48"/>
      <c r="F789" s="48"/>
      <c r="G789" s="48"/>
      <c r="H789" s="48"/>
      <c r="I789" s="49"/>
      <c r="S789" s="25"/>
      <c r="AD789" s="25"/>
    </row>
    <row r="790" spans="2:30">
      <c r="B790" s="25"/>
      <c r="C790" s="48"/>
      <c r="D790" s="48"/>
      <c r="E790" s="48"/>
      <c r="F790" s="48"/>
      <c r="G790" s="48"/>
      <c r="H790" s="48"/>
      <c r="I790" s="49"/>
      <c r="S790" s="25"/>
      <c r="AD790" s="25"/>
    </row>
    <row r="791" spans="2:30">
      <c r="B791" s="25"/>
      <c r="C791" s="48"/>
      <c r="D791" s="48"/>
      <c r="E791" s="48"/>
      <c r="F791" s="48"/>
      <c r="G791" s="48"/>
      <c r="H791" s="48"/>
      <c r="I791" s="49"/>
      <c r="S791" s="25"/>
      <c r="AD791" s="25"/>
    </row>
    <row r="792" spans="2:30">
      <c r="B792" s="25"/>
      <c r="C792" s="48"/>
      <c r="D792" s="48"/>
      <c r="E792" s="48"/>
      <c r="F792" s="48"/>
      <c r="G792" s="48"/>
      <c r="H792" s="48"/>
      <c r="I792" s="49"/>
      <c r="S792" s="25"/>
      <c r="AD792" s="25"/>
    </row>
    <row r="793" spans="2:30">
      <c r="B793" s="25"/>
      <c r="C793" s="48"/>
      <c r="D793" s="48"/>
      <c r="E793" s="48"/>
      <c r="F793" s="48"/>
      <c r="G793" s="48"/>
      <c r="H793" s="48"/>
      <c r="I793" s="49"/>
      <c r="S793" s="25"/>
      <c r="AD793" s="25"/>
    </row>
    <row r="794" spans="2:30">
      <c r="B794" s="25"/>
      <c r="C794" s="48"/>
      <c r="D794" s="48"/>
      <c r="E794" s="48"/>
      <c r="F794" s="48"/>
      <c r="G794" s="48"/>
      <c r="H794" s="48"/>
      <c r="I794" s="49"/>
      <c r="S794" s="25"/>
      <c r="AD794" s="25"/>
    </row>
    <row r="795" spans="2:30">
      <c r="B795" s="25"/>
      <c r="C795" s="48"/>
      <c r="D795" s="48"/>
      <c r="E795" s="48"/>
      <c r="F795" s="48"/>
      <c r="G795" s="48"/>
      <c r="H795" s="48"/>
      <c r="I795" s="49"/>
      <c r="S795" s="25"/>
      <c r="AD795" s="25"/>
    </row>
    <row r="796" spans="2:30">
      <c r="B796" s="25"/>
      <c r="C796" s="48"/>
      <c r="D796" s="48"/>
      <c r="E796" s="48"/>
      <c r="F796" s="48"/>
      <c r="G796" s="48"/>
      <c r="H796" s="48"/>
      <c r="I796" s="49"/>
      <c r="S796" s="25"/>
      <c r="AD796" s="25"/>
    </row>
    <row r="797" spans="2:30">
      <c r="B797" s="25"/>
      <c r="C797" s="48"/>
      <c r="D797" s="48"/>
      <c r="E797" s="48"/>
      <c r="F797" s="48"/>
      <c r="G797" s="48"/>
      <c r="H797" s="48"/>
      <c r="I797" s="49"/>
      <c r="S797" s="25"/>
      <c r="AD797" s="25"/>
    </row>
    <row r="798" spans="2:30">
      <c r="B798" s="25"/>
      <c r="C798" s="48"/>
      <c r="D798" s="48"/>
      <c r="E798" s="48"/>
      <c r="F798" s="48"/>
      <c r="G798" s="48"/>
      <c r="H798" s="48"/>
      <c r="I798" s="49"/>
      <c r="S798" s="25"/>
      <c r="AD798" s="25"/>
    </row>
    <row r="799" spans="2:30">
      <c r="B799" s="25"/>
      <c r="C799" s="48"/>
      <c r="D799" s="48"/>
      <c r="E799" s="48"/>
      <c r="F799" s="48"/>
      <c r="G799" s="48"/>
      <c r="H799" s="48"/>
      <c r="I799" s="49"/>
      <c r="S799" s="25"/>
      <c r="AD799" s="25"/>
    </row>
    <row r="800" spans="2:30">
      <c r="B800" s="25"/>
      <c r="C800" s="48"/>
      <c r="D800" s="48"/>
      <c r="E800" s="48"/>
      <c r="F800" s="48"/>
      <c r="G800" s="48"/>
      <c r="H800" s="48"/>
      <c r="I800" s="49"/>
      <c r="S800" s="25"/>
      <c r="AD800" s="25"/>
    </row>
    <row r="801" spans="2:30">
      <c r="B801" s="25"/>
      <c r="C801" s="48"/>
      <c r="D801" s="48"/>
      <c r="E801" s="48"/>
      <c r="F801" s="48"/>
      <c r="G801" s="48"/>
      <c r="H801" s="48"/>
      <c r="I801" s="49"/>
      <c r="S801" s="25"/>
      <c r="AD801" s="25"/>
    </row>
    <row r="802" spans="2:30">
      <c r="B802" s="25"/>
      <c r="C802" s="48"/>
      <c r="D802" s="48"/>
      <c r="E802" s="48"/>
      <c r="F802" s="48"/>
      <c r="G802" s="48"/>
      <c r="H802" s="48"/>
      <c r="I802" s="49"/>
      <c r="S802" s="25"/>
      <c r="AD802" s="25"/>
    </row>
    <row r="803" spans="2:30">
      <c r="B803" s="25"/>
      <c r="C803" s="48"/>
      <c r="D803" s="48"/>
      <c r="E803" s="48"/>
      <c r="F803" s="48"/>
      <c r="G803" s="48"/>
      <c r="H803" s="48"/>
      <c r="I803" s="49"/>
      <c r="S803" s="25"/>
      <c r="AD803" s="25"/>
    </row>
    <row r="804" spans="2:30">
      <c r="B804" s="25"/>
      <c r="C804" s="48"/>
      <c r="D804" s="48"/>
      <c r="E804" s="48"/>
      <c r="F804" s="48"/>
      <c r="G804" s="48"/>
      <c r="H804" s="48"/>
      <c r="I804" s="49"/>
      <c r="S804" s="25"/>
      <c r="AD804" s="25"/>
    </row>
    <row r="805" spans="2:30">
      <c r="B805" s="25"/>
      <c r="C805" s="48"/>
      <c r="D805" s="48"/>
      <c r="E805" s="48"/>
      <c r="F805" s="48"/>
      <c r="G805" s="48"/>
      <c r="H805" s="48"/>
      <c r="I805" s="49"/>
      <c r="S805" s="25"/>
      <c r="AD805" s="25"/>
    </row>
    <row r="806" spans="2:30">
      <c r="B806" s="25"/>
      <c r="C806" s="48"/>
      <c r="D806" s="48"/>
      <c r="E806" s="48"/>
      <c r="F806" s="48"/>
      <c r="G806" s="48"/>
      <c r="H806" s="48"/>
      <c r="I806" s="49"/>
      <c r="S806" s="25"/>
      <c r="AD806" s="25"/>
    </row>
    <row r="807" spans="2:30">
      <c r="B807" s="25"/>
      <c r="C807" s="48"/>
      <c r="D807" s="48"/>
      <c r="E807" s="48"/>
      <c r="F807" s="48"/>
      <c r="G807" s="48"/>
      <c r="H807" s="48"/>
      <c r="I807" s="49"/>
      <c r="S807" s="25"/>
      <c r="AD807" s="25"/>
    </row>
    <row r="808" spans="2:30">
      <c r="B808" s="25"/>
      <c r="C808" s="48"/>
      <c r="D808" s="48"/>
      <c r="E808" s="48"/>
      <c r="F808" s="48"/>
      <c r="G808" s="48"/>
      <c r="H808" s="48"/>
      <c r="I808" s="49"/>
      <c r="S808" s="25"/>
      <c r="AD808" s="25"/>
    </row>
    <row r="809" spans="2:30">
      <c r="B809" s="25"/>
      <c r="C809" s="48"/>
      <c r="D809" s="48"/>
      <c r="E809" s="48"/>
      <c r="F809" s="48"/>
      <c r="G809" s="48"/>
      <c r="H809" s="48"/>
      <c r="I809" s="49"/>
      <c r="S809" s="25"/>
      <c r="AD809" s="25"/>
    </row>
    <row r="810" spans="2:30">
      <c r="B810" s="25"/>
      <c r="C810" s="48"/>
      <c r="D810" s="48"/>
      <c r="E810" s="48"/>
      <c r="F810" s="48"/>
      <c r="G810" s="48"/>
      <c r="H810" s="48"/>
      <c r="I810" s="49"/>
      <c r="S810" s="25"/>
      <c r="AD810" s="25"/>
    </row>
    <row r="811" spans="2:30">
      <c r="B811" s="25"/>
      <c r="C811" s="48"/>
      <c r="D811" s="48"/>
      <c r="E811" s="48"/>
      <c r="F811" s="48"/>
      <c r="G811" s="48"/>
      <c r="H811" s="48"/>
      <c r="I811" s="49"/>
      <c r="S811" s="25"/>
      <c r="AD811" s="25"/>
    </row>
    <row r="812" spans="2:30">
      <c r="B812" s="25"/>
      <c r="C812" s="48"/>
      <c r="D812" s="48"/>
      <c r="E812" s="48"/>
      <c r="F812" s="48"/>
      <c r="G812" s="48"/>
      <c r="H812" s="48"/>
      <c r="I812" s="49"/>
      <c r="S812" s="25"/>
      <c r="AD812" s="25"/>
    </row>
    <row r="813" spans="2:30">
      <c r="B813" s="25"/>
      <c r="C813" s="48"/>
      <c r="D813" s="48"/>
      <c r="E813" s="48"/>
      <c r="F813" s="48"/>
      <c r="G813" s="48"/>
      <c r="H813" s="48"/>
      <c r="I813" s="49"/>
      <c r="S813" s="25"/>
      <c r="AD813" s="25"/>
    </row>
    <row r="814" spans="2:30">
      <c r="B814" s="25"/>
      <c r="C814" s="48"/>
      <c r="D814" s="48"/>
      <c r="E814" s="48"/>
      <c r="F814" s="48"/>
      <c r="G814" s="48"/>
      <c r="H814" s="48"/>
      <c r="I814" s="49"/>
      <c r="S814" s="25"/>
      <c r="AD814" s="25"/>
    </row>
    <row r="815" spans="2:30">
      <c r="B815" s="25"/>
      <c r="C815" s="48"/>
      <c r="D815" s="48"/>
      <c r="E815" s="48"/>
      <c r="F815" s="48"/>
      <c r="G815" s="48"/>
      <c r="H815" s="48"/>
      <c r="I815" s="49"/>
      <c r="S815" s="25"/>
      <c r="AD815" s="25"/>
    </row>
    <row r="816" spans="2:30">
      <c r="B816" s="25"/>
      <c r="C816" s="48"/>
      <c r="D816" s="48"/>
      <c r="E816" s="48"/>
      <c r="F816" s="48"/>
      <c r="G816" s="48"/>
      <c r="H816" s="48"/>
      <c r="I816" s="49"/>
      <c r="S816" s="25"/>
      <c r="AD816" s="25"/>
    </row>
    <row r="817" spans="2:30">
      <c r="B817" s="25"/>
      <c r="C817" s="48"/>
      <c r="D817" s="48"/>
      <c r="E817" s="48"/>
      <c r="F817" s="48"/>
      <c r="G817" s="48"/>
      <c r="H817" s="48"/>
      <c r="I817" s="49"/>
      <c r="S817" s="25"/>
      <c r="AD817" s="25"/>
    </row>
    <row r="818" spans="2:30">
      <c r="B818" s="25"/>
      <c r="C818" s="48"/>
      <c r="D818" s="48"/>
      <c r="E818" s="48"/>
      <c r="F818" s="48"/>
      <c r="G818" s="48"/>
      <c r="H818" s="48"/>
      <c r="I818" s="49"/>
      <c r="S818" s="25"/>
      <c r="AD818" s="25"/>
    </row>
    <row r="819" spans="2:30">
      <c r="B819" s="25"/>
      <c r="C819" s="48"/>
      <c r="D819" s="48"/>
      <c r="E819" s="48"/>
      <c r="F819" s="48"/>
      <c r="G819" s="48"/>
      <c r="H819" s="48"/>
      <c r="I819" s="49"/>
      <c r="S819" s="25"/>
      <c r="AD819" s="25"/>
    </row>
    <row r="820" spans="2:30">
      <c r="B820" s="25"/>
      <c r="C820" s="48"/>
      <c r="D820" s="48"/>
      <c r="E820" s="48"/>
      <c r="F820" s="48"/>
      <c r="G820" s="48"/>
      <c r="H820" s="48"/>
      <c r="I820" s="49"/>
      <c r="S820" s="25"/>
      <c r="AD820" s="25"/>
    </row>
    <row r="821" spans="2:30">
      <c r="B821" s="25"/>
      <c r="C821" s="48"/>
      <c r="D821" s="48"/>
      <c r="E821" s="48"/>
      <c r="F821" s="48"/>
      <c r="G821" s="48"/>
      <c r="H821" s="48"/>
      <c r="I821" s="49"/>
      <c r="S821" s="25"/>
      <c r="AD821" s="25"/>
    </row>
    <row r="822" spans="2:30">
      <c r="B822" s="25"/>
      <c r="C822" s="48"/>
      <c r="D822" s="48"/>
      <c r="E822" s="48"/>
      <c r="F822" s="48"/>
      <c r="G822" s="48"/>
      <c r="H822" s="48"/>
      <c r="I822" s="49"/>
      <c r="S822" s="25"/>
      <c r="AD822" s="25"/>
    </row>
    <row r="823" spans="2:30">
      <c r="B823" s="25"/>
      <c r="C823" s="48"/>
      <c r="D823" s="48"/>
      <c r="E823" s="48"/>
      <c r="F823" s="48"/>
      <c r="G823" s="48"/>
      <c r="H823" s="48"/>
      <c r="I823" s="49"/>
      <c r="S823" s="25"/>
      <c r="AD823" s="25"/>
    </row>
    <row r="824" spans="2:30">
      <c r="B824" s="25"/>
      <c r="C824" s="48"/>
      <c r="D824" s="48"/>
      <c r="E824" s="48"/>
      <c r="F824" s="48"/>
      <c r="G824" s="48"/>
      <c r="H824" s="48"/>
      <c r="I824" s="49"/>
      <c r="S824" s="25"/>
      <c r="AD824" s="25"/>
    </row>
    <row r="825" spans="2:30">
      <c r="B825" s="25"/>
      <c r="C825" s="48"/>
      <c r="D825" s="48"/>
      <c r="E825" s="48"/>
      <c r="F825" s="48"/>
      <c r="G825" s="48"/>
      <c r="H825" s="48"/>
      <c r="I825" s="49"/>
      <c r="S825" s="25"/>
      <c r="AD825" s="25"/>
    </row>
    <row r="826" spans="2:30">
      <c r="B826" s="25"/>
      <c r="C826" s="48"/>
      <c r="D826" s="48"/>
      <c r="E826" s="48"/>
      <c r="F826" s="48"/>
      <c r="G826" s="48"/>
      <c r="H826" s="48"/>
      <c r="I826" s="49"/>
      <c r="S826" s="25"/>
      <c r="AD826" s="25"/>
    </row>
    <row r="827" spans="2:30">
      <c r="B827" s="25"/>
      <c r="C827" s="48"/>
      <c r="D827" s="48"/>
      <c r="E827" s="48"/>
      <c r="F827" s="48"/>
      <c r="G827" s="48"/>
      <c r="H827" s="48"/>
      <c r="I827" s="49"/>
      <c r="S827" s="25"/>
      <c r="AD827" s="25"/>
    </row>
    <row r="828" spans="2:30">
      <c r="B828" s="25"/>
      <c r="C828" s="48"/>
      <c r="D828" s="48"/>
      <c r="E828" s="48"/>
      <c r="F828" s="48"/>
      <c r="G828" s="48"/>
      <c r="H828" s="48"/>
      <c r="I828" s="49"/>
      <c r="S828" s="25"/>
      <c r="AD828" s="25"/>
    </row>
    <row r="829" spans="2:30">
      <c r="B829" s="25"/>
      <c r="C829" s="48"/>
      <c r="D829" s="48"/>
      <c r="E829" s="48"/>
      <c r="F829" s="48"/>
      <c r="G829" s="48"/>
      <c r="H829" s="48"/>
      <c r="I829" s="49"/>
      <c r="S829" s="25"/>
      <c r="AD829" s="25"/>
    </row>
    <row r="830" spans="2:30">
      <c r="B830" s="25"/>
      <c r="C830" s="48"/>
      <c r="D830" s="48"/>
      <c r="E830" s="48"/>
      <c r="F830" s="48"/>
      <c r="G830" s="48"/>
      <c r="H830" s="48"/>
      <c r="I830" s="49"/>
      <c r="S830" s="25"/>
      <c r="AD830" s="25"/>
    </row>
    <row r="831" spans="2:30">
      <c r="B831" s="25"/>
      <c r="C831" s="48"/>
      <c r="D831" s="48"/>
      <c r="E831" s="48"/>
      <c r="F831" s="48"/>
      <c r="G831" s="48"/>
      <c r="H831" s="48"/>
      <c r="I831" s="49"/>
      <c r="S831" s="25"/>
      <c r="AD831" s="25"/>
    </row>
    <row r="832" spans="2:30">
      <c r="B832" s="25"/>
      <c r="C832" s="48"/>
      <c r="D832" s="48"/>
      <c r="E832" s="48"/>
      <c r="F832" s="48"/>
      <c r="G832" s="48"/>
      <c r="H832" s="48"/>
      <c r="I832" s="49"/>
      <c r="S832" s="25"/>
      <c r="AD832" s="25"/>
    </row>
    <row r="833" spans="2:30">
      <c r="B833" s="25"/>
      <c r="C833" s="48"/>
      <c r="D833" s="48"/>
      <c r="E833" s="48"/>
      <c r="F833" s="48"/>
      <c r="G833" s="48"/>
      <c r="H833" s="48"/>
      <c r="I833" s="49"/>
      <c r="S833" s="25"/>
      <c r="AD833" s="25"/>
    </row>
    <row r="834" spans="2:30">
      <c r="B834" s="25"/>
      <c r="C834" s="48"/>
      <c r="D834" s="48"/>
      <c r="E834" s="48"/>
      <c r="F834" s="48"/>
      <c r="G834" s="48"/>
      <c r="H834" s="48"/>
      <c r="I834" s="49"/>
      <c r="S834" s="25"/>
      <c r="AD834" s="25"/>
    </row>
    <row r="835" spans="2:30">
      <c r="B835" s="25"/>
      <c r="C835" s="48"/>
      <c r="D835" s="48"/>
      <c r="E835" s="48"/>
      <c r="F835" s="48"/>
      <c r="G835" s="48"/>
      <c r="H835" s="48"/>
      <c r="I835" s="49"/>
      <c r="S835" s="25"/>
      <c r="AD835" s="25"/>
    </row>
    <row r="836" spans="2:30">
      <c r="B836" s="25"/>
      <c r="C836" s="48"/>
      <c r="D836" s="48"/>
      <c r="E836" s="48"/>
      <c r="F836" s="48"/>
      <c r="G836" s="48"/>
      <c r="H836" s="48"/>
      <c r="I836" s="49"/>
      <c r="S836" s="25"/>
      <c r="AD836" s="25"/>
    </row>
    <row r="837" spans="2:30">
      <c r="B837" s="25"/>
      <c r="C837" s="48"/>
      <c r="D837" s="48"/>
      <c r="E837" s="48"/>
      <c r="F837" s="48"/>
      <c r="G837" s="48"/>
      <c r="H837" s="48"/>
      <c r="I837" s="49"/>
      <c r="S837" s="25"/>
      <c r="AD837" s="25"/>
    </row>
    <row r="838" spans="2:30">
      <c r="B838" s="25"/>
      <c r="C838" s="48"/>
      <c r="D838" s="48"/>
      <c r="E838" s="48"/>
      <c r="F838" s="48"/>
      <c r="G838" s="48"/>
      <c r="H838" s="48"/>
      <c r="I838" s="49"/>
      <c r="S838" s="25"/>
      <c r="AD838" s="25"/>
    </row>
    <row r="839" spans="2:30">
      <c r="B839" s="25"/>
      <c r="C839" s="48"/>
      <c r="D839" s="48"/>
      <c r="E839" s="48"/>
      <c r="F839" s="48"/>
      <c r="G839" s="48"/>
      <c r="H839" s="48"/>
      <c r="I839" s="49"/>
      <c r="S839" s="25"/>
      <c r="AD839" s="25"/>
    </row>
    <row r="840" spans="2:30">
      <c r="B840" s="25"/>
      <c r="C840" s="48"/>
      <c r="D840" s="48"/>
      <c r="E840" s="48"/>
      <c r="F840" s="48"/>
      <c r="G840" s="48"/>
      <c r="H840" s="48"/>
      <c r="I840" s="49"/>
      <c r="S840" s="25"/>
      <c r="AD840" s="25"/>
    </row>
    <row r="841" spans="2:30">
      <c r="B841" s="25"/>
      <c r="C841" s="48"/>
      <c r="D841" s="48"/>
      <c r="E841" s="48"/>
      <c r="F841" s="48"/>
      <c r="G841" s="48"/>
      <c r="H841" s="48"/>
      <c r="I841" s="49"/>
      <c r="S841" s="25"/>
      <c r="AD841" s="25"/>
    </row>
    <row r="842" spans="2:30">
      <c r="B842" s="25"/>
      <c r="C842" s="48"/>
      <c r="D842" s="48"/>
      <c r="E842" s="48"/>
      <c r="F842" s="48"/>
      <c r="G842" s="48"/>
      <c r="H842" s="48"/>
      <c r="I842" s="49"/>
      <c r="S842" s="25"/>
      <c r="AD842" s="25"/>
    </row>
    <row r="843" spans="2:30">
      <c r="B843" s="25"/>
      <c r="C843" s="48"/>
      <c r="D843" s="48"/>
      <c r="E843" s="48"/>
      <c r="F843" s="48"/>
      <c r="G843" s="48"/>
      <c r="H843" s="48"/>
      <c r="I843" s="49"/>
      <c r="S843" s="25"/>
      <c r="AD843" s="25"/>
    </row>
    <row r="844" spans="2:30">
      <c r="B844" s="25"/>
      <c r="C844" s="48"/>
      <c r="D844" s="48"/>
      <c r="E844" s="48"/>
      <c r="F844" s="48"/>
      <c r="G844" s="48"/>
      <c r="H844" s="48"/>
      <c r="I844" s="49"/>
      <c r="S844" s="25"/>
      <c r="AD844" s="25"/>
    </row>
    <row r="845" spans="2:30">
      <c r="B845" s="25"/>
      <c r="C845" s="48"/>
      <c r="D845" s="48"/>
      <c r="E845" s="48"/>
      <c r="F845" s="48"/>
      <c r="G845" s="48"/>
      <c r="H845" s="48"/>
      <c r="I845" s="49"/>
      <c r="S845" s="25"/>
      <c r="AD845" s="25"/>
    </row>
    <row r="846" spans="2:30">
      <c r="B846" s="25"/>
      <c r="C846" s="48"/>
      <c r="D846" s="48"/>
      <c r="E846" s="48"/>
      <c r="F846" s="48"/>
      <c r="G846" s="48"/>
      <c r="H846" s="48"/>
      <c r="I846" s="49"/>
      <c r="S846" s="25"/>
      <c r="AD846" s="25"/>
    </row>
    <row r="847" spans="2:30">
      <c r="B847" s="25"/>
      <c r="C847" s="48"/>
      <c r="D847" s="48"/>
      <c r="E847" s="48"/>
      <c r="F847" s="48"/>
      <c r="G847" s="48"/>
      <c r="H847" s="48"/>
      <c r="I847" s="49"/>
      <c r="S847" s="25"/>
      <c r="AD847" s="25"/>
    </row>
    <row r="848" spans="2:30">
      <c r="B848" s="25"/>
      <c r="C848" s="48"/>
      <c r="D848" s="48"/>
      <c r="E848" s="48"/>
      <c r="F848" s="48"/>
      <c r="G848" s="48"/>
      <c r="H848" s="48"/>
      <c r="I848" s="49"/>
      <c r="S848" s="25"/>
      <c r="AD848" s="25"/>
    </row>
    <row r="849" spans="2:30">
      <c r="B849" s="25"/>
      <c r="C849" s="48"/>
      <c r="D849" s="48"/>
      <c r="E849" s="48"/>
      <c r="F849" s="48"/>
      <c r="G849" s="48"/>
      <c r="H849" s="48"/>
      <c r="I849" s="49"/>
      <c r="S849" s="25"/>
      <c r="AD849" s="25"/>
    </row>
    <row r="850" spans="2:30">
      <c r="B850" s="25"/>
      <c r="C850" s="48"/>
      <c r="D850" s="48"/>
      <c r="E850" s="48"/>
      <c r="F850" s="48"/>
      <c r="G850" s="48"/>
      <c r="H850" s="48"/>
      <c r="I850" s="49"/>
      <c r="S850" s="25"/>
      <c r="AD850" s="25"/>
    </row>
    <row r="851" spans="2:30">
      <c r="B851" s="25"/>
      <c r="C851" s="48"/>
      <c r="D851" s="48"/>
      <c r="E851" s="48"/>
      <c r="F851" s="48"/>
      <c r="G851" s="48"/>
      <c r="H851" s="48"/>
      <c r="I851" s="49"/>
      <c r="S851" s="25"/>
      <c r="AD851" s="25"/>
    </row>
    <row r="852" spans="2:30">
      <c r="B852" s="25"/>
      <c r="C852" s="48"/>
      <c r="D852" s="48"/>
      <c r="E852" s="48"/>
      <c r="F852" s="48"/>
      <c r="G852" s="48"/>
      <c r="H852" s="48"/>
      <c r="I852" s="49"/>
      <c r="S852" s="25"/>
      <c r="AD852" s="25"/>
    </row>
    <row r="853" spans="2:30">
      <c r="B853" s="25"/>
      <c r="C853" s="48"/>
      <c r="D853" s="48"/>
      <c r="E853" s="48"/>
      <c r="F853" s="48"/>
      <c r="G853" s="48"/>
      <c r="H853" s="48"/>
      <c r="I853" s="49"/>
      <c r="S853" s="25"/>
      <c r="AD853" s="25"/>
    </row>
    <row r="854" spans="2:30">
      <c r="B854" s="25"/>
      <c r="C854" s="48"/>
      <c r="D854" s="48"/>
      <c r="E854" s="48"/>
      <c r="F854" s="48"/>
      <c r="G854" s="48"/>
      <c r="H854" s="48"/>
      <c r="I854" s="49"/>
      <c r="S854" s="25"/>
      <c r="AD854" s="25"/>
    </row>
    <row r="855" spans="2:30">
      <c r="B855" s="25"/>
      <c r="C855" s="48"/>
      <c r="D855" s="48"/>
      <c r="E855" s="48"/>
      <c r="F855" s="48"/>
      <c r="G855" s="48"/>
      <c r="H855" s="48"/>
      <c r="I855" s="49"/>
      <c r="S855" s="25"/>
      <c r="AD855" s="25"/>
    </row>
    <row r="856" spans="2:30">
      <c r="B856" s="25"/>
      <c r="C856" s="48"/>
      <c r="D856" s="48"/>
      <c r="E856" s="48"/>
      <c r="F856" s="48"/>
      <c r="G856" s="48"/>
      <c r="H856" s="48"/>
      <c r="I856" s="49"/>
      <c r="S856" s="25"/>
      <c r="AD856" s="25"/>
    </row>
    <row r="857" spans="2:30">
      <c r="B857" s="25"/>
      <c r="C857" s="48"/>
      <c r="D857" s="48"/>
      <c r="E857" s="48"/>
      <c r="F857" s="48"/>
      <c r="G857" s="48"/>
      <c r="H857" s="48"/>
      <c r="I857" s="49"/>
      <c r="S857" s="25"/>
      <c r="AD857" s="25"/>
    </row>
    <row r="858" spans="2:30">
      <c r="B858" s="25"/>
      <c r="C858" s="48"/>
      <c r="D858" s="48"/>
      <c r="E858" s="48"/>
      <c r="F858" s="48"/>
      <c r="G858" s="48"/>
      <c r="H858" s="48"/>
      <c r="I858" s="49"/>
      <c r="S858" s="25"/>
      <c r="AD858" s="25"/>
    </row>
    <row r="859" spans="2:30">
      <c r="B859" s="25"/>
      <c r="C859" s="48"/>
      <c r="D859" s="48"/>
      <c r="E859" s="48"/>
      <c r="F859" s="48"/>
      <c r="G859" s="48"/>
      <c r="H859" s="48"/>
      <c r="I859" s="49"/>
      <c r="S859" s="25"/>
      <c r="AD859" s="25"/>
    </row>
    <row r="860" spans="2:30">
      <c r="B860" s="25"/>
      <c r="C860" s="48"/>
      <c r="D860" s="48"/>
      <c r="E860" s="48"/>
      <c r="F860" s="48"/>
      <c r="G860" s="48"/>
      <c r="H860" s="48"/>
      <c r="I860" s="49"/>
      <c r="S860" s="25"/>
      <c r="AD860" s="25"/>
    </row>
    <row r="861" spans="2:30">
      <c r="B861" s="25"/>
      <c r="C861" s="48"/>
      <c r="D861" s="48"/>
      <c r="E861" s="48"/>
      <c r="F861" s="48"/>
      <c r="G861" s="48"/>
      <c r="H861" s="48"/>
      <c r="I861" s="49"/>
      <c r="S861" s="25"/>
      <c r="AD861" s="25"/>
    </row>
    <row r="862" spans="2:30">
      <c r="B862" s="25"/>
      <c r="C862" s="48"/>
      <c r="D862" s="48"/>
      <c r="E862" s="48"/>
      <c r="F862" s="48"/>
      <c r="G862" s="48"/>
      <c r="H862" s="48"/>
      <c r="I862" s="49"/>
      <c r="S862" s="25"/>
      <c r="AD862" s="25"/>
    </row>
    <row r="863" spans="2:30">
      <c r="B863" s="25"/>
      <c r="C863" s="48"/>
      <c r="D863" s="48"/>
      <c r="E863" s="48"/>
      <c r="F863" s="48"/>
      <c r="G863" s="48"/>
      <c r="H863" s="48"/>
      <c r="I863" s="49"/>
      <c r="S863" s="25"/>
      <c r="AD863" s="25"/>
    </row>
    <row r="864" spans="2:30">
      <c r="B864" s="25"/>
      <c r="C864" s="48"/>
      <c r="D864" s="48"/>
      <c r="E864" s="48"/>
      <c r="F864" s="48"/>
      <c r="G864" s="48"/>
      <c r="H864" s="48"/>
      <c r="I864" s="49"/>
      <c r="S864" s="25"/>
      <c r="AD864" s="25"/>
    </row>
    <row r="865" spans="2:30">
      <c r="B865" s="25"/>
      <c r="C865" s="48"/>
      <c r="D865" s="48"/>
      <c r="E865" s="48"/>
      <c r="F865" s="48"/>
      <c r="G865" s="48"/>
      <c r="H865" s="48"/>
      <c r="I865" s="49"/>
      <c r="S865" s="25"/>
      <c r="AD865" s="25"/>
    </row>
    <row r="866" spans="2:30">
      <c r="B866" s="25"/>
      <c r="C866" s="48"/>
      <c r="D866" s="48"/>
      <c r="E866" s="48"/>
      <c r="F866" s="48"/>
      <c r="G866" s="48"/>
      <c r="H866" s="48"/>
      <c r="I866" s="49"/>
      <c r="S866" s="25"/>
      <c r="AD866" s="25"/>
    </row>
    <row r="867" spans="2:30">
      <c r="B867" s="25"/>
      <c r="C867" s="48"/>
      <c r="D867" s="48"/>
      <c r="E867" s="48"/>
      <c r="F867" s="48"/>
      <c r="G867" s="48"/>
      <c r="H867" s="48"/>
      <c r="I867" s="49"/>
      <c r="S867" s="25"/>
      <c r="AD867" s="25"/>
    </row>
    <row r="868" spans="2:30">
      <c r="B868" s="25"/>
      <c r="C868" s="48"/>
      <c r="D868" s="48"/>
      <c r="E868" s="48"/>
      <c r="F868" s="48"/>
      <c r="G868" s="48"/>
      <c r="H868" s="48"/>
      <c r="I868" s="49"/>
      <c r="S868" s="25"/>
      <c r="AD868" s="25"/>
    </row>
    <row r="869" spans="2:30">
      <c r="B869" s="25"/>
      <c r="C869" s="48"/>
      <c r="D869" s="48"/>
      <c r="E869" s="48"/>
      <c r="F869" s="48"/>
      <c r="G869" s="48"/>
      <c r="H869" s="48"/>
      <c r="I869" s="49"/>
      <c r="S869" s="25"/>
      <c r="AD869" s="25"/>
    </row>
    <row r="870" spans="2:30">
      <c r="B870" s="25"/>
      <c r="C870" s="48"/>
      <c r="D870" s="48"/>
      <c r="E870" s="48"/>
      <c r="F870" s="48"/>
      <c r="G870" s="48"/>
      <c r="H870" s="48"/>
      <c r="I870" s="49"/>
      <c r="S870" s="25"/>
      <c r="AD870" s="25"/>
    </row>
    <row r="871" spans="2:30">
      <c r="B871" s="25"/>
      <c r="C871" s="48"/>
      <c r="D871" s="48"/>
      <c r="E871" s="48"/>
      <c r="F871" s="48"/>
      <c r="G871" s="48"/>
      <c r="H871" s="48"/>
      <c r="I871" s="49"/>
      <c r="S871" s="25"/>
      <c r="AD871" s="25"/>
    </row>
    <row r="872" spans="2:30">
      <c r="B872" s="25"/>
      <c r="C872" s="48"/>
      <c r="D872" s="48"/>
      <c r="E872" s="48"/>
      <c r="F872" s="48"/>
      <c r="G872" s="48"/>
      <c r="H872" s="48"/>
      <c r="I872" s="49"/>
      <c r="S872" s="25"/>
      <c r="AD872" s="25"/>
    </row>
    <row r="873" spans="2:30">
      <c r="B873" s="25"/>
      <c r="C873" s="48"/>
      <c r="D873" s="48"/>
      <c r="E873" s="48"/>
      <c r="F873" s="48"/>
      <c r="G873" s="48"/>
      <c r="H873" s="48"/>
      <c r="I873" s="49"/>
      <c r="S873" s="25"/>
      <c r="AD873" s="25"/>
    </row>
    <row r="874" spans="2:30">
      <c r="B874" s="25"/>
      <c r="C874" s="48"/>
      <c r="D874" s="48"/>
      <c r="E874" s="48"/>
      <c r="F874" s="48"/>
      <c r="G874" s="48"/>
      <c r="H874" s="48"/>
      <c r="I874" s="49"/>
      <c r="S874" s="25"/>
      <c r="AD874" s="25"/>
    </row>
    <row r="875" spans="2:30">
      <c r="B875" s="25"/>
      <c r="C875" s="48"/>
      <c r="D875" s="48"/>
      <c r="E875" s="48"/>
      <c r="F875" s="48"/>
      <c r="G875" s="48"/>
      <c r="H875" s="48"/>
      <c r="I875" s="49"/>
      <c r="S875" s="25"/>
      <c r="AD875" s="25"/>
    </row>
    <row r="876" spans="2:30">
      <c r="B876" s="25"/>
      <c r="C876" s="48"/>
      <c r="D876" s="48"/>
      <c r="E876" s="48"/>
      <c r="F876" s="48"/>
      <c r="G876" s="48"/>
      <c r="H876" s="48"/>
      <c r="I876" s="49"/>
      <c r="S876" s="25"/>
      <c r="AD876" s="25"/>
    </row>
    <row r="877" spans="2:30">
      <c r="B877" s="25"/>
      <c r="C877" s="48"/>
      <c r="D877" s="48"/>
      <c r="E877" s="48"/>
      <c r="F877" s="48"/>
      <c r="G877" s="48"/>
      <c r="H877" s="48"/>
      <c r="I877" s="49"/>
      <c r="S877" s="25"/>
      <c r="AD877" s="25"/>
    </row>
    <row r="878" spans="2:30">
      <c r="B878" s="25"/>
      <c r="C878" s="48"/>
      <c r="D878" s="48"/>
      <c r="E878" s="48"/>
      <c r="F878" s="48"/>
      <c r="G878" s="48"/>
      <c r="H878" s="48"/>
      <c r="I878" s="49"/>
      <c r="S878" s="25"/>
      <c r="AD878" s="25"/>
    </row>
    <row r="879" spans="2:30">
      <c r="B879" s="25"/>
      <c r="C879" s="48"/>
      <c r="D879" s="48"/>
      <c r="E879" s="48"/>
      <c r="F879" s="48"/>
      <c r="G879" s="48"/>
      <c r="H879" s="48"/>
      <c r="I879" s="49"/>
      <c r="S879" s="25"/>
      <c r="AD879" s="25"/>
    </row>
    <row r="880" spans="2:30">
      <c r="B880" s="25"/>
      <c r="C880" s="48"/>
      <c r="D880" s="48"/>
      <c r="E880" s="48"/>
      <c r="F880" s="48"/>
      <c r="G880" s="48"/>
      <c r="H880" s="48"/>
      <c r="I880" s="49"/>
      <c r="S880" s="25"/>
      <c r="AD880" s="25"/>
    </row>
    <row r="881" spans="2:30">
      <c r="B881" s="25"/>
      <c r="C881" s="48"/>
      <c r="D881" s="48"/>
      <c r="E881" s="48"/>
      <c r="F881" s="48"/>
      <c r="G881" s="48"/>
      <c r="H881" s="48"/>
      <c r="I881" s="49"/>
      <c r="S881" s="25"/>
      <c r="AD881" s="25"/>
    </row>
    <row r="882" spans="2:30">
      <c r="B882" s="25"/>
      <c r="C882" s="48"/>
      <c r="D882" s="48"/>
      <c r="E882" s="48"/>
      <c r="F882" s="48"/>
      <c r="G882" s="48"/>
      <c r="H882" s="48"/>
      <c r="I882" s="49"/>
      <c r="S882" s="25"/>
      <c r="AD882" s="25"/>
    </row>
    <row r="883" spans="2:30">
      <c r="B883" s="25"/>
      <c r="C883" s="48"/>
      <c r="D883" s="48"/>
      <c r="E883" s="48"/>
      <c r="F883" s="48"/>
      <c r="G883" s="48"/>
      <c r="H883" s="48"/>
      <c r="I883" s="49"/>
      <c r="S883" s="25"/>
      <c r="AD883" s="25"/>
    </row>
    <row r="884" spans="2:30">
      <c r="B884" s="25"/>
      <c r="C884" s="48"/>
      <c r="D884" s="48"/>
      <c r="E884" s="48"/>
      <c r="F884" s="48"/>
      <c r="G884" s="48"/>
      <c r="H884" s="48"/>
      <c r="I884" s="49"/>
      <c r="S884" s="25"/>
      <c r="AD884" s="25"/>
    </row>
    <row r="885" spans="2:30">
      <c r="B885" s="25"/>
      <c r="C885" s="48"/>
      <c r="D885" s="48"/>
      <c r="E885" s="48"/>
      <c r="F885" s="48"/>
      <c r="G885" s="48"/>
      <c r="H885" s="48"/>
      <c r="I885" s="49"/>
      <c r="S885" s="25"/>
      <c r="AD885" s="25"/>
    </row>
    <row r="886" spans="2:30">
      <c r="B886" s="25"/>
      <c r="C886" s="48"/>
      <c r="D886" s="48"/>
      <c r="E886" s="48"/>
      <c r="F886" s="48"/>
      <c r="G886" s="48"/>
      <c r="H886" s="48"/>
      <c r="I886" s="49"/>
      <c r="S886" s="25"/>
      <c r="AD886" s="25"/>
    </row>
    <row r="887" spans="2:30">
      <c r="B887" s="25"/>
      <c r="C887" s="48"/>
      <c r="D887" s="48"/>
      <c r="E887" s="48"/>
      <c r="F887" s="48"/>
      <c r="G887" s="48"/>
      <c r="H887" s="48"/>
      <c r="I887" s="49"/>
      <c r="S887" s="25"/>
      <c r="AD887" s="25"/>
    </row>
    <row r="888" spans="2:30">
      <c r="B888" s="25"/>
      <c r="C888" s="48"/>
      <c r="D888" s="48"/>
      <c r="E888" s="48"/>
      <c r="F888" s="48"/>
      <c r="G888" s="48"/>
      <c r="H888" s="48"/>
      <c r="I888" s="49"/>
      <c r="S888" s="25"/>
      <c r="AD888" s="25"/>
    </row>
    <row r="889" spans="2:30">
      <c r="B889" s="25"/>
      <c r="C889" s="48"/>
      <c r="D889" s="48"/>
      <c r="E889" s="48"/>
      <c r="F889" s="48"/>
      <c r="G889" s="48"/>
      <c r="H889" s="48"/>
      <c r="I889" s="49"/>
      <c r="S889" s="25"/>
      <c r="AD889" s="25"/>
    </row>
    <row r="890" spans="2:30">
      <c r="B890" s="25"/>
      <c r="C890" s="48"/>
      <c r="D890" s="48"/>
      <c r="E890" s="48"/>
      <c r="F890" s="48"/>
      <c r="G890" s="48"/>
      <c r="H890" s="48"/>
      <c r="I890" s="49"/>
      <c r="S890" s="25"/>
      <c r="AD890" s="25"/>
    </row>
    <row r="891" spans="2:30">
      <c r="B891" s="25"/>
      <c r="C891" s="48"/>
      <c r="D891" s="48"/>
      <c r="E891" s="48"/>
      <c r="F891" s="48"/>
      <c r="G891" s="48"/>
      <c r="H891" s="48"/>
      <c r="I891" s="49"/>
      <c r="S891" s="25"/>
      <c r="AD891" s="25"/>
    </row>
    <row r="892" spans="2:30">
      <c r="B892" s="25"/>
      <c r="C892" s="48"/>
      <c r="D892" s="48"/>
      <c r="E892" s="48"/>
      <c r="F892" s="48"/>
      <c r="G892" s="48"/>
      <c r="H892" s="48"/>
      <c r="I892" s="49"/>
      <c r="S892" s="25"/>
      <c r="AD892" s="25"/>
    </row>
    <row r="893" spans="2:30">
      <c r="B893" s="25"/>
      <c r="C893" s="48"/>
      <c r="D893" s="48"/>
      <c r="E893" s="48"/>
      <c r="F893" s="48"/>
      <c r="G893" s="48"/>
      <c r="H893" s="48"/>
      <c r="I893" s="49"/>
      <c r="S893" s="25"/>
      <c r="AD893" s="25"/>
    </row>
    <row r="894" spans="2:30">
      <c r="B894" s="25"/>
      <c r="C894" s="48"/>
      <c r="D894" s="48"/>
      <c r="E894" s="48"/>
      <c r="F894" s="48"/>
      <c r="G894" s="48"/>
      <c r="H894" s="48"/>
      <c r="I894" s="49"/>
      <c r="S894" s="25"/>
      <c r="AD894" s="25"/>
    </row>
    <row r="895" spans="2:30">
      <c r="B895" s="25"/>
      <c r="C895" s="48"/>
      <c r="D895" s="48"/>
      <c r="E895" s="48"/>
      <c r="F895" s="48"/>
      <c r="G895" s="48"/>
      <c r="H895" s="48"/>
      <c r="I895" s="49"/>
      <c r="S895" s="25"/>
      <c r="AD895" s="25"/>
    </row>
    <row r="896" spans="2:30">
      <c r="B896" s="25"/>
      <c r="C896" s="48"/>
      <c r="D896" s="48"/>
      <c r="E896" s="48"/>
      <c r="F896" s="48"/>
      <c r="G896" s="48"/>
      <c r="H896" s="48"/>
      <c r="I896" s="49"/>
      <c r="S896" s="25"/>
      <c r="AD896" s="25"/>
    </row>
    <row r="897" spans="2:30">
      <c r="B897" s="25"/>
      <c r="C897" s="48"/>
      <c r="D897" s="48"/>
      <c r="E897" s="48"/>
      <c r="F897" s="48"/>
      <c r="G897" s="48"/>
      <c r="H897" s="48"/>
      <c r="I897" s="49"/>
      <c r="S897" s="25"/>
      <c r="AD897" s="25"/>
    </row>
    <row r="898" spans="2:30">
      <c r="B898" s="25"/>
      <c r="C898" s="48"/>
      <c r="D898" s="48"/>
      <c r="E898" s="48"/>
      <c r="F898" s="48"/>
      <c r="G898" s="48"/>
      <c r="H898" s="48"/>
      <c r="I898" s="49"/>
      <c r="S898" s="25"/>
      <c r="AD898" s="25"/>
    </row>
    <row r="899" spans="2:30">
      <c r="B899" s="25"/>
      <c r="C899" s="48"/>
      <c r="D899" s="48"/>
      <c r="E899" s="48"/>
      <c r="F899" s="48"/>
      <c r="G899" s="48"/>
      <c r="H899" s="48"/>
      <c r="I899" s="49"/>
      <c r="S899" s="25"/>
      <c r="AD899" s="25"/>
    </row>
    <row r="900" spans="2:30">
      <c r="B900" s="25"/>
      <c r="C900" s="48"/>
      <c r="D900" s="48"/>
      <c r="E900" s="48"/>
      <c r="F900" s="48"/>
      <c r="G900" s="48"/>
      <c r="H900" s="48"/>
      <c r="I900" s="49"/>
      <c r="S900" s="25"/>
      <c r="AD900" s="25"/>
    </row>
    <row r="901" spans="2:30">
      <c r="B901" s="25"/>
      <c r="C901" s="48"/>
      <c r="D901" s="48"/>
      <c r="E901" s="48"/>
      <c r="F901" s="48"/>
      <c r="G901" s="48"/>
      <c r="H901" s="48"/>
      <c r="I901" s="49"/>
      <c r="S901" s="25"/>
      <c r="AD901" s="25"/>
    </row>
    <row r="902" spans="2:30">
      <c r="B902" s="25"/>
      <c r="C902" s="48"/>
      <c r="D902" s="48"/>
      <c r="E902" s="48"/>
      <c r="F902" s="48"/>
      <c r="G902" s="48"/>
      <c r="H902" s="48"/>
      <c r="I902" s="49"/>
      <c r="S902" s="25"/>
      <c r="AD902" s="25"/>
    </row>
    <row r="903" spans="2:30">
      <c r="B903" s="25"/>
      <c r="C903" s="48"/>
      <c r="D903" s="48"/>
      <c r="E903" s="48"/>
      <c r="F903" s="48"/>
      <c r="G903" s="48"/>
      <c r="H903" s="48"/>
      <c r="I903" s="49"/>
      <c r="S903" s="25"/>
      <c r="AD903" s="25"/>
    </row>
    <row r="904" spans="2:30">
      <c r="B904" s="25"/>
      <c r="C904" s="48"/>
      <c r="D904" s="48"/>
      <c r="E904" s="48"/>
      <c r="F904" s="48"/>
      <c r="G904" s="48"/>
      <c r="H904" s="48"/>
      <c r="I904" s="49"/>
      <c r="S904" s="25"/>
      <c r="AD904" s="25"/>
    </row>
    <row r="905" spans="2:30">
      <c r="B905" s="25"/>
      <c r="C905" s="48"/>
      <c r="D905" s="48"/>
      <c r="E905" s="48"/>
      <c r="F905" s="48"/>
      <c r="G905" s="48"/>
      <c r="H905" s="48"/>
      <c r="I905" s="49"/>
      <c r="S905" s="25"/>
      <c r="AD905" s="25"/>
    </row>
    <row r="906" spans="2:30">
      <c r="B906" s="25"/>
      <c r="C906" s="48"/>
      <c r="D906" s="48"/>
      <c r="E906" s="48"/>
      <c r="F906" s="48"/>
      <c r="G906" s="48"/>
      <c r="H906" s="48"/>
      <c r="I906" s="49"/>
      <c r="S906" s="25"/>
      <c r="AD906" s="25"/>
    </row>
    <row r="907" spans="2:30">
      <c r="B907" s="25"/>
      <c r="C907" s="48"/>
      <c r="D907" s="48"/>
      <c r="E907" s="48"/>
      <c r="F907" s="48"/>
      <c r="G907" s="48"/>
      <c r="H907" s="48"/>
      <c r="I907" s="49"/>
      <c r="S907" s="25"/>
      <c r="AD907" s="25"/>
    </row>
    <row r="908" spans="2:30">
      <c r="B908" s="25"/>
      <c r="C908" s="48"/>
      <c r="D908" s="48"/>
      <c r="E908" s="48"/>
      <c r="F908" s="48"/>
      <c r="G908" s="48"/>
      <c r="H908" s="48"/>
      <c r="I908" s="49"/>
      <c r="S908" s="25"/>
      <c r="AD908" s="25"/>
    </row>
    <row r="909" spans="2:30">
      <c r="B909" s="25"/>
      <c r="C909" s="48"/>
      <c r="D909" s="48"/>
      <c r="E909" s="48"/>
      <c r="F909" s="48"/>
      <c r="G909" s="48"/>
      <c r="H909" s="48"/>
      <c r="I909" s="49"/>
      <c r="S909" s="25"/>
      <c r="AD909" s="25"/>
    </row>
    <row r="910" spans="2:30">
      <c r="B910" s="25"/>
      <c r="C910" s="48"/>
      <c r="D910" s="48"/>
      <c r="E910" s="48"/>
      <c r="F910" s="48"/>
      <c r="G910" s="48"/>
      <c r="H910" s="48"/>
      <c r="I910" s="49"/>
      <c r="S910" s="25"/>
      <c r="AD910" s="25"/>
    </row>
    <row r="911" spans="2:30">
      <c r="B911" s="25"/>
      <c r="C911" s="48"/>
      <c r="D911" s="48"/>
      <c r="E911" s="48"/>
      <c r="F911" s="48"/>
      <c r="G911" s="48"/>
      <c r="H911" s="48"/>
      <c r="I911" s="49"/>
      <c r="S911" s="25"/>
      <c r="AD911" s="25"/>
    </row>
    <row r="912" spans="2:30">
      <c r="B912" s="25"/>
      <c r="C912" s="48"/>
      <c r="D912" s="48"/>
      <c r="E912" s="48"/>
      <c r="F912" s="48"/>
      <c r="G912" s="48"/>
      <c r="H912" s="48"/>
      <c r="I912" s="49"/>
      <c r="S912" s="25"/>
      <c r="AD912" s="25"/>
    </row>
    <row r="913" spans="2:30">
      <c r="B913" s="25"/>
      <c r="C913" s="48"/>
      <c r="D913" s="48"/>
      <c r="E913" s="48"/>
      <c r="F913" s="48"/>
      <c r="G913" s="48"/>
      <c r="H913" s="48"/>
      <c r="I913" s="49"/>
      <c r="S913" s="25"/>
      <c r="AD913" s="25"/>
    </row>
    <row r="914" spans="2:30">
      <c r="B914" s="25"/>
      <c r="C914" s="48"/>
      <c r="D914" s="48"/>
      <c r="E914" s="48"/>
      <c r="F914" s="48"/>
      <c r="G914" s="48"/>
      <c r="H914" s="48"/>
      <c r="I914" s="49"/>
      <c r="S914" s="25"/>
      <c r="AD914" s="25"/>
    </row>
    <row r="915" spans="2:30">
      <c r="B915" s="25"/>
      <c r="C915" s="48"/>
      <c r="D915" s="48"/>
      <c r="E915" s="48"/>
      <c r="F915" s="48"/>
      <c r="G915" s="48"/>
      <c r="H915" s="48"/>
      <c r="I915" s="49"/>
      <c r="S915" s="25"/>
      <c r="AD915" s="25"/>
    </row>
    <row r="916" spans="2:30">
      <c r="B916" s="25"/>
      <c r="C916" s="48"/>
      <c r="D916" s="48"/>
      <c r="E916" s="48"/>
      <c r="F916" s="48"/>
      <c r="G916" s="48"/>
      <c r="H916" s="48"/>
      <c r="I916" s="49"/>
      <c r="S916" s="25"/>
      <c r="AD916" s="25"/>
    </row>
    <row r="917" spans="2:30">
      <c r="B917" s="25"/>
      <c r="C917" s="48"/>
      <c r="D917" s="48"/>
      <c r="E917" s="48"/>
      <c r="F917" s="48"/>
      <c r="G917" s="48"/>
      <c r="H917" s="48"/>
      <c r="I917" s="49"/>
      <c r="S917" s="25"/>
      <c r="AD917" s="25"/>
    </row>
    <row r="918" spans="2:30">
      <c r="B918" s="25"/>
      <c r="C918" s="48"/>
      <c r="D918" s="48"/>
      <c r="E918" s="48"/>
      <c r="F918" s="48"/>
      <c r="G918" s="48"/>
      <c r="H918" s="48"/>
      <c r="I918" s="49"/>
      <c r="S918" s="25"/>
      <c r="AD918" s="25"/>
    </row>
    <row r="919" spans="2:30">
      <c r="B919" s="25"/>
      <c r="C919" s="48"/>
      <c r="D919" s="48"/>
      <c r="E919" s="48"/>
      <c r="F919" s="48"/>
      <c r="G919" s="48"/>
      <c r="H919" s="48"/>
      <c r="I919" s="49"/>
      <c r="S919" s="25"/>
      <c r="AD919" s="25"/>
    </row>
    <row r="920" spans="2:30">
      <c r="B920" s="25"/>
      <c r="C920" s="48"/>
      <c r="D920" s="48"/>
      <c r="E920" s="48"/>
      <c r="F920" s="48"/>
      <c r="G920" s="48"/>
      <c r="H920" s="48"/>
      <c r="I920" s="49"/>
      <c r="S920" s="25"/>
      <c r="AD920" s="25"/>
    </row>
    <row r="921" spans="2:30">
      <c r="B921" s="25"/>
      <c r="C921" s="48"/>
      <c r="D921" s="48"/>
      <c r="E921" s="48"/>
      <c r="F921" s="48"/>
      <c r="G921" s="48"/>
      <c r="H921" s="48"/>
      <c r="I921" s="49"/>
      <c r="S921" s="25"/>
      <c r="AD921" s="25"/>
    </row>
    <row r="922" spans="2:30">
      <c r="B922" s="25"/>
      <c r="C922" s="48"/>
      <c r="D922" s="48"/>
      <c r="E922" s="48"/>
      <c r="F922" s="48"/>
      <c r="G922" s="48"/>
      <c r="H922" s="48"/>
      <c r="I922" s="49"/>
      <c r="S922" s="25"/>
      <c r="AD922" s="25"/>
    </row>
    <row r="923" spans="2:30">
      <c r="B923" s="25"/>
      <c r="C923" s="48"/>
      <c r="D923" s="48"/>
      <c r="E923" s="48"/>
      <c r="F923" s="48"/>
      <c r="G923" s="48"/>
      <c r="H923" s="48"/>
      <c r="I923" s="49"/>
      <c r="S923" s="25"/>
      <c r="AD923" s="25"/>
    </row>
    <row r="924" spans="2:30">
      <c r="B924" s="25"/>
      <c r="C924" s="48"/>
      <c r="D924" s="48"/>
      <c r="E924" s="48"/>
      <c r="F924" s="48"/>
      <c r="G924" s="48"/>
      <c r="H924" s="48"/>
      <c r="I924" s="49"/>
      <c r="S924" s="25"/>
      <c r="AD924" s="25"/>
    </row>
    <row r="925" spans="2:30">
      <c r="B925" s="25"/>
      <c r="C925" s="48"/>
      <c r="D925" s="48"/>
      <c r="E925" s="48"/>
      <c r="F925" s="48"/>
      <c r="G925" s="48"/>
      <c r="H925" s="48"/>
      <c r="I925" s="49"/>
      <c r="S925" s="25"/>
      <c r="AD925" s="25"/>
    </row>
    <row r="926" spans="2:30">
      <c r="B926" s="25"/>
      <c r="C926" s="48"/>
      <c r="D926" s="48"/>
      <c r="E926" s="48"/>
      <c r="F926" s="48"/>
      <c r="G926" s="48"/>
      <c r="H926" s="48"/>
      <c r="I926" s="49"/>
      <c r="S926" s="25"/>
      <c r="AD926" s="25"/>
    </row>
    <row r="927" spans="2:30">
      <c r="B927" s="25"/>
      <c r="C927" s="48"/>
      <c r="D927" s="48"/>
      <c r="E927" s="48"/>
      <c r="F927" s="48"/>
      <c r="G927" s="48"/>
      <c r="H927" s="48"/>
      <c r="I927" s="49"/>
      <c r="S927" s="25"/>
      <c r="AD927" s="25"/>
    </row>
    <row r="928" spans="2:30">
      <c r="B928" s="25"/>
      <c r="C928" s="48"/>
      <c r="D928" s="48"/>
      <c r="E928" s="48"/>
      <c r="F928" s="48"/>
      <c r="G928" s="48"/>
      <c r="H928" s="48"/>
      <c r="I928" s="49"/>
      <c r="S928" s="25"/>
      <c r="AD928" s="25"/>
    </row>
    <row r="929" spans="2:30">
      <c r="B929" s="25"/>
      <c r="C929" s="48"/>
      <c r="D929" s="48"/>
      <c r="E929" s="48"/>
      <c r="F929" s="48"/>
      <c r="G929" s="48"/>
      <c r="H929" s="48"/>
      <c r="I929" s="49"/>
      <c r="S929" s="25"/>
      <c r="AD929" s="25"/>
    </row>
    <row r="930" spans="2:30">
      <c r="B930" s="25"/>
      <c r="C930" s="48"/>
      <c r="D930" s="48"/>
      <c r="E930" s="48"/>
      <c r="F930" s="48"/>
      <c r="G930" s="48"/>
      <c r="H930" s="48"/>
      <c r="I930" s="49"/>
      <c r="S930" s="25"/>
      <c r="AD930" s="25"/>
    </row>
    <row r="931" spans="2:30">
      <c r="B931" s="25"/>
      <c r="C931" s="48"/>
      <c r="D931" s="48"/>
      <c r="E931" s="48"/>
      <c r="F931" s="48"/>
      <c r="G931" s="48"/>
      <c r="H931" s="48"/>
      <c r="I931" s="49"/>
      <c r="S931" s="25"/>
      <c r="AD931" s="25"/>
    </row>
    <row r="932" spans="2:30">
      <c r="B932" s="25"/>
      <c r="C932" s="48"/>
      <c r="D932" s="48"/>
      <c r="E932" s="48"/>
      <c r="F932" s="48"/>
      <c r="G932" s="48"/>
      <c r="H932" s="48"/>
      <c r="I932" s="49"/>
      <c r="S932" s="25"/>
      <c r="AD932" s="25"/>
    </row>
    <row r="933" spans="2:30">
      <c r="B933" s="25"/>
      <c r="C933" s="48"/>
      <c r="D933" s="48"/>
      <c r="E933" s="48"/>
      <c r="F933" s="48"/>
      <c r="G933" s="48"/>
      <c r="H933" s="48"/>
      <c r="I933" s="49"/>
      <c r="S933" s="25"/>
      <c r="AD933" s="25"/>
    </row>
    <row r="934" spans="2:30">
      <c r="B934" s="25"/>
      <c r="C934" s="48"/>
      <c r="D934" s="48"/>
      <c r="E934" s="48"/>
      <c r="F934" s="48"/>
      <c r="G934" s="48"/>
      <c r="H934" s="48"/>
      <c r="I934" s="49"/>
      <c r="S934" s="25"/>
      <c r="AD934" s="25"/>
    </row>
    <row r="935" spans="2:30">
      <c r="B935" s="25"/>
      <c r="C935" s="48"/>
      <c r="D935" s="48"/>
      <c r="E935" s="48"/>
      <c r="F935" s="48"/>
      <c r="G935" s="48"/>
      <c r="H935" s="48"/>
      <c r="I935" s="49"/>
      <c r="S935" s="25"/>
      <c r="AD935" s="25"/>
    </row>
    <row r="936" spans="2:30">
      <c r="B936" s="25"/>
      <c r="C936" s="48"/>
      <c r="D936" s="48"/>
      <c r="E936" s="48"/>
      <c r="F936" s="48"/>
      <c r="G936" s="48"/>
      <c r="H936" s="48"/>
      <c r="I936" s="49"/>
      <c r="S936" s="25"/>
      <c r="AD936" s="25"/>
    </row>
    <row r="937" spans="2:30">
      <c r="B937" s="25"/>
      <c r="C937" s="48"/>
      <c r="D937" s="48"/>
      <c r="E937" s="48"/>
      <c r="F937" s="48"/>
      <c r="G937" s="48"/>
      <c r="H937" s="48"/>
      <c r="I937" s="49"/>
      <c r="S937" s="25"/>
      <c r="AD937" s="25"/>
    </row>
    <row r="938" spans="2:30">
      <c r="B938" s="25"/>
      <c r="C938" s="48"/>
      <c r="D938" s="48"/>
      <c r="E938" s="48"/>
      <c r="F938" s="48"/>
      <c r="G938" s="48"/>
      <c r="H938" s="48"/>
      <c r="I938" s="49"/>
      <c r="S938" s="25"/>
      <c r="AD938" s="25"/>
    </row>
    <row r="939" spans="2:30">
      <c r="B939" s="25"/>
      <c r="C939" s="48"/>
      <c r="D939" s="48"/>
      <c r="E939" s="48"/>
      <c r="F939" s="48"/>
      <c r="G939" s="48"/>
      <c r="H939" s="48"/>
      <c r="I939" s="49"/>
      <c r="S939" s="25"/>
      <c r="AD939" s="25"/>
    </row>
    <row r="940" spans="2:30">
      <c r="B940" s="25"/>
      <c r="C940" s="48"/>
      <c r="D940" s="48"/>
      <c r="E940" s="48"/>
      <c r="F940" s="48"/>
      <c r="G940" s="48"/>
      <c r="H940" s="48"/>
      <c r="I940" s="49"/>
      <c r="S940" s="25"/>
      <c r="AD940" s="25"/>
    </row>
    <row r="941" spans="2:30">
      <c r="B941" s="25"/>
      <c r="C941" s="48"/>
      <c r="D941" s="48"/>
      <c r="E941" s="48"/>
      <c r="F941" s="48"/>
      <c r="G941" s="48"/>
      <c r="H941" s="48"/>
      <c r="I941" s="49"/>
      <c r="S941" s="25"/>
      <c r="AD941" s="25"/>
    </row>
    <row r="942" spans="2:30">
      <c r="B942" s="25"/>
      <c r="C942" s="48"/>
      <c r="D942" s="48"/>
      <c r="E942" s="48"/>
      <c r="F942" s="48"/>
      <c r="G942" s="48"/>
      <c r="H942" s="48"/>
      <c r="I942" s="49"/>
      <c r="S942" s="25"/>
      <c r="AD942" s="25"/>
    </row>
    <row r="943" spans="2:30">
      <c r="B943" s="25"/>
      <c r="C943" s="48"/>
      <c r="D943" s="48"/>
      <c r="E943" s="48"/>
      <c r="F943" s="48"/>
      <c r="G943" s="48"/>
      <c r="H943" s="48"/>
      <c r="I943" s="49"/>
      <c r="S943" s="25"/>
      <c r="AD943" s="25"/>
    </row>
    <row r="944" spans="2:30">
      <c r="B944" s="25"/>
      <c r="C944" s="48"/>
      <c r="D944" s="48"/>
      <c r="E944" s="48"/>
      <c r="F944" s="48"/>
      <c r="G944" s="48"/>
      <c r="H944" s="48"/>
      <c r="I944" s="49"/>
      <c r="S944" s="25"/>
      <c r="AD944" s="25"/>
    </row>
    <row r="945" spans="2:30">
      <c r="B945" s="25"/>
      <c r="C945" s="48"/>
      <c r="D945" s="48"/>
      <c r="E945" s="48"/>
      <c r="F945" s="48"/>
      <c r="G945" s="48"/>
      <c r="H945" s="48"/>
      <c r="I945" s="49"/>
      <c r="S945" s="25"/>
      <c r="AD945" s="25"/>
    </row>
    <row r="946" spans="2:30">
      <c r="B946" s="25"/>
      <c r="C946" s="48"/>
      <c r="D946" s="48"/>
      <c r="E946" s="48"/>
      <c r="F946" s="48"/>
      <c r="G946" s="48"/>
      <c r="H946" s="48"/>
      <c r="I946" s="49"/>
      <c r="S946" s="25"/>
      <c r="AD946" s="25"/>
    </row>
    <row r="947" spans="2:30">
      <c r="B947" s="25"/>
      <c r="C947" s="48"/>
      <c r="D947" s="48"/>
      <c r="E947" s="48"/>
      <c r="F947" s="48"/>
      <c r="G947" s="48"/>
      <c r="H947" s="48"/>
      <c r="I947" s="49"/>
      <c r="S947" s="25"/>
      <c r="AD947" s="25"/>
    </row>
    <row r="948" spans="2:30">
      <c r="B948" s="25"/>
      <c r="C948" s="48"/>
      <c r="D948" s="48"/>
      <c r="E948" s="48"/>
      <c r="F948" s="48"/>
      <c r="G948" s="48"/>
      <c r="H948" s="48"/>
      <c r="I948" s="49"/>
      <c r="S948" s="25"/>
      <c r="AD948" s="25"/>
    </row>
    <row r="949" spans="2:30">
      <c r="B949" s="25"/>
      <c r="C949" s="48"/>
      <c r="D949" s="48"/>
      <c r="E949" s="48"/>
      <c r="F949" s="48"/>
      <c r="G949" s="48"/>
      <c r="H949" s="48"/>
      <c r="I949" s="49"/>
      <c r="S949" s="25"/>
      <c r="AD949" s="25"/>
    </row>
    <row r="950" spans="2:30">
      <c r="B950" s="25"/>
      <c r="C950" s="48"/>
      <c r="D950" s="48"/>
      <c r="E950" s="48"/>
      <c r="F950" s="48"/>
      <c r="G950" s="48"/>
      <c r="H950" s="48"/>
      <c r="I950" s="49"/>
      <c r="S950" s="25"/>
      <c r="AD950" s="25"/>
    </row>
    <row r="951" spans="2:30">
      <c r="B951" s="25"/>
      <c r="C951" s="48"/>
      <c r="D951" s="48"/>
      <c r="E951" s="48"/>
      <c r="F951" s="48"/>
      <c r="G951" s="48"/>
      <c r="H951" s="48"/>
      <c r="I951" s="49"/>
      <c r="S951" s="25"/>
      <c r="AD951" s="25"/>
    </row>
    <row r="952" spans="2:30">
      <c r="B952" s="25"/>
      <c r="C952" s="48"/>
      <c r="D952" s="48"/>
      <c r="E952" s="48"/>
      <c r="F952" s="48"/>
      <c r="G952" s="48"/>
      <c r="H952" s="48"/>
      <c r="I952" s="49"/>
      <c r="S952" s="25"/>
      <c r="AD952" s="25"/>
    </row>
    <row r="953" spans="2:30">
      <c r="B953" s="25"/>
      <c r="C953" s="48"/>
      <c r="D953" s="48"/>
      <c r="E953" s="48"/>
      <c r="F953" s="48"/>
      <c r="G953" s="48"/>
      <c r="H953" s="48"/>
      <c r="I953" s="49"/>
      <c r="S953" s="25"/>
      <c r="AD953" s="25"/>
    </row>
    <row r="954" spans="2:30">
      <c r="B954" s="25"/>
      <c r="C954" s="48"/>
      <c r="D954" s="48"/>
      <c r="E954" s="48"/>
      <c r="F954" s="48"/>
      <c r="G954" s="48"/>
      <c r="H954" s="48"/>
      <c r="I954" s="49"/>
      <c r="S954" s="25"/>
      <c r="AD954" s="25"/>
    </row>
    <row r="955" spans="2:30">
      <c r="B955" s="25"/>
      <c r="C955" s="48"/>
      <c r="D955" s="48"/>
      <c r="E955" s="48"/>
      <c r="F955" s="48"/>
      <c r="G955" s="48"/>
      <c r="H955" s="48"/>
      <c r="I955" s="49"/>
      <c r="S955" s="25"/>
      <c r="AD955" s="25"/>
    </row>
    <row r="956" spans="2:30">
      <c r="B956" s="25"/>
      <c r="C956" s="48"/>
      <c r="D956" s="48"/>
      <c r="E956" s="48"/>
      <c r="F956" s="48"/>
      <c r="G956" s="48"/>
      <c r="H956" s="48"/>
      <c r="I956" s="49"/>
      <c r="S956" s="25"/>
      <c r="AD956" s="25"/>
    </row>
    <row r="957" spans="2:30">
      <c r="B957" s="25"/>
      <c r="C957" s="48"/>
      <c r="D957" s="48"/>
      <c r="E957" s="48"/>
      <c r="F957" s="48"/>
      <c r="G957" s="48"/>
      <c r="H957" s="48"/>
      <c r="I957" s="49"/>
      <c r="S957" s="25"/>
      <c r="AD957" s="25"/>
    </row>
    <row r="958" spans="2:30">
      <c r="B958" s="25"/>
      <c r="C958" s="48"/>
      <c r="D958" s="48"/>
      <c r="E958" s="48"/>
      <c r="F958" s="48"/>
      <c r="G958" s="48"/>
      <c r="H958" s="48"/>
      <c r="I958" s="49"/>
      <c r="S958" s="25"/>
      <c r="AD958" s="25"/>
    </row>
    <row r="959" spans="2:30">
      <c r="B959" s="25"/>
      <c r="C959" s="48"/>
      <c r="D959" s="48"/>
      <c r="E959" s="48"/>
      <c r="F959" s="48"/>
      <c r="G959" s="48"/>
      <c r="H959" s="48"/>
      <c r="I959" s="49"/>
      <c r="S959" s="25"/>
      <c r="AD959" s="25"/>
    </row>
    <row r="960" spans="2:30">
      <c r="B960" s="25"/>
      <c r="C960" s="48"/>
      <c r="D960" s="48"/>
      <c r="E960" s="48"/>
      <c r="F960" s="48"/>
      <c r="G960" s="48"/>
      <c r="H960" s="48"/>
      <c r="I960" s="49"/>
      <c r="S960" s="25"/>
      <c r="AD960" s="25"/>
    </row>
    <row r="961" spans="2:30">
      <c r="B961" s="25"/>
      <c r="C961" s="48"/>
      <c r="D961" s="48"/>
      <c r="E961" s="48"/>
      <c r="F961" s="48"/>
      <c r="G961" s="48"/>
      <c r="H961" s="48"/>
      <c r="I961" s="49"/>
      <c r="S961" s="25"/>
      <c r="AD961" s="25"/>
    </row>
    <row r="962" spans="2:30">
      <c r="B962" s="25"/>
      <c r="C962" s="48"/>
      <c r="D962" s="48"/>
      <c r="E962" s="48"/>
      <c r="F962" s="48"/>
      <c r="G962" s="48"/>
      <c r="H962" s="48"/>
      <c r="I962" s="49"/>
      <c r="S962" s="25"/>
      <c r="AD962" s="25"/>
    </row>
    <row r="963" spans="2:30">
      <c r="B963" s="25"/>
      <c r="C963" s="48"/>
      <c r="D963" s="48"/>
      <c r="E963" s="48"/>
      <c r="F963" s="48"/>
      <c r="G963" s="48"/>
      <c r="H963" s="48"/>
      <c r="I963" s="49"/>
      <c r="S963" s="25"/>
      <c r="AD963" s="25"/>
    </row>
    <row r="964" spans="2:30">
      <c r="B964" s="25"/>
      <c r="C964" s="48"/>
      <c r="D964" s="48"/>
      <c r="E964" s="48"/>
      <c r="F964" s="48"/>
      <c r="G964" s="48"/>
      <c r="H964" s="48"/>
      <c r="I964" s="49"/>
      <c r="S964" s="25"/>
      <c r="AD964" s="25"/>
    </row>
    <row r="965" spans="2:30">
      <c r="B965" s="25"/>
      <c r="C965" s="48"/>
      <c r="D965" s="48"/>
      <c r="E965" s="48"/>
      <c r="F965" s="48"/>
      <c r="G965" s="48"/>
      <c r="H965" s="48"/>
      <c r="I965" s="49"/>
      <c r="S965" s="25"/>
      <c r="AD965" s="25"/>
    </row>
    <row r="966" spans="2:30">
      <c r="B966" s="25"/>
      <c r="C966" s="48"/>
      <c r="D966" s="48"/>
      <c r="E966" s="48"/>
      <c r="F966" s="48"/>
      <c r="G966" s="48"/>
      <c r="H966" s="48"/>
      <c r="I966" s="49"/>
      <c r="S966" s="25"/>
      <c r="AD966" s="25"/>
    </row>
    <row r="967" spans="2:30">
      <c r="B967" s="25"/>
      <c r="C967" s="48"/>
      <c r="D967" s="48"/>
      <c r="E967" s="48"/>
      <c r="F967" s="48"/>
      <c r="G967" s="48"/>
      <c r="H967" s="48"/>
      <c r="I967" s="49"/>
      <c r="S967" s="25"/>
      <c r="AD967" s="25"/>
    </row>
    <row r="968" spans="2:30">
      <c r="B968" s="25"/>
      <c r="C968" s="48"/>
      <c r="D968" s="48"/>
      <c r="E968" s="48"/>
      <c r="F968" s="48"/>
      <c r="G968" s="48"/>
      <c r="H968" s="48"/>
      <c r="I968" s="49"/>
      <c r="S968" s="25"/>
      <c r="AD968" s="25"/>
    </row>
    <row r="969" spans="2:30">
      <c r="B969" s="25"/>
      <c r="C969" s="48"/>
      <c r="D969" s="48"/>
      <c r="E969" s="48"/>
      <c r="F969" s="48"/>
      <c r="G969" s="48"/>
      <c r="H969" s="48"/>
      <c r="I969" s="49"/>
      <c r="S969" s="25"/>
      <c r="AD969" s="25"/>
    </row>
    <row r="970" spans="2:30">
      <c r="B970" s="25"/>
      <c r="C970" s="48"/>
      <c r="D970" s="48"/>
      <c r="E970" s="48"/>
      <c r="F970" s="48"/>
      <c r="G970" s="48"/>
      <c r="H970" s="48"/>
      <c r="I970" s="49"/>
      <c r="S970" s="25"/>
      <c r="AD970" s="25"/>
    </row>
    <row r="971" spans="2:30">
      <c r="B971" s="25"/>
      <c r="C971" s="48"/>
      <c r="D971" s="48"/>
      <c r="E971" s="48"/>
      <c r="F971" s="48"/>
      <c r="G971" s="48"/>
      <c r="H971" s="48"/>
      <c r="I971" s="49"/>
      <c r="S971" s="25"/>
      <c r="AD971" s="25"/>
    </row>
    <row r="972" spans="2:30">
      <c r="B972" s="25"/>
      <c r="C972" s="48"/>
      <c r="D972" s="48"/>
      <c r="E972" s="48"/>
      <c r="F972" s="48"/>
      <c r="G972" s="48"/>
      <c r="H972" s="48"/>
      <c r="I972" s="49"/>
      <c r="S972" s="25"/>
      <c r="AD972" s="25"/>
    </row>
    <row r="973" spans="2:30">
      <c r="B973" s="25"/>
      <c r="C973" s="48"/>
      <c r="D973" s="48"/>
      <c r="E973" s="48"/>
      <c r="F973" s="48"/>
      <c r="G973" s="48"/>
      <c r="H973" s="48"/>
      <c r="I973" s="49"/>
      <c r="S973" s="25"/>
      <c r="AD973" s="25"/>
    </row>
    <row r="974" spans="2:30">
      <c r="B974" s="25"/>
      <c r="C974" s="48"/>
      <c r="D974" s="48"/>
      <c r="E974" s="48"/>
      <c r="F974" s="48"/>
      <c r="G974" s="48"/>
      <c r="H974" s="48"/>
      <c r="I974" s="49"/>
      <c r="S974" s="25"/>
      <c r="AD974" s="25"/>
    </row>
    <row r="975" spans="2:30">
      <c r="B975" s="25"/>
      <c r="C975" s="48"/>
      <c r="D975" s="48"/>
      <c r="E975" s="48"/>
      <c r="F975" s="48"/>
      <c r="G975" s="48"/>
      <c r="H975" s="48"/>
      <c r="I975" s="49"/>
      <c r="S975" s="25"/>
      <c r="AD975" s="25"/>
    </row>
    <row r="976" spans="2:30">
      <c r="B976" s="25"/>
      <c r="C976" s="48"/>
      <c r="D976" s="48"/>
      <c r="E976" s="48"/>
      <c r="F976" s="48"/>
      <c r="G976" s="48"/>
      <c r="H976" s="48"/>
      <c r="I976" s="49"/>
      <c r="S976" s="25"/>
      <c r="AD976" s="25"/>
    </row>
    <row r="977" spans="2:30">
      <c r="B977" s="25"/>
      <c r="C977" s="48"/>
      <c r="D977" s="48"/>
      <c r="E977" s="48"/>
      <c r="F977" s="48"/>
      <c r="G977" s="48"/>
      <c r="H977" s="48"/>
      <c r="I977" s="49"/>
      <c r="S977" s="25"/>
      <c r="AD977" s="25"/>
    </row>
    <row r="978" spans="2:30">
      <c r="B978" s="25"/>
      <c r="C978" s="48"/>
      <c r="D978" s="48"/>
      <c r="E978" s="48"/>
      <c r="F978" s="48"/>
      <c r="G978" s="48"/>
      <c r="H978" s="48"/>
      <c r="I978" s="49"/>
      <c r="S978" s="25"/>
      <c r="AD978" s="25"/>
    </row>
    <row r="979" spans="2:30">
      <c r="B979" s="25"/>
      <c r="C979" s="48"/>
      <c r="D979" s="48"/>
      <c r="E979" s="48"/>
      <c r="F979" s="48"/>
      <c r="G979" s="48"/>
      <c r="H979" s="48"/>
      <c r="I979" s="49"/>
      <c r="S979" s="25"/>
      <c r="AD979" s="25"/>
    </row>
    <row r="980" spans="2:30">
      <c r="B980" s="25"/>
      <c r="C980" s="48"/>
      <c r="D980" s="48"/>
      <c r="E980" s="48"/>
      <c r="F980" s="48"/>
      <c r="G980" s="48"/>
      <c r="H980" s="48"/>
      <c r="I980" s="49"/>
      <c r="S980" s="25"/>
      <c r="AD980" s="25"/>
    </row>
    <row r="981" spans="2:30">
      <c r="B981" s="25"/>
      <c r="C981" s="48"/>
      <c r="D981" s="48"/>
      <c r="E981" s="48"/>
      <c r="F981" s="48"/>
      <c r="G981" s="48"/>
      <c r="H981" s="48"/>
      <c r="I981" s="49"/>
      <c r="S981" s="25"/>
      <c r="AD981" s="25"/>
    </row>
    <row r="982" spans="2:30">
      <c r="B982" s="25"/>
      <c r="C982" s="48"/>
      <c r="D982" s="48"/>
      <c r="E982" s="48"/>
      <c r="F982" s="48"/>
      <c r="G982" s="48"/>
      <c r="H982" s="48"/>
      <c r="I982" s="49"/>
      <c r="S982" s="25"/>
      <c r="AD982" s="25"/>
    </row>
    <row r="983" spans="2:30">
      <c r="B983" s="25"/>
      <c r="C983" s="48"/>
      <c r="D983" s="48"/>
      <c r="E983" s="48"/>
      <c r="F983" s="48"/>
      <c r="G983" s="48"/>
      <c r="H983" s="48"/>
      <c r="I983" s="49"/>
      <c r="S983" s="25"/>
      <c r="AD983" s="25"/>
    </row>
    <row r="984" spans="2:30">
      <c r="B984" s="25"/>
      <c r="C984" s="48"/>
      <c r="D984" s="48"/>
      <c r="E984" s="48"/>
      <c r="F984" s="48"/>
      <c r="G984" s="48"/>
      <c r="H984" s="48"/>
      <c r="I984" s="49"/>
      <c r="S984" s="25"/>
      <c r="AD984" s="25"/>
    </row>
    <row r="985" spans="2:30">
      <c r="B985" s="25"/>
      <c r="C985" s="48"/>
      <c r="D985" s="48"/>
      <c r="E985" s="48"/>
      <c r="F985" s="48"/>
      <c r="G985" s="48"/>
      <c r="H985" s="48"/>
      <c r="I985" s="49"/>
      <c r="S985" s="25"/>
      <c r="AD985" s="25"/>
    </row>
    <row r="986" spans="2:30">
      <c r="B986" s="25"/>
      <c r="C986" s="48"/>
      <c r="D986" s="48"/>
      <c r="E986" s="48"/>
      <c r="F986" s="48"/>
      <c r="G986" s="48"/>
      <c r="H986" s="48"/>
      <c r="I986" s="49"/>
      <c r="S986" s="25"/>
      <c r="AD986" s="25"/>
    </row>
    <row r="987" spans="2:30">
      <c r="B987" s="25"/>
      <c r="C987" s="48"/>
      <c r="D987" s="48"/>
      <c r="E987" s="48"/>
      <c r="F987" s="48"/>
      <c r="G987" s="48"/>
      <c r="H987" s="48"/>
      <c r="I987" s="49"/>
      <c r="S987" s="25"/>
      <c r="AD987" s="25"/>
    </row>
    <row r="988" spans="2:30">
      <c r="B988" s="25"/>
      <c r="C988" s="48"/>
      <c r="D988" s="48"/>
      <c r="E988" s="48"/>
      <c r="F988" s="48"/>
      <c r="G988" s="48"/>
      <c r="H988" s="48"/>
      <c r="I988" s="49"/>
      <c r="S988" s="25"/>
      <c r="AD988" s="25"/>
    </row>
    <row r="989" spans="2:30">
      <c r="B989" s="25"/>
      <c r="C989" s="48"/>
      <c r="D989" s="48"/>
      <c r="E989" s="48"/>
      <c r="F989" s="48"/>
      <c r="G989" s="48"/>
      <c r="H989" s="48"/>
      <c r="I989" s="49"/>
      <c r="S989" s="25"/>
      <c r="AD989" s="25"/>
    </row>
    <row r="990" spans="2:30">
      <c r="B990" s="25"/>
      <c r="C990" s="48"/>
      <c r="D990" s="48"/>
      <c r="E990" s="48"/>
      <c r="F990" s="48"/>
      <c r="G990" s="48"/>
      <c r="H990" s="48"/>
      <c r="I990" s="49"/>
      <c r="S990" s="25"/>
      <c r="AD990" s="25"/>
    </row>
  </sheetData>
  <sheetProtection algorithmName="SHA-512" hashValue="w7iAV4yqs6t5cWFHVHUIFEL4dfpudxJMj+uFcNAUPIhDzcYDbfIiUuh+OlVT+evlaUk/iN1cBvYT342EKR58Og==" saltValue="L96Uq98wUR/3fqAtX2Cytg==" spinCount="100000" sheet="1" objects="1" scenarios="1"/>
  <mergeCells count="4">
    <mergeCell ref="A1:I1"/>
    <mergeCell ref="C2:I2"/>
    <mergeCell ref="J1:L1"/>
    <mergeCell ref="N1:R1"/>
  </mergeCells>
  <pageMargins left="0.25" right="0.25" top="0.25" bottom="0.25" header="0.3" footer="0.3"/>
  <pageSetup orientation="landscape" horizontalDpi="1200" verticalDpi="120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95744-6906-1A46-9C12-8A9A49CCE07A}">
  <sheetPr codeName="Sheet17">
    <outlinePr summaryBelow="0" summaryRight="0"/>
  </sheetPr>
  <dimension ref="A1:AF126"/>
  <sheetViews>
    <sheetView showGridLines="0" zoomScaleNormal="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14.5" defaultRowHeight="13"/>
  <cols>
    <col min="1" max="1" width="27.1640625" style="25" customWidth="1"/>
    <col min="2" max="2" width="65.5" style="45" customWidth="1"/>
    <col min="3" max="8" width="3.6640625" style="25" customWidth="1"/>
    <col min="9" max="9" width="3.6640625" style="56" customWidth="1"/>
    <col min="10" max="10" width="15.5" style="25" customWidth="1"/>
    <col min="11" max="11" width="11.33203125" style="25" customWidth="1"/>
    <col min="12" max="12" width="10.5" style="25" customWidth="1"/>
    <col min="13" max="13" width="55.33203125" style="45" customWidth="1"/>
    <col min="14" max="14" width="30.5" style="25" customWidth="1"/>
    <col min="15" max="15" width="16.5" style="25" customWidth="1"/>
    <col min="16" max="16" width="16.33203125" style="25" customWidth="1"/>
    <col min="17" max="17" width="20.1640625" style="25" customWidth="1"/>
    <col min="18" max="19" width="25.33203125" style="25" customWidth="1"/>
    <col min="20" max="20" width="32" style="25" customWidth="1"/>
    <col min="21" max="21" width="18" style="25" customWidth="1"/>
    <col min="22" max="22" width="16.33203125" style="25" customWidth="1"/>
    <col min="23" max="23" width="21.5" style="25" customWidth="1"/>
    <col min="24" max="24" width="67.6640625" style="25" customWidth="1"/>
    <col min="25" max="25" width="19.6640625" style="25" customWidth="1"/>
    <col min="26" max="26" width="17.6640625" style="25" customWidth="1"/>
    <col min="27" max="27" width="21.83203125" style="25" customWidth="1"/>
    <col min="28" max="28" width="92.1640625" style="25" customWidth="1"/>
    <col min="29" max="29" width="25.33203125" style="25" customWidth="1"/>
    <col min="30" max="30" width="9.83203125" style="44" customWidth="1"/>
    <col min="31" max="31" width="14.5" style="25"/>
    <col min="32" max="32" width="14.5" style="25" customWidth="1"/>
    <col min="33" max="16384" width="14.5" style="25"/>
  </cols>
  <sheetData>
    <row r="1" spans="1:32" ht="75" customHeight="1" thickBot="1">
      <c r="A1" s="720" t="s">
        <v>4777</v>
      </c>
      <c r="B1" s="721"/>
      <c r="C1" s="721"/>
      <c r="D1" s="721"/>
      <c r="E1" s="721"/>
      <c r="F1" s="721"/>
      <c r="G1" s="721"/>
      <c r="H1" s="721"/>
      <c r="I1" s="722"/>
      <c r="J1" s="695" t="s">
        <v>1702</v>
      </c>
      <c r="K1" s="695"/>
      <c r="L1" s="695"/>
      <c r="M1" s="68" t="s">
        <v>1687</v>
      </c>
      <c r="N1" s="691" t="s">
        <v>6012</v>
      </c>
      <c r="O1" s="692"/>
      <c r="P1" s="692"/>
      <c r="Q1" s="692"/>
      <c r="R1" s="693"/>
      <c r="S1" s="61"/>
      <c r="T1" s="61"/>
      <c r="U1" s="61"/>
      <c r="V1" s="61"/>
      <c r="W1" s="61"/>
      <c r="X1" s="61"/>
      <c r="Y1" s="61"/>
      <c r="Z1" s="61"/>
      <c r="AA1" s="61"/>
      <c r="AB1" s="61"/>
      <c r="AC1" s="62"/>
      <c r="AD1" s="63"/>
      <c r="AE1" s="61"/>
      <c r="AF1" s="62"/>
    </row>
    <row r="2" spans="1:32" s="133" customFormat="1" ht="141" thickBot="1">
      <c r="A2" s="64" t="s">
        <v>2611</v>
      </c>
      <c r="B2" s="116" t="s">
        <v>4398</v>
      </c>
      <c r="C2" s="696" t="s">
        <v>2612</v>
      </c>
      <c r="D2" s="697"/>
      <c r="E2" s="697"/>
      <c r="F2" s="697"/>
      <c r="G2" s="697"/>
      <c r="H2" s="697"/>
      <c r="I2" s="698"/>
      <c r="J2" s="116" t="s">
        <v>4396</v>
      </c>
      <c r="K2" s="116" t="s">
        <v>2613</v>
      </c>
      <c r="L2" s="116" t="s">
        <v>2614</v>
      </c>
      <c r="M2" s="116" t="s">
        <v>2615</v>
      </c>
      <c r="N2" s="116" t="s">
        <v>4397</v>
      </c>
      <c r="O2" s="116" t="s">
        <v>4399</v>
      </c>
      <c r="P2" s="116" t="s">
        <v>4400</v>
      </c>
      <c r="Q2" s="116" t="s">
        <v>2616</v>
      </c>
      <c r="R2" s="65" t="s">
        <v>2617</v>
      </c>
      <c r="S2" s="65" t="s">
        <v>2618</v>
      </c>
      <c r="T2" s="65" t="s">
        <v>2619</v>
      </c>
      <c r="U2" s="116" t="s">
        <v>2620</v>
      </c>
      <c r="V2" s="116" t="s">
        <v>2621</v>
      </c>
      <c r="W2" s="116" t="s">
        <v>2622</v>
      </c>
      <c r="X2" s="116" t="s">
        <v>2623</v>
      </c>
      <c r="Y2" s="116" t="s">
        <v>2624</v>
      </c>
      <c r="Z2" s="145" t="s">
        <v>5982</v>
      </c>
      <c r="AA2" s="116" t="s">
        <v>4778</v>
      </c>
      <c r="AB2" s="116" t="s">
        <v>4779</v>
      </c>
      <c r="AC2" s="66" t="s">
        <v>2625</v>
      </c>
      <c r="AD2" s="116" t="s">
        <v>2626</v>
      </c>
      <c r="AE2" s="116" t="s">
        <v>2627</v>
      </c>
      <c r="AF2" s="67" t="s">
        <v>1686</v>
      </c>
    </row>
    <row r="3" spans="1:32" s="280" customFormat="1" ht="112">
      <c r="A3" s="281" t="s">
        <v>4181</v>
      </c>
      <c r="B3" s="142" t="s">
        <v>4182</v>
      </c>
      <c r="C3" s="282" t="s">
        <v>3907</v>
      </c>
      <c r="D3" s="282" t="s">
        <v>3907</v>
      </c>
      <c r="E3" s="282" t="s">
        <v>4838</v>
      </c>
      <c r="F3" s="282" t="s">
        <v>3907</v>
      </c>
      <c r="G3" s="282" t="s">
        <v>4838</v>
      </c>
      <c r="H3" s="282" t="s">
        <v>4838</v>
      </c>
      <c r="I3" s="282" t="s">
        <v>4838</v>
      </c>
      <c r="J3" s="283">
        <v>60</v>
      </c>
      <c r="K3" s="283" t="s">
        <v>328</v>
      </c>
      <c r="L3" s="283" t="s">
        <v>68</v>
      </c>
      <c r="M3" s="142" t="s">
        <v>4183</v>
      </c>
      <c r="N3" s="142" t="s">
        <v>4184</v>
      </c>
      <c r="O3" s="142" t="s">
        <v>4838</v>
      </c>
      <c r="P3" s="142" t="s">
        <v>4185</v>
      </c>
      <c r="Q3" s="142" t="s">
        <v>3911</v>
      </c>
      <c r="R3" s="142">
        <v>4</v>
      </c>
      <c r="S3" s="142">
        <v>3</v>
      </c>
      <c r="T3" s="284">
        <v>1</v>
      </c>
      <c r="U3" s="284" t="s">
        <v>4186</v>
      </c>
      <c r="V3" s="142" t="s">
        <v>4187</v>
      </c>
      <c r="W3" s="283" t="s">
        <v>68</v>
      </c>
      <c r="X3" s="283" t="s">
        <v>387</v>
      </c>
      <c r="Y3" s="283" t="s">
        <v>68</v>
      </c>
      <c r="Z3" s="283" t="s">
        <v>68</v>
      </c>
      <c r="AA3" s="285">
        <v>70845.58</v>
      </c>
      <c r="AB3" s="142" t="s">
        <v>3941</v>
      </c>
      <c r="AC3" s="283">
        <v>2</v>
      </c>
      <c r="AD3" s="142">
        <v>1992</v>
      </c>
      <c r="AE3" s="283">
        <v>1</v>
      </c>
      <c r="AF3" s="149" t="s">
        <v>4838</v>
      </c>
    </row>
    <row r="4" spans="1:32" s="280" customFormat="1" ht="112">
      <c r="A4" s="281" t="s">
        <v>4188</v>
      </c>
      <c r="B4" s="142" t="s">
        <v>4189</v>
      </c>
      <c r="C4" s="282" t="s">
        <v>3907</v>
      </c>
      <c r="D4" s="282" t="s">
        <v>3907</v>
      </c>
      <c r="E4" s="282" t="s">
        <v>4838</v>
      </c>
      <c r="F4" s="282" t="s">
        <v>3907</v>
      </c>
      <c r="G4" s="282" t="s">
        <v>4838</v>
      </c>
      <c r="H4" s="282" t="s">
        <v>4838</v>
      </c>
      <c r="I4" s="282" t="s">
        <v>4838</v>
      </c>
      <c r="J4" s="283">
        <v>60</v>
      </c>
      <c r="K4" s="283" t="s">
        <v>4190</v>
      </c>
      <c r="L4" s="283" t="s">
        <v>68</v>
      </c>
      <c r="M4" s="142" t="s">
        <v>4191</v>
      </c>
      <c r="N4" s="142" t="s">
        <v>4184</v>
      </c>
      <c r="O4" s="142" t="s">
        <v>4838</v>
      </c>
      <c r="P4" s="142" t="s">
        <v>4185</v>
      </c>
      <c r="Q4" s="142" t="s">
        <v>3911</v>
      </c>
      <c r="R4" s="142">
        <v>4</v>
      </c>
      <c r="S4" s="142">
        <v>3</v>
      </c>
      <c r="T4" s="284">
        <v>1</v>
      </c>
      <c r="U4" s="284" t="s">
        <v>4186</v>
      </c>
      <c r="V4" s="142" t="s">
        <v>4187</v>
      </c>
      <c r="W4" s="283" t="s">
        <v>68</v>
      </c>
      <c r="X4" s="283" t="s">
        <v>387</v>
      </c>
      <c r="Y4" s="142" t="s">
        <v>4192</v>
      </c>
      <c r="Z4" s="283" t="s">
        <v>68</v>
      </c>
      <c r="AA4" s="285">
        <v>58230.38</v>
      </c>
      <c r="AB4" s="142" t="s">
        <v>3941</v>
      </c>
      <c r="AC4" s="283">
        <v>2</v>
      </c>
      <c r="AD4" s="142">
        <v>1992</v>
      </c>
      <c r="AE4" s="283">
        <v>1</v>
      </c>
      <c r="AF4" s="149" t="s">
        <v>4838</v>
      </c>
    </row>
    <row r="5" spans="1:32" s="280" customFormat="1" ht="112">
      <c r="A5" s="281" t="s">
        <v>4193</v>
      </c>
      <c r="B5" s="142" t="s">
        <v>4194</v>
      </c>
      <c r="C5" s="282" t="s">
        <v>3907</v>
      </c>
      <c r="D5" s="282" t="s">
        <v>3907</v>
      </c>
      <c r="E5" s="282" t="s">
        <v>4838</v>
      </c>
      <c r="F5" s="282" t="s">
        <v>3907</v>
      </c>
      <c r="G5" s="282" t="s">
        <v>4838</v>
      </c>
      <c r="H5" s="282" t="s">
        <v>4838</v>
      </c>
      <c r="I5" s="282" t="s">
        <v>4838</v>
      </c>
      <c r="J5" s="283">
        <v>45</v>
      </c>
      <c r="K5" s="283" t="s">
        <v>4190</v>
      </c>
      <c r="L5" s="283" t="s">
        <v>68</v>
      </c>
      <c r="M5" s="142" t="s">
        <v>4195</v>
      </c>
      <c r="N5" s="142" t="s">
        <v>4184</v>
      </c>
      <c r="O5" s="142" t="s">
        <v>4838</v>
      </c>
      <c r="P5" s="142" t="s">
        <v>4185</v>
      </c>
      <c r="Q5" s="142" t="s">
        <v>4196</v>
      </c>
      <c r="R5" s="142">
        <v>4</v>
      </c>
      <c r="S5" s="142">
        <v>3</v>
      </c>
      <c r="T5" s="284">
        <v>1</v>
      </c>
      <c r="U5" s="284" t="s">
        <v>4186</v>
      </c>
      <c r="V5" s="142" t="s">
        <v>4187</v>
      </c>
      <c r="W5" s="283" t="s">
        <v>68</v>
      </c>
      <c r="X5" s="283" t="s">
        <v>387</v>
      </c>
      <c r="Y5" s="142" t="s">
        <v>4197</v>
      </c>
      <c r="Z5" s="283" t="s">
        <v>68</v>
      </c>
      <c r="AA5" s="285">
        <v>80503.539999999994</v>
      </c>
      <c r="AB5" s="142" t="s">
        <v>3941</v>
      </c>
      <c r="AC5" s="283">
        <v>2</v>
      </c>
      <c r="AD5" s="142">
        <v>1992</v>
      </c>
      <c r="AE5" s="283">
        <v>1</v>
      </c>
      <c r="AF5" s="149" t="s">
        <v>4838</v>
      </c>
    </row>
    <row r="6" spans="1:32" s="280" customFormat="1" ht="112">
      <c r="A6" s="281" t="s">
        <v>4198</v>
      </c>
      <c r="B6" s="142" t="s">
        <v>4199</v>
      </c>
      <c r="C6" s="282" t="s">
        <v>4838</v>
      </c>
      <c r="D6" s="282" t="s">
        <v>3907</v>
      </c>
      <c r="E6" s="282" t="s">
        <v>4838</v>
      </c>
      <c r="F6" s="282" t="s">
        <v>3907</v>
      </c>
      <c r="G6" s="282" t="s">
        <v>4838</v>
      </c>
      <c r="H6" s="282" t="s">
        <v>4838</v>
      </c>
      <c r="I6" s="282" t="s">
        <v>4838</v>
      </c>
      <c r="J6" s="283">
        <v>50</v>
      </c>
      <c r="K6" s="283" t="s">
        <v>52</v>
      </c>
      <c r="L6" s="283" t="s">
        <v>52</v>
      </c>
      <c r="M6" s="142" t="s">
        <v>4200</v>
      </c>
      <c r="N6" s="142" t="s">
        <v>4838</v>
      </c>
      <c r="O6" s="142" t="s">
        <v>4838</v>
      </c>
      <c r="P6" s="142" t="s">
        <v>4201</v>
      </c>
      <c r="Q6" s="142" t="s">
        <v>5057</v>
      </c>
      <c r="R6" s="142">
        <v>2</v>
      </c>
      <c r="S6" s="142" t="s">
        <v>1718</v>
      </c>
      <c r="T6" s="142">
        <v>1</v>
      </c>
      <c r="U6" s="142" t="s">
        <v>4838</v>
      </c>
      <c r="V6" s="142">
        <v>1</v>
      </c>
      <c r="W6" s="283" t="s">
        <v>68</v>
      </c>
      <c r="X6" s="283" t="s">
        <v>4202</v>
      </c>
      <c r="Y6" s="283" t="s">
        <v>23</v>
      </c>
      <c r="Z6" s="283" t="s">
        <v>23</v>
      </c>
      <c r="AA6" s="286">
        <v>7442</v>
      </c>
      <c r="AB6" s="142" t="s">
        <v>3941</v>
      </c>
      <c r="AC6" s="142">
        <v>1</v>
      </c>
      <c r="AD6" s="142">
        <v>2018</v>
      </c>
      <c r="AE6" s="283">
        <v>2</v>
      </c>
      <c r="AF6" s="149" t="s">
        <v>4838</v>
      </c>
    </row>
    <row r="7" spans="1:32" s="280" customFormat="1" ht="112">
      <c r="A7" s="281" t="s">
        <v>4203</v>
      </c>
      <c r="B7" s="142" t="s">
        <v>4204</v>
      </c>
      <c r="C7" s="282" t="s">
        <v>4838</v>
      </c>
      <c r="D7" s="282" t="s">
        <v>3907</v>
      </c>
      <c r="E7" s="282" t="s">
        <v>4838</v>
      </c>
      <c r="F7" s="282" t="s">
        <v>3907</v>
      </c>
      <c r="G7" s="282" t="s">
        <v>4838</v>
      </c>
      <c r="H7" s="282" t="s">
        <v>4838</v>
      </c>
      <c r="I7" s="282" t="s">
        <v>4838</v>
      </c>
      <c r="J7" s="283">
        <v>60</v>
      </c>
      <c r="K7" s="283">
        <v>60</v>
      </c>
      <c r="L7" s="283" t="s">
        <v>52</v>
      </c>
      <c r="M7" s="142" t="s">
        <v>4205</v>
      </c>
      <c r="N7" s="142" t="s">
        <v>2863</v>
      </c>
      <c r="O7" s="142" t="s">
        <v>4838</v>
      </c>
      <c r="P7" s="142" t="s">
        <v>990</v>
      </c>
      <c r="Q7" s="142" t="s">
        <v>4206</v>
      </c>
      <c r="R7" s="142">
        <v>2</v>
      </c>
      <c r="S7" s="142">
        <v>3</v>
      </c>
      <c r="T7" s="142">
        <v>3</v>
      </c>
      <c r="U7" s="142" t="s">
        <v>4838</v>
      </c>
      <c r="V7" s="142" t="s">
        <v>1792</v>
      </c>
      <c r="W7" s="283" t="s">
        <v>68</v>
      </c>
      <c r="X7" s="283" t="s">
        <v>2886</v>
      </c>
      <c r="Y7" s="283" t="s">
        <v>23</v>
      </c>
      <c r="Z7" s="283" t="s">
        <v>23</v>
      </c>
      <c r="AA7" s="287">
        <v>21879.119999999999</v>
      </c>
      <c r="AB7" s="142" t="s">
        <v>3941</v>
      </c>
      <c r="AC7" s="283">
        <v>1</v>
      </c>
      <c r="AD7" s="142">
        <v>2010</v>
      </c>
      <c r="AE7" s="142">
        <v>3</v>
      </c>
      <c r="AF7" s="149" t="s">
        <v>4838</v>
      </c>
    </row>
    <row r="8" spans="1:32" s="280" customFormat="1" ht="112">
      <c r="A8" s="281" t="s">
        <v>4207</v>
      </c>
      <c r="B8" s="142" t="s">
        <v>4208</v>
      </c>
      <c r="C8" s="282" t="s">
        <v>4838</v>
      </c>
      <c r="D8" s="282" t="s">
        <v>4838</v>
      </c>
      <c r="E8" s="282" t="s">
        <v>4838</v>
      </c>
      <c r="F8" s="282" t="s">
        <v>4838</v>
      </c>
      <c r="G8" s="282" t="s">
        <v>4838</v>
      </c>
      <c r="H8" s="282" t="s">
        <v>4838</v>
      </c>
      <c r="I8" s="282" t="s">
        <v>4838</v>
      </c>
      <c r="J8" s="283">
        <v>40</v>
      </c>
      <c r="K8" s="283" t="s">
        <v>52</v>
      </c>
      <c r="L8" s="283" t="s">
        <v>52</v>
      </c>
      <c r="M8" s="142" t="s">
        <v>4209</v>
      </c>
      <c r="N8" s="142" t="s">
        <v>4210</v>
      </c>
      <c r="O8" s="142" t="s">
        <v>4211</v>
      </c>
      <c r="P8" s="142" t="s">
        <v>1098</v>
      </c>
      <c r="Q8" s="142" t="s">
        <v>4212</v>
      </c>
      <c r="R8" s="142">
        <v>2</v>
      </c>
      <c r="S8" s="142" t="s">
        <v>4213</v>
      </c>
      <c r="T8" s="142">
        <v>3</v>
      </c>
      <c r="U8" s="142" t="s">
        <v>4838</v>
      </c>
      <c r="V8" s="142">
        <v>1</v>
      </c>
      <c r="W8" s="283" t="s">
        <v>23</v>
      </c>
      <c r="X8" s="283" t="s">
        <v>4214</v>
      </c>
      <c r="Y8" s="283" t="s">
        <v>68</v>
      </c>
      <c r="Z8" s="283" t="s">
        <v>23</v>
      </c>
      <c r="AA8" s="150" t="s">
        <v>5058</v>
      </c>
      <c r="AB8" s="142" t="s">
        <v>3941</v>
      </c>
      <c r="AC8" s="283">
        <v>1</v>
      </c>
      <c r="AD8" s="142">
        <v>2018</v>
      </c>
      <c r="AE8" s="142">
        <v>1</v>
      </c>
      <c r="AF8" s="149" t="s">
        <v>4838</v>
      </c>
    </row>
    <row r="9" spans="1:32" s="280" customFormat="1" ht="112">
      <c r="A9" s="281" t="s">
        <v>3646</v>
      </c>
      <c r="B9" s="142" t="s">
        <v>4215</v>
      </c>
      <c r="C9" s="282" t="s">
        <v>4838</v>
      </c>
      <c r="D9" s="282" t="s">
        <v>3907</v>
      </c>
      <c r="E9" s="282" t="s">
        <v>4838</v>
      </c>
      <c r="F9" s="282" t="s">
        <v>3907</v>
      </c>
      <c r="G9" s="282" t="s">
        <v>4838</v>
      </c>
      <c r="H9" s="282" t="s">
        <v>4838</v>
      </c>
      <c r="I9" s="282" t="s">
        <v>4838</v>
      </c>
      <c r="J9" s="283">
        <v>48</v>
      </c>
      <c r="K9" s="283" t="s">
        <v>23</v>
      </c>
      <c r="L9" s="283" t="s">
        <v>23</v>
      </c>
      <c r="M9" s="142" t="s">
        <v>4216</v>
      </c>
      <c r="N9" s="142" t="s">
        <v>4006</v>
      </c>
      <c r="O9" s="142" t="s">
        <v>4217</v>
      </c>
      <c r="P9" s="142">
        <v>7</v>
      </c>
      <c r="Q9" s="142" t="s">
        <v>4218</v>
      </c>
      <c r="R9" s="142">
        <v>2</v>
      </c>
      <c r="S9" s="142" t="s">
        <v>1757</v>
      </c>
      <c r="T9" s="142">
        <v>0</v>
      </c>
      <c r="U9" s="142" t="s">
        <v>23</v>
      </c>
      <c r="V9" s="142">
        <v>1</v>
      </c>
      <c r="W9" s="283" t="s">
        <v>23</v>
      </c>
      <c r="X9" s="142" t="s">
        <v>5059</v>
      </c>
      <c r="Y9" s="283" t="s">
        <v>68</v>
      </c>
      <c r="Z9" s="283" t="s">
        <v>68</v>
      </c>
      <c r="AA9" s="150" t="s">
        <v>5060</v>
      </c>
      <c r="AB9" s="142" t="s">
        <v>3941</v>
      </c>
      <c r="AC9" s="283">
        <v>7</v>
      </c>
      <c r="AD9" s="142">
        <v>2021</v>
      </c>
      <c r="AE9" s="142">
        <v>2</v>
      </c>
      <c r="AF9" s="149" t="s">
        <v>4838</v>
      </c>
    </row>
    <row r="10" spans="1:32" s="280" customFormat="1" ht="112">
      <c r="A10" s="281" t="s">
        <v>61</v>
      </c>
      <c r="B10" s="142" t="s">
        <v>5061</v>
      </c>
      <c r="C10" s="282" t="s">
        <v>4838</v>
      </c>
      <c r="D10" s="282" t="s">
        <v>3907</v>
      </c>
      <c r="E10" s="282" t="s">
        <v>4838</v>
      </c>
      <c r="F10" s="282" t="s">
        <v>3907</v>
      </c>
      <c r="G10" s="282" t="s">
        <v>4838</v>
      </c>
      <c r="H10" s="282" t="s">
        <v>4838</v>
      </c>
      <c r="I10" s="282" t="s">
        <v>4838</v>
      </c>
      <c r="J10" s="283">
        <v>56</v>
      </c>
      <c r="K10" s="283" t="s">
        <v>23</v>
      </c>
      <c r="L10" s="283" t="s">
        <v>23</v>
      </c>
      <c r="M10" s="142" t="s">
        <v>5062</v>
      </c>
      <c r="N10" s="142" t="s">
        <v>4006</v>
      </c>
      <c r="O10" s="142" t="s">
        <v>3928</v>
      </c>
      <c r="P10" s="142">
        <v>4</v>
      </c>
      <c r="Q10" s="142" t="s">
        <v>3911</v>
      </c>
      <c r="R10" s="142">
        <v>2</v>
      </c>
      <c r="S10" s="142" t="s">
        <v>1757</v>
      </c>
      <c r="T10" s="142">
        <v>0</v>
      </c>
      <c r="U10" s="142" t="s">
        <v>23</v>
      </c>
      <c r="V10" s="142">
        <v>1</v>
      </c>
      <c r="W10" s="283" t="s">
        <v>23</v>
      </c>
      <c r="X10" s="142" t="s">
        <v>4219</v>
      </c>
      <c r="Y10" s="283" t="s">
        <v>68</v>
      </c>
      <c r="Z10" s="283" t="s">
        <v>68</v>
      </c>
      <c r="AA10" s="150" t="s">
        <v>5063</v>
      </c>
      <c r="AB10" s="142" t="s">
        <v>3941</v>
      </c>
      <c r="AC10" s="283">
        <v>7</v>
      </c>
      <c r="AD10" s="142">
        <v>2022</v>
      </c>
      <c r="AE10" s="142">
        <v>2</v>
      </c>
      <c r="AF10" s="149" t="s">
        <v>4838</v>
      </c>
    </row>
    <row r="11" spans="1:32" s="280" customFormat="1" ht="112">
      <c r="A11" s="281" t="s">
        <v>4220</v>
      </c>
      <c r="B11" s="142" t="s">
        <v>4221</v>
      </c>
      <c r="C11" s="282" t="s">
        <v>4838</v>
      </c>
      <c r="D11" s="282" t="s">
        <v>3907</v>
      </c>
      <c r="E11" s="282" t="s">
        <v>4838</v>
      </c>
      <c r="F11" s="282" t="s">
        <v>3907</v>
      </c>
      <c r="G11" s="282" t="s">
        <v>4838</v>
      </c>
      <c r="H11" s="282" t="s">
        <v>4838</v>
      </c>
      <c r="I11" s="282" t="s">
        <v>4838</v>
      </c>
      <c r="J11" s="283">
        <v>60</v>
      </c>
      <c r="K11" s="283">
        <v>60</v>
      </c>
      <c r="L11" s="283" t="s">
        <v>52</v>
      </c>
      <c r="M11" s="142" t="s">
        <v>4222</v>
      </c>
      <c r="N11" s="142" t="s">
        <v>4223</v>
      </c>
      <c r="O11" s="142" t="s">
        <v>4224</v>
      </c>
      <c r="P11" s="142" t="s">
        <v>5064</v>
      </c>
      <c r="Q11" s="142" t="s">
        <v>4079</v>
      </c>
      <c r="R11" s="142">
        <v>5</v>
      </c>
      <c r="S11" s="142" t="s">
        <v>1757</v>
      </c>
      <c r="T11" s="142">
        <v>3</v>
      </c>
      <c r="U11" s="142" t="s">
        <v>68</v>
      </c>
      <c r="V11" s="142">
        <v>1</v>
      </c>
      <c r="W11" s="283" t="s">
        <v>23</v>
      </c>
      <c r="X11" s="288" t="s">
        <v>4225</v>
      </c>
      <c r="Y11" s="283" t="s">
        <v>23</v>
      </c>
      <c r="Z11" s="283" t="s">
        <v>23</v>
      </c>
      <c r="AA11" s="287">
        <v>652536</v>
      </c>
      <c r="AB11" s="142" t="s">
        <v>3941</v>
      </c>
      <c r="AC11" s="283">
        <v>1</v>
      </c>
      <c r="AD11" s="142">
        <v>2005</v>
      </c>
      <c r="AE11" s="283">
        <v>2</v>
      </c>
      <c r="AF11" s="149" t="s">
        <v>4838</v>
      </c>
    </row>
    <row r="12" spans="1:32" s="280" customFormat="1" ht="112">
      <c r="A12" s="281" t="s">
        <v>5065</v>
      </c>
      <c r="B12" s="151" t="s">
        <v>5066</v>
      </c>
      <c r="C12" s="282"/>
      <c r="D12" s="282" t="s">
        <v>3907</v>
      </c>
      <c r="E12" s="282"/>
      <c r="F12" s="282" t="s">
        <v>3907</v>
      </c>
      <c r="G12" s="282"/>
      <c r="H12" s="282"/>
      <c r="I12" s="282"/>
      <c r="J12" s="283">
        <v>142</v>
      </c>
      <c r="K12" s="283" t="s">
        <v>23</v>
      </c>
      <c r="L12" s="283" t="s">
        <v>23</v>
      </c>
      <c r="M12" s="142" t="s">
        <v>5067</v>
      </c>
      <c r="N12" s="142" t="s">
        <v>4006</v>
      </c>
      <c r="O12" s="142" t="s">
        <v>5068</v>
      </c>
      <c r="P12" s="142" t="s">
        <v>5064</v>
      </c>
      <c r="Q12" s="142" t="s">
        <v>4079</v>
      </c>
      <c r="R12" s="142">
        <v>1</v>
      </c>
      <c r="S12" s="142" t="s">
        <v>1757</v>
      </c>
      <c r="T12" s="142">
        <v>0</v>
      </c>
      <c r="U12" s="142" t="s">
        <v>68</v>
      </c>
      <c r="V12" s="142">
        <v>1</v>
      </c>
      <c r="W12" s="283" t="s">
        <v>23</v>
      </c>
      <c r="X12" s="283" t="s">
        <v>4225</v>
      </c>
      <c r="Y12" s="283" t="s">
        <v>68</v>
      </c>
      <c r="Z12" s="283" t="s">
        <v>68</v>
      </c>
      <c r="AA12" s="287" t="s">
        <v>5069</v>
      </c>
      <c r="AB12" s="142" t="s">
        <v>3941</v>
      </c>
      <c r="AC12" s="283">
        <v>1</v>
      </c>
      <c r="AD12" s="142">
        <v>2024</v>
      </c>
      <c r="AE12" s="283"/>
      <c r="AF12" s="149"/>
    </row>
    <row r="13" spans="1:32" s="280" customFormat="1" ht="112">
      <c r="A13" s="281" t="s">
        <v>4226</v>
      </c>
      <c r="B13" s="142" t="s">
        <v>4227</v>
      </c>
      <c r="C13" s="282" t="s">
        <v>4838</v>
      </c>
      <c r="D13" s="282" t="s">
        <v>3907</v>
      </c>
      <c r="E13" s="282" t="s">
        <v>4838</v>
      </c>
      <c r="F13" s="282" t="s">
        <v>3907</v>
      </c>
      <c r="G13" s="282" t="s">
        <v>4838</v>
      </c>
      <c r="H13" s="282" t="s">
        <v>4838</v>
      </c>
      <c r="I13" s="282" t="s">
        <v>4838</v>
      </c>
      <c r="J13" s="283">
        <v>30</v>
      </c>
      <c r="K13" s="283">
        <v>80</v>
      </c>
      <c r="L13" s="283" t="s">
        <v>52</v>
      </c>
      <c r="M13" s="142" t="s">
        <v>4228</v>
      </c>
      <c r="N13" s="142" t="s">
        <v>4223</v>
      </c>
      <c r="O13" s="142" t="s">
        <v>4224</v>
      </c>
      <c r="P13" s="142" t="s">
        <v>5064</v>
      </c>
      <c r="Q13" s="142" t="s">
        <v>4229</v>
      </c>
      <c r="R13" s="142">
        <v>5</v>
      </c>
      <c r="S13" s="142">
        <v>3</v>
      </c>
      <c r="T13" s="142">
        <v>3</v>
      </c>
      <c r="U13" s="142" t="s">
        <v>68</v>
      </c>
      <c r="V13" s="142">
        <v>1</v>
      </c>
      <c r="W13" s="283" t="s">
        <v>68</v>
      </c>
      <c r="X13" s="288" t="s">
        <v>4225</v>
      </c>
      <c r="Y13" s="283" t="s">
        <v>23</v>
      </c>
      <c r="Z13" s="283" t="s">
        <v>23</v>
      </c>
      <c r="AA13" s="285">
        <v>381068</v>
      </c>
      <c r="AB13" s="142" t="s">
        <v>3941</v>
      </c>
      <c r="AC13" s="283">
        <v>1</v>
      </c>
      <c r="AD13" s="142">
        <v>2023</v>
      </c>
      <c r="AE13" s="283">
        <v>2</v>
      </c>
      <c r="AF13" s="149" t="s">
        <v>4838</v>
      </c>
    </row>
    <row r="14" spans="1:32" s="280" customFormat="1" ht="112">
      <c r="A14" s="281" t="s">
        <v>4230</v>
      </c>
      <c r="B14" s="151" t="s">
        <v>4231</v>
      </c>
      <c r="C14" s="282" t="s">
        <v>4838</v>
      </c>
      <c r="D14" s="282" t="s">
        <v>3907</v>
      </c>
      <c r="E14" s="282" t="s">
        <v>4838</v>
      </c>
      <c r="F14" s="282" t="s">
        <v>3907</v>
      </c>
      <c r="G14" s="282" t="s">
        <v>3907</v>
      </c>
      <c r="H14" s="282" t="s">
        <v>4838</v>
      </c>
      <c r="I14" s="282" t="s">
        <v>4838</v>
      </c>
      <c r="J14" s="283">
        <v>124</v>
      </c>
      <c r="K14" s="283" t="s">
        <v>23</v>
      </c>
      <c r="L14" s="283" t="s">
        <v>23</v>
      </c>
      <c r="M14" s="142" t="s">
        <v>4232</v>
      </c>
      <c r="N14" s="142" t="s">
        <v>4233</v>
      </c>
      <c r="O14" s="142">
        <v>60</v>
      </c>
      <c r="P14" s="142" t="s">
        <v>4166</v>
      </c>
      <c r="Q14" s="142" t="s">
        <v>4218</v>
      </c>
      <c r="R14" s="142">
        <v>1</v>
      </c>
      <c r="S14" s="142" t="s">
        <v>1757</v>
      </c>
      <c r="T14" s="142">
        <v>0</v>
      </c>
      <c r="U14" s="142" t="s">
        <v>68</v>
      </c>
      <c r="V14" s="142">
        <v>1</v>
      </c>
      <c r="W14" s="142" t="s">
        <v>4234</v>
      </c>
      <c r="X14" s="142" t="s">
        <v>4235</v>
      </c>
      <c r="Y14" s="283" t="s">
        <v>68</v>
      </c>
      <c r="Z14" s="283" t="s">
        <v>68</v>
      </c>
      <c r="AA14" s="150" t="s">
        <v>5070</v>
      </c>
      <c r="AB14" s="142" t="s">
        <v>3941</v>
      </c>
      <c r="AC14" s="283">
        <v>7</v>
      </c>
      <c r="AD14" s="142">
        <v>2018</v>
      </c>
      <c r="AE14" s="283">
        <v>2</v>
      </c>
      <c r="AF14" s="149" t="s">
        <v>4838</v>
      </c>
    </row>
    <row r="15" spans="1:32" s="280" customFormat="1" ht="112">
      <c r="A15" s="281" t="s">
        <v>5071</v>
      </c>
      <c r="B15" s="151" t="s">
        <v>5072</v>
      </c>
      <c r="C15" s="282"/>
      <c r="D15" s="282" t="s">
        <v>3907</v>
      </c>
      <c r="E15" s="282"/>
      <c r="F15" s="282" t="s">
        <v>3907</v>
      </c>
      <c r="G15" s="282"/>
      <c r="H15" s="282"/>
      <c r="I15" s="282"/>
      <c r="J15" s="283">
        <v>142</v>
      </c>
      <c r="K15" s="283" t="s">
        <v>23</v>
      </c>
      <c r="L15" s="283" t="s">
        <v>23</v>
      </c>
      <c r="M15" s="142" t="s">
        <v>5073</v>
      </c>
      <c r="N15" s="142" t="s">
        <v>5074</v>
      </c>
      <c r="O15" s="142">
        <v>60</v>
      </c>
      <c r="P15" s="142">
        <v>1</v>
      </c>
      <c r="Q15" s="142" t="s">
        <v>4218</v>
      </c>
      <c r="R15" s="142">
        <v>1</v>
      </c>
      <c r="S15" s="142" t="s">
        <v>1757</v>
      </c>
      <c r="T15" s="142">
        <v>0</v>
      </c>
      <c r="U15" s="142" t="s">
        <v>410</v>
      </c>
      <c r="V15" s="142">
        <v>1</v>
      </c>
      <c r="W15" s="142" t="s">
        <v>345</v>
      </c>
      <c r="X15" s="283" t="s">
        <v>5075</v>
      </c>
      <c r="Y15" s="283" t="s">
        <v>68</v>
      </c>
      <c r="Z15" s="283" t="s">
        <v>68</v>
      </c>
      <c r="AA15" s="150" t="s">
        <v>5070</v>
      </c>
      <c r="AB15" s="142" t="s">
        <v>3932</v>
      </c>
      <c r="AC15" s="283" t="s">
        <v>1728</v>
      </c>
      <c r="AD15" s="142">
        <v>2024</v>
      </c>
      <c r="AE15" s="283">
        <v>2</v>
      </c>
      <c r="AF15" s="149"/>
    </row>
    <row r="16" spans="1:32" s="280" customFormat="1" ht="112">
      <c r="A16" s="281" t="s">
        <v>379</v>
      </c>
      <c r="B16" s="142" t="s">
        <v>4236</v>
      </c>
      <c r="C16" s="282" t="s">
        <v>4838</v>
      </c>
      <c r="D16" s="282" t="s">
        <v>3907</v>
      </c>
      <c r="E16" s="282" t="s">
        <v>4838</v>
      </c>
      <c r="F16" s="282" t="s">
        <v>3907</v>
      </c>
      <c r="G16" s="282" t="s">
        <v>4838</v>
      </c>
      <c r="H16" s="282" t="s">
        <v>4838</v>
      </c>
      <c r="I16" s="282" t="s">
        <v>4838</v>
      </c>
      <c r="J16" s="283">
        <v>115</v>
      </c>
      <c r="K16" s="283">
        <v>100</v>
      </c>
      <c r="L16" s="283" t="s">
        <v>52</v>
      </c>
      <c r="M16" s="142" t="s">
        <v>4237</v>
      </c>
      <c r="N16" s="142" t="s">
        <v>4238</v>
      </c>
      <c r="O16" s="142" t="s">
        <v>4838</v>
      </c>
      <c r="P16" s="142" t="s">
        <v>4073</v>
      </c>
      <c r="Q16" s="289" t="s">
        <v>3911</v>
      </c>
      <c r="R16" s="283">
        <v>2</v>
      </c>
      <c r="S16" s="142">
        <v>3</v>
      </c>
      <c r="T16" s="142">
        <v>1</v>
      </c>
      <c r="U16" s="142" t="s">
        <v>52</v>
      </c>
      <c r="V16" s="142">
        <v>1</v>
      </c>
      <c r="W16" s="283" t="s">
        <v>52</v>
      </c>
      <c r="X16" s="142" t="s">
        <v>4239</v>
      </c>
      <c r="Y16" s="283" t="s">
        <v>23</v>
      </c>
      <c r="Z16" s="283" t="s">
        <v>23</v>
      </c>
      <c r="AA16" s="285">
        <v>15000</v>
      </c>
      <c r="AB16" s="142" t="s">
        <v>3932</v>
      </c>
      <c r="AC16" s="283">
        <v>1</v>
      </c>
      <c r="AD16" s="142">
        <v>2014</v>
      </c>
      <c r="AE16" s="283">
        <v>1</v>
      </c>
      <c r="AF16" s="149" t="s">
        <v>4838</v>
      </c>
    </row>
    <row r="17" spans="1:32" s="280" customFormat="1" ht="112">
      <c r="A17" s="281" t="s">
        <v>4240</v>
      </c>
      <c r="B17" s="142" t="s">
        <v>4241</v>
      </c>
      <c r="C17" s="282" t="s">
        <v>4838</v>
      </c>
      <c r="D17" s="282" t="s">
        <v>4838</v>
      </c>
      <c r="E17" s="282" t="s">
        <v>4838</v>
      </c>
      <c r="F17" s="282" t="s">
        <v>4838</v>
      </c>
      <c r="G17" s="282" t="s">
        <v>4838</v>
      </c>
      <c r="H17" s="282" t="s">
        <v>4838</v>
      </c>
      <c r="I17" s="282" t="s">
        <v>4838</v>
      </c>
      <c r="J17" s="283">
        <v>2000</v>
      </c>
      <c r="K17" s="283" t="s">
        <v>328</v>
      </c>
      <c r="L17" s="283" t="s">
        <v>68</v>
      </c>
      <c r="M17" s="142" t="s">
        <v>4242</v>
      </c>
      <c r="N17" s="142" t="s">
        <v>4243</v>
      </c>
      <c r="O17" s="142" t="s">
        <v>4838</v>
      </c>
      <c r="P17" s="142" t="s">
        <v>4185</v>
      </c>
      <c r="Q17" s="142" t="s">
        <v>3911</v>
      </c>
      <c r="R17" s="142">
        <v>4</v>
      </c>
      <c r="S17" s="142">
        <v>3</v>
      </c>
      <c r="T17" s="142">
        <v>1</v>
      </c>
      <c r="U17" s="142" t="s">
        <v>4244</v>
      </c>
      <c r="V17" s="142">
        <v>4</v>
      </c>
      <c r="W17" s="283" t="s">
        <v>68</v>
      </c>
      <c r="X17" s="283" t="s">
        <v>387</v>
      </c>
      <c r="Y17" s="283" t="s">
        <v>68</v>
      </c>
      <c r="Z17" s="283" t="s">
        <v>23</v>
      </c>
      <c r="AA17" s="285">
        <v>60000</v>
      </c>
      <c r="AB17" s="142" t="s">
        <v>3932</v>
      </c>
      <c r="AC17" s="283">
        <v>1</v>
      </c>
      <c r="AD17" s="142">
        <v>1986</v>
      </c>
      <c r="AE17" s="283">
        <v>1</v>
      </c>
      <c r="AF17" s="149" t="s">
        <v>4838</v>
      </c>
    </row>
    <row r="18" spans="1:32" s="280" customFormat="1" ht="112">
      <c r="A18" s="281" t="s">
        <v>4245</v>
      </c>
      <c r="B18" s="142" t="s">
        <v>4246</v>
      </c>
      <c r="C18" s="282" t="s">
        <v>3907</v>
      </c>
      <c r="D18" s="282" t="s">
        <v>3907</v>
      </c>
      <c r="E18" s="282" t="s">
        <v>4838</v>
      </c>
      <c r="F18" s="282" t="s">
        <v>3907</v>
      </c>
      <c r="G18" s="282" t="s">
        <v>4838</v>
      </c>
      <c r="H18" s="282" t="s">
        <v>4838</v>
      </c>
      <c r="I18" s="282" t="s">
        <v>4838</v>
      </c>
      <c r="J18" s="283">
        <v>200</v>
      </c>
      <c r="K18" s="283" t="s">
        <v>328</v>
      </c>
      <c r="L18" s="283" t="s">
        <v>68</v>
      </c>
      <c r="M18" s="142" t="s">
        <v>4247</v>
      </c>
      <c r="N18" s="142" t="s">
        <v>4248</v>
      </c>
      <c r="O18" s="142" t="s">
        <v>4838</v>
      </c>
      <c r="P18" s="142" t="s">
        <v>4185</v>
      </c>
      <c r="Q18" s="142" t="s">
        <v>3911</v>
      </c>
      <c r="R18" s="142">
        <v>0</v>
      </c>
      <c r="S18" s="142">
        <v>3</v>
      </c>
      <c r="T18" s="142">
        <v>1</v>
      </c>
      <c r="U18" s="142" t="s">
        <v>68</v>
      </c>
      <c r="V18" s="142">
        <v>4</v>
      </c>
      <c r="W18" s="283" t="s">
        <v>68</v>
      </c>
      <c r="X18" s="283" t="s">
        <v>387</v>
      </c>
      <c r="Y18" s="283" t="s">
        <v>23</v>
      </c>
      <c r="Z18" s="283" t="s">
        <v>23</v>
      </c>
      <c r="AA18" s="285">
        <v>42000</v>
      </c>
      <c r="AB18" s="142" t="s">
        <v>3932</v>
      </c>
      <c r="AC18" s="283">
        <v>2</v>
      </c>
      <c r="AD18" s="142">
        <v>1992</v>
      </c>
      <c r="AE18" s="283">
        <v>1</v>
      </c>
      <c r="AF18" s="149" t="s">
        <v>4838</v>
      </c>
    </row>
    <row r="19" spans="1:32" s="280" customFormat="1" ht="112">
      <c r="A19" s="281" t="s">
        <v>4249</v>
      </c>
      <c r="B19" s="142" t="s">
        <v>4250</v>
      </c>
      <c r="C19" s="282" t="s">
        <v>3907</v>
      </c>
      <c r="D19" s="282" t="s">
        <v>3907</v>
      </c>
      <c r="E19" s="282" t="s">
        <v>4838</v>
      </c>
      <c r="F19" s="282" t="s">
        <v>3907</v>
      </c>
      <c r="G19" s="282" t="s">
        <v>4838</v>
      </c>
      <c r="H19" s="282" t="s">
        <v>4838</v>
      </c>
      <c r="I19" s="282" t="s">
        <v>4838</v>
      </c>
      <c r="J19" s="283">
        <v>48</v>
      </c>
      <c r="K19" s="283" t="s">
        <v>4251</v>
      </c>
      <c r="L19" s="283" t="s">
        <v>68</v>
      </c>
      <c r="M19" s="142" t="s">
        <v>4252</v>
      </c>
      <c r="N19" s="142" t="s">
        <v>328</v>
      </c>
      <c r="O19" s="142" t="s">
        <v>4838</v>
      </c>
      <c r="P19" s="142" t="s">
        <v>4185</v>
      </c>
      <c r="Q19" s="142" t="s">
        <v>4196</v>
      </c>
      <c r="R19" s="142">
        <v>4</v>
      </c>
      <c r="S19" s="142">
        <v>3</v>
      </c>
      <c r="T19" s="142">
        <v>1</v>
      </c>
      <c r="U19" s="142" t="s">
        <v>4186</v>
      </c>
      <c r="V19" s="142">
        <v>4</v>
      </c>
      <c r="W19" s="283" t="s">
        <v>68</v>
      </c>
      <c r="X19" s="283" t="s">
        <v>387</v>
      </c>
      <c r="Y19" s="283" t="s">
        <v>23</v>
      </c>
      <c r="Z19" s="283" t="s">
        <v>58</v>
      </c>
      <c r="AA19" s="285">
        <v>62000</v>
      </c>
      <c r="AB19" s="142" t="s">
        <v>3932</v>
      </c>
      <c r="AC19" s="283">
        <v>1</v>
      </c>
      <c r="AD19" s="142">
        <v>2014</v>
      </c>
      <c r="AE19" s="283">
        <v>1</v>
      </c>
      <c r="AF19" s="149" t="s">
        <v>4838</v>
      </c>
    </row>
    <row r="20" spans="1:32" s="280" customFormat="1" ht="126">
      <c r="A20" s="281" t="s">
        <v>4253</v>
      </c>
      <c r="B20" s="142" t="s">
        <v>4254</v>
      </c>
      <c r="C20" s="282" t="s">
        <v>4838</v>
      </c>
      <c r="D20" s="282" t="s">
        <v>3907</v>
      </c>
      <c r="E20" s="282" t="s">
        <v>4838</v>
      </c>
      <c r="F20" s="282" t="s">
        <v>3907</v>
      </c>
      <c r="G20" s="282" t="s">
        <v>4838</v>
      </c>
      <c r="H20" s="282" t="s">
        <v>4838</v>
      </c>
      <c r="I20" s="282" t="s">
        <v>4838</v>
      </c>
      <c r="J20" s="283">
        <v>300</v>
      </c>
      <c r="K20" s="283" t="s">
        <v>52</v>
      </c>
      <c r="L20" s="283" t="s">
        <v>52</v>
      </c>
      <c r="M20" s="142" t="s">
        <v>4255</v>
      </c>
      <c r="N20" s="142" t="s">
        <v>4838</v>
      </c>
      <c r="O20" s="142" t="s">
        <v>4838</v>
      </c>
      <c r="P20" s="142" t="s">
        <v>4256</v>
      </c>
      <c r="Q20" s="142" t="s">
        <v>4196</v>
      </c>
      <c r="R20" s="142">
        <v>2</v>
      </c>
      <c r="S20" s="142">
        <v>3</v>
      </c>
      <c r="T20" s="142">
        <v>0</v>
      </c>
      <c r="U20" s="142" t="s">
        <v>4838</v>
      </c>
      <c r="V20" s="142">
        <v>7</v>
      </c>
      <c r="W20" s="283" t="s">
        <v>4838</v>
      </c>
      <c r="X20" s="283" t="s">
        <v>4838</v>
      </c>
      <c r="Y20" s="283" t="s">
        <v>23</v>
      </c>
      <c r="Z20" s="283" t="s">
        <v>23</v>
      </c>
      <c r="AA20" s="287">
        <v>59000</v>
      </c>
      <c r="AB20" s="142" t="s">
        <v>3932</v>
      </c>
      <c r="AC20" s="283">
        <v>1</v>
      </c>
      <c r="AD20" s="142" t="s">
        <v>4838</v>
      </c>
      <c r="AE20" s="283">
        <v>1</v>
      </c>
      <c r="AF20" s="149" t="s">
        <v>4838</v>
      </c>
    </row>
    <row r="21" spans="1:32" s="280" customFormat="1" ht="112">
      <c r="A21" s="281" t="s">
        <v>4257</v>
      </c>
      <c r="B21" s="142" t="s">
        <v>4258</v>
      </c>
      <c r="C21" s="282" t="s">
        <v>4838</v>
      </c>
      <c r="D21" s="282" t="s">
        <v>3907</v>
      </c>
      <c r="E21" s="282" t="s">
        <v>4838</v>
      </c>
      <c r="F21" s="282" t="s">
        <v>3907</v>
      </c>
      <c r="G21" s="282" t="s">
        <v>4838</v>
      </c>
      <c r="H21" s="282" t="s">
        <v>4838</v>
      </c>
      <c r="I21" s="282" t="s">
        <v>4838</v>
      </c>
      <c r="J21" s="283">
        <v>80</v>
      </c>
      <c r="K21" s="283">
        <v>96</v>
      </c>
      <c r="L21" s="283" t="s">
        <v>328</v>
      </c>
      <c r="M21" s="142" t="s">
        <v>4259</v>
      </c>
      <c r="N21" s="142" t="s">
        <v>4260</v>
      </c>
      <c r="O21" s="142" t="s">
        <v>4838</v>
      </c>
      <c r="P21" s="142" t="s">
        <v>4256</v>
      </c>
      <c r="Q21" s="142" t="s">
        <v>4196</v>
      </c>
      <c r="R21" s="142">
        <v>2</v>
      </c>
      <c r="S21" s="142">
        <v>3</v>
      </c>
      <c r="T21" s="142">
        <v>0</v>
      </c>
      <c r="U21" s="142" t="s">
        <v>52</v>
      </c>
      <c r="V21" s="142">
        <v>7</v>
      </c>
      <c r="W21" s="283" t="s">
        <v>68</v>
      </c>
      <c r="X21" s="142" t="s">
        <v>4261</v>
      </c>
      <c r="Y21" s="283" t="s">
        <v>4262</v>
      </c>
      <c r="Z21" s="283" t="s">
        <v>23</v>
      </c>
      <c r="AA21" s="285">
        <v>12000</v>
      </c>
      <c r="AB21" s="142" t="s">
        <v>3932</v>
      </c>
      <c r="AC21" s="283">
        <v>1</v>
      </c>
      <c r="AD21" s="142">
        <v>2015</v>
      </c>
      <c r="AE21" s="283">
        <v>1</v>
      </c>
      <c r="AF21" s="149" t="s">
        <v>4838</v>
      </c>
    </row>
    <row r="22" spans="1:32" s="280" customFormat="1" ht="112">
      <c r="A22" s="281" t="s">
        <v>4263</v>
      </c>
      <c r="B22" s="142" t="s">
        <v>4264</v>
      </c>
      <c r="C22" s="282" t="s">
        <v>3907</v>
      </c>
      <c r="D22" s="282" t="s">
        <v>3907</v>
      </c>
      <c r="E22" s="282" t="s">
        <v>4838</v>
      </c>
      <c r="F22" s="282" t="s">
        <v>3907</v>
      </c>
      <c r="G22" s="282" t="s">
        <v>4838</v>
      </c>
      <c r="H22" s="282" t="s">
        <v>4838</v>
      </c>
      <c r="I22" s="282" t="s">
        <v>4838</v>
      </c>
      <c r="J22" s="283">
        <v>20</v>
      </c>
      <c r="K22" s="283" t="s">
        <v>328</v>
      </c>
      <c r="L22" s="283" t="s">
        <v>328</v>
      </c>
      <c r="M22" s="142" t="s">
        <v>4265</v>
      </c>
      <c r="N22" s="142" t="s">
        <v>1602</v>
      </c>
      <c r="O22" s="142" t="s">
        <v>4838</v>
      </c>
      <c r="P22" s="142" t="s">
        <v>1151</v>
      </c>
      <c r="Q22" s="142" t="s">
        <v>4196</v>
      </c>
      <c r="R22" s="142">
        <v>2</v>
      </c>
      <c r="S22" s="142">
        <v>3</v>
      </c>
      <c r="T22" s="142">
        <v>1</v>
      </c>
      <c r="U22" s="142" t="s">
        <v>4266</v>
      </c>
      <c r="V22" s="142">
        <v>4</v>
      </c>
      <c r="W22" s="283" t="s">
        <v>58</v>
      </c>
      <c r="X22" s="283" t="s">
        <v>387</v>
      </c>
      <c r="Y22" s="142" t="s">
        <v>4192</v>
      </c>
      <c r="Z22" s="283" t="s">
        <v>23</v>
      </c>
      <c r="AA22" s="288" t="s">
        <v>5076</v>
      </c>
      <c r="AB22" s="142" t="s">
        <v>3932</v>
      </c>
      <c r="AC22" s="283">
        <v>2</v>
      </c>
      <c r="AD22" s="142">
        <v>1992</v>
      </c>
      <c r="AE22" s="283">
        <v>2</v>
      </c>
      <c r="AF22" s="149" t="s">
        <v>4838</v>
      </c>
    </row>
    <row r="23" spans="1:32" s="280" customFormat="1" ht="112">
      <c r="A23" s="281" t="s">
        <v>4267</v>
      </c>
      <c r="B23" s="142" t="s">
        <v>4268</v>
      </c>
      <c r="C23" s="282" t="s">
        <v>4838</v>
      </c>
      <c r="D23" s="282" t="s">
        <v>3907</v>
      </c>
      <c r="E23" s="282" t="s">
        <v>4838</v>
      </c>
      <c r="F23" s="282" t="s">
        <v>3907</v>
      </c>
      <c r="G23" s="282" t="s">
        <v>4838</v>
      </c>
      <c r="H23" s="282" t="s">
        <v>4838</v>
      </c>
      <c r="I23" s="282" t="s">
        <v>4838</v>
      </c>
      <c r="J23" s="283">
        <v>50</v>
      </c>
      <c r="K23" s="283" t="s">
        <v>328</v>
      </c>
      <c r="L23" s="283" t="s">
        <v>328</v>
      </c>
      <c r="M23" s="142" t="s">
        <v>4269</v>
      </c>
      <c r="N23" s="142" t="s">
        <v>1602</v>
      </c>
      <c r="O23" s="142" t="s">
        <v>4838</v>
      </c>
      <c r="P23" s="142" t="s">
        <v>1151</v>
      </c>
      <c r="Q23" s="142" t="s">
        <v>4196</v>
      </c>
      <c r="R23" s="142">
        <v>1</v>
      </c>
      <c r="S23" s="142">
        <v>3</v>
      </c>
      <c r="T23" s="142">
        <v>0</v>
      </c>
      <c r="U23" s="142" t="s">
        <v>68</v>
      </c>
      <c r="V23" s="142">
        <v>1</v>
      </c>
      <c r="W23" s="283" t="s">
        <v>68</v>
      </c>
      <c r="X23" s="142" t="s">
        <v>4270</v>
      </c>
      <c r="Y23" s="283" t="s">
        <v>23</v>
      </c>
      <c r="Z23" s="283" t="s">
        <v>23</v>
      </c>
      <c r="AA23" s="150" t="s">
        <v>5070</v>
      </c>
      <c r="AB23" s="142" t="s">
        <v>3932</v>
      </c>
      <c r="AC23" s="283">
        <v>7</v>
      </c>
      <c r="AD23" s="142">
        <v>1993</v>
      </c>
      <c r="AE23" s="283">
        <v>3</v>
      </c>
      <c r="AF23" s="149" t="s">
        <v>4838</v>
      </c>
    </row>
    <row r="24" spans="1:32" s="280" customFormat="1" ht="112">
      <c r="A24" s="281" t="s">
        <v>4271</v>
      </c>
      <c r="B24" s="142" t="s">
        <v>4272</v>
      </c>
      <c r="C24" s="282" t="s">
        <v>3907</v>
      </c>
      <c r="D24" s="282" t="s">
        <v>3907</v>
      </c>
      <c r="E24" s="282" t="s">
        <v>4838</v>
      </c>
      <c r="F24" s="282" t="s">
        <v>3907</v>
      </c>
      <c r="G24" s="282" t="s">
        <v>4838</v>
      </c>
      <c r="H24" s="282" t="s">
        <v>4838</v>
      </c>
      <c r="I24" s="282" t="s">
        <v>4838</v>
      </c>
      <c r="J24" s="142">
        <v>30</v>
      </c>
      <c r="K24" s="283" t="s">
        <v>23</v>
      </c>
      <c r="L24" s="283" t="s">
        <v>52</v>
      </c>
      <c r="M24" s="142" t="s">
        <v>4273</v>
      </c>
      <c r="N24" s="290" t="s">
        <v>1602</v>
      </c>
      <c r="O24" s="290" t="s">
        <v>1987</v>
      </c>
      <c r="P24" s="142" t="s">
        <v>50</v>
      </c>
      <c r="Q24" s="142" t="s">
        <v>5077</v>
      </c>
      <c r="R24" s="142">
        <v>5</v>
      </c>
      <c r="S24" s="142">
        <v>3</v>
      </c>
      <c r="T24" s="142">
        <v>3</v>
      </c>
      <c r="U24" s="142" t="s">
        <v>3198</v>
      </c>
      <c r="V24" s="142">
        <v>1</v>
      </c>
      <c r="W24" s="283" t="s">
        <v>4393</v>
      </c>
      <c r="X24" s="142" t="s">
        <v>4274</v>
      </c>
      <c r="Y24" s="283" t="s">
        <v>23</v>
      </c>
      <c r="Z24" s="283" t="s">
        <v>23</v>
      </c>
      <c r="AA24" s="287">
        <v>594855</v>
      </c>
      <c r="AB24" s="142" t="s">
        <v>3932</v>
      </c>
      <c r="AC24" s="283" t="s">
        <v>4275</v>
      </c>
      <c r="AD24" s="142">
        <v>2019</v>
      </c>
      <c r="AE24" s="283">
        <v>3</v>
      </c>
      <c r="AF24" s="149" t="s">
        <v>4838</v>
      </c>
    </row>
    <row r="25" spans="1:32" s="280" customFormat="1" ht="112">
      <c r="A25" s="281" t="s">
        <v>4276</v>
      </c>
      <c r="B25" s="142" t="s">
        <v>4277</v>
      </c>
      <c r="C25" s="282" t="s">
        <v>3907</v>
      </c>
      <c r="D25" s="282" t="s">
        <v>3907</v>
      </c>
      <c r="E25" s="282" t="s">
        <v>4838</v>
      </c>
      <c r="F25" s="282" t="s">
        <v>3907</v>
      </c>
      <c r="G25" s="282" t="s">
        <v>4838</v>
      </c>
      <c r="H25" s="282" t="s">
        <v>4838</v>
      </c>
      <c r="I25" s="282" t="s">
        <v>4838</v>
      </c>
      <c r="J25" s="142">
        <v>25</v>
      </c>
      <c r="K25" s="283" t="s">
        <v>23</v>
      </c>
      <c r="L25" s="283" t="s">
        <v>73</v>
      </c>
      <c r="M25" s="142" t="s">
        <v>4278</v>
      </c>
      <c r="N25" s="290" t="s">
        <v>4279</v>
      </c>
      <c r="O25" s="290" t="s">
        <v>1995</v>
      </c>
      <c r="P25" s="142" t="s">
        <v>328</v>
      </c>
      <c r="Q25" s="142" t="s">
        <v>5077</v>
      </c>
      <c r="R25" s="142">
        <v>1</v>
      </c>
      <c r="S25" s="142">
        <v>3</v>
      </c>
      <c r="T25" s="142">
        <v>0</v>
      </c>
      <c r="U25" s="142" t="s">
        <v>4838</v>
      </c>
      <c r="V25" s="142">
        <v>1</v>
      </c>
      <c r="W25" s="283" t="s">
        <v>4838</v>
      </c>
      <c r="X25" s="142" t="s">
        <v>4280</v>
      </c>
      <c r="Y25" s="283" t="s">
        <v>68</v>
      </c>
      <c r="Z25" s="283" t="s">
        <v>68</v>
      </c>
      <c r="AA25" s="287">
        <v>66000</v>
      </c>
      <c r="AB25" s="142" t="s">
        <v>3932</v>
      </c>
      <c r="AC25" s="283" t="s">
        <v>4275</v>
      </c>
      <c r="AD25" s="142">
        <v>2019</v>
      </c>
      <c r="AE25" s="283">
        <v>3</v>
      </c>
      <c r="AF25" s="149" t="s">
        <v>4838</v>
      </c>
    </row>
    <row r="26" spans="1:32" s="280" customFormat="1" ht="112">
      <c r="A26" s="281" t="s">
        <v>4281</v>
      </c>
      <c r="B26" s="142" t="s">
        <v>4282</v>
      </c>
      <c r="C26" s="282" t="s">
        <v>4838</v>
      </c>
      <c r="D26" s="282" t="s">
        <v>3907</v>
      </c>
      <c r="E26" s="282" t="s">
        <v>4838</v>
      </c>
      <c r="F26" s="282" t="s">
        <v>3907</v>
      </c>
      <c r="G26" s="282" t="s">
        <v>4838</v>
      </c>
      <c r="H26" s="282" t="s">
        <v>4838</v>
      </c>
      <c r="I26" s="282" t="s">
        <v>4838</v>
      </c>
      <c r="J26" s="283">
        <v>30</v>
      </c>
      <c r="K26" s="283">
        <v>30</v>
      </c>
      <c r="L26" s="283" t="s">
        <v>52</v>
      </c>
      <c r="M26" s="142" t="s">
        <v>4838</v>
      </c>
      <c r="N26" s="142" t="s">
        <v>4838</v>
      </c>
      <c r="O26" s="142" t="s">
        <v>4838</v>
      </c>
      <c r="P26" s="142" t="s">
        <v>55</v>
      </c>
      <c r="Q26" s="142" t="s">
        <v>4283</v>
      </c>
      <c r="R26" s="142">
        <v>2</v>
      </c>
      <c r="S26" s="142" t="s">
        <v>4838</v>
      </c>
      <c r="T26" s="283" t="s">
        <v>4838</v>
      </c>
      <c r="U26" s="283" t="s">
        <v>4838</v>
      </c>
      <c r="V26" s="142">
        <v>1</v>
      </c>
      <c r="W26" s="283" t="s">
        <v>4838</v>
      </c>
      <c r="X26" s="283" t="s">
        <v>52</v>
      </c>
      <c r="Y26" s="283" t="s">
        <v>23</v>
      </c>
      <c r="Z26" s="283" t="s">
        <v>23</v>
      </c>
      <c r="AA26" s="285">
        <v>87073.22</v>
      </c>
      <c r="AB26" s="142" t="s">
        <v>3932</v>
      </c>
      <c r="AC26" s="283">
        <v>1</v>
      </c>
      <c r="AD26" s="142" t="s">
        <v>4838</v>
      </c>
      <c r="AE26" s="283">
        <v>1</v>
      </c>
      <c r="AF26" s="149" t="s">
        <v>4838</v>
      </c>
    </row>
    <row r="27" spans="1:32" s="280" customFormat="1" ht="112">
      <c r="A27" s="281" t="s">
        <v>4284</v>
      </c>
      <c r="B27" s="142" t="s">
        <v>4285</v>
      </c>
      <c r="C27" s="282" t="s">
        <v>4838</v>
      </c>
      <c r="D27" s="282" t="s">
        <v>3907</v>
      </c>
      <c r="E27" s="282" t="s">
        <v>4838</v>
      </c>
      <c r="F27" s="282" t="s">
        <v>3907</v>
      </c>
      <c r="G27" s="282" t="s">
        <v>4838</v>
      </c>
      <c r="H27" s="282" t="s">
        <v>4838</v>
      </c>
      <c r="I27" s="282" t="s">
        <v>4838</v>
      </c>
      <c r="J27" s="283">
        <v>30</v>
      </c>
      <c r="K27" s="283">
        <v>30</v>
      </c>
      <c r="L27" s="283" t="s">
        <v>52</v>
      </c>
      <c r="M27" s="142" t="s">
        <v>4838</v>
      </c>
      <c r="N27" s="142" t="s">
        <v>4838</v>
      </c>
      <c r="O27" s="142" t="s">
        <v>4838</v>
      </c>
      <c r="P27" s="142" t="s">
        <v>55</v>
      </c>
      <c r="Q27" s="142" t="s">
        <v>4286</v>
      </c>
      <c r="R27" s="142">
        <v>2</v>
      </c>
      <c r="S27" s="142" t="s">
        <v>4838</v>
      </c>
      <c r="T27" s="283" t="s">
        <v>4838</v>
      </c>
      <c r="U27" s="283" t="s">
        <v>4838</v>
      </c>
      <c r="V27" s="142">
        <v>1</v>
      </c>
      <c r="W27" s="283" t="s">
        <v>4838</v>
      </c>
      <c r="X27" s="283" t="s">
        <v>52</v>
      </c>
      <c r="Y27" s="283" t="s">
        <v>23</v>
      </c>
      <c r="Z27" s="283" t="s">
        <v>23</v>
      </c>
      <c r="AA27" s="288" t="s">
        <v>5078</v>
      </c>
      <c r="AB27" s="142" t="s">
        <v>3932</v>
      </c>
      <c r="AC27" s="283">
        <v>1</v>
      </c>
      <c r="AD27" s="142" t="s">
        <v>4838</v>
      </c>
      <c r="AE27" s="283">
        <v>1</v>
      </c>
      <c r="AF27" s="149" t="s">
        <v>4838</v>
      </c>
    </row>
    <row r="28" spans="1:32" s="280" customFormat="1" ht="112">
      <c r="A28" s="281" t="s">
        <v>4287</v>
      </c>
      <c r="B28" s="142" t="s">
        <v>4288</v>
      </c>
      <c r="C28" s="282" t="s">
        <v>4838</v>
      </c>
      <c r="D28" s="282" t="s">
        <v>3907</v>
      </c>
      <c r="E28" s="282" t="s">
        <v>4838</v>
      </c>
      <c r="F28" s="282" t="s">
        <v>3907</v>
      </c>
      <c r="G28" s="282" t="s">
        <v>4838</v>
      </c>
      <c r="H28" s="282" t="s">
        <v>4838</v>
      </c>
      <c r="I28" s="282" t="s">
        <v>4838</v>
      </c>
      <c r="J28" s="283">
        <v>20</v>
      </c>
      <c r="K28" s="283" t="s">
        <v>328</v>
      </c>
      <c r="L28" s="283" t="s">
        <v>68</v>
      </c>
      <c r="M28" s="142" t="s">
        <v>4289</v>
      </c>
      <c r="N28" s="142" t="s">
        <v>4290</v>
      </c>
      <c r="O28" s="142" t="s">
        <v>4838</v>
      </c>
      <c r="P28" s="142" t="s">
        <v>4291</v>
      </c>
      <c r="Q28" s="142" t="s">
        <v>5079</v>
      </c>
      <c r="R28" s="142">
        <v>2</v>
      </c>
      <c r="S28" s="142" t="s">
        <v>4292</v>
      </c>
      <c r="T28" s="142" t="s">
        <v>4293</v>
      </c>
      <c r="U28" s="142" t="s">
        <v>52</v>
      </c>
      <c r="V28" s="142">
        <v>7</v>
      </c>
      <c r="W28" s="283" t="s">
        <v>52</v>
      </c>
      <c r="X28" s="142" t="s">
        <v>4294</v>
      </c>
      <c r="Y28" s="283" t="s">
        <v>23</v>
      </c>
      <c r="Z28" s="283" t="s">
        <v>23</v>
      </c>
      <c r="AA28" s="150" t="s">
        <v>5070</v>
      </c>
      <c r="AB28" s="142" t="s">
        <v>3932</v>
      </c>
      <c r="AC28" s="283">
        <v>7</v>
      </c>
      <c r="AD28" s="142">
        <v>2019</v>
      </c>
      <c r="AE28" s="283">
        <v>3</v>
      </c>
      <c r="AF28" s="149" t="s">
        <v>4838</v>
      </c>
    </row>
    <row r="29" spans="1:32" s="280" customFormat="1" ht="112">
      <c r="A29" s="281" t="s">
        <v>4295</v>
      </c>
      <c r="B29" s="142" t="s">
        <v>4296</v>
      </c>
      <c r="C29" s="282" t="s">
        <v>4838</v>
      </c>
      <c r="D29" s="282" t="s">
        <v>3907</v>
      </c>
      <c r="E29" s="282" t="s">
        <v>4838</v>
      </c>
      <c r="F29" s="282" t="s">
        <v>3907</v>
      </c>
      <c r="G29" s="282" t="s">
        <v>4838</v>
      </c>
      <c r="H29" s="282" t="s">
        <v>4838</v>
      </c>
      <c r="I29" s="282" t="s">
        <v>4838</v>
      </c>
      <c r="J29" s="283" t="s">
        <v>4297</v>
      </c>
      <c r="K29" s="283" t="s">
        <v>454</v>
      </c>
      <c r="L29" s="283" t="s">
        <v>68</v>
      </c>
      <c r="M29" s="142" t="s">
        <v>4298</v>
      </c>
      <c r="N29" s="142" t="s">
        <v>4299</v>
      </c>
      <c r="O29" s="142" t="s">
        <v>4838</v>
      </c>
      <c r="P29" s="142" t="s">
        <v>4185</v>
      </c>
      <c r="Q29" s="142" t="s">
        <v>4300</v>
      </c>
      <c r="R29" s="142">
        <v>1</v>
      </c>
      <c r="S29" s="142" t="s">
        <v>4091</v>
      </c>
      <c r="T29" s="142">
        <v>3</v>
      </c>
      <c r="U29" s="142" t="s">
        <v>52</v>
      </c>
      <c r="V29" s="142">
        <v>1</v>
      </c>
      <c r="W29" s="283" t="s">
        <v>52</v>
      </c>
      <c r="X29" s="142" t="s">
        <v>4301</v>
      </c>
      <c r="Y29" s="283" t="s">
        <v>23</v>
      </c>
      <c r="Z29" s="283" t="s">
        <v>23</v>
      </c>
      <c r="AA29" s="287">
        <v>120000</v>
      </c>
      <c r="AB29" s="142" t="s">
        <v>3932</v>
      </c>
      <c r="AC29" s="283">
        <v>1</v>
      </c>
      <c r="AD29" s="142" t="s">
        <v>4838</v>
      </c>
      <c r="AE29" s="283">
        <v>1</v>
      </c>
      <c r="AF29" s="149" t="s">
        <v>4838</v>
      </c>
    </row>
    <row r="30" spans="1:32" s="280" customFormat="1" ht="112">
      <c r="A30" s="281" t="s">
        <v>4302</v>
      </c>
      <c r="B30" s="142" t="s">
        <v>4303</v>
      </c>
      <c r="C30" s="282" t="s">
        <v>4838</v>
      </c>
      <c r="D30" s="282" t="s">
        <v>3907</v>
      </c>
      <c r="E30" s="282" t="s">
        <v>4838</v>
      </c>
      <c r="F30" s="282" t="s">
        <v>3907</v>
      </c>
      <c r="G30" s="282" t="s">
        <v>4838</v>
      </c>
      <c r="H30" s="282" t="s">
        <v>4838</v>
      </c>
      <c r="I30" s="282" t="s">
        <v>4838</v>
      </c>
      <c r="J30" s="283">
        <v>20</v>
      </c>
      <c r="K30" s="283" t="s">
        <v>52</v>
      </c>
      <c r="L30" s="283" t="s">
        <v>68</v>
      </c>
      <c r="M30" s="142" t="s">
        <v>4304</v>
      </c>
      <c r="N30" s="142" t="s">
        <v>55</v>
      </c>
      <c r="O30" s="142" t="s">
        <v>4838</v>
      </c>
      <c r="P30" s="142" t="s">
        <v>4305</v>
      </c>
      <c r="Q30" s="142" t="s">
        <v>4196</v>
      </c>
      <c r="R30" s="142">
        <v>2</v>
      </c>
      <c r="S30" s="142" t="s">
        <v>4306</v>
      </c>
      <c r="T30" s="142">
        <v>3</v>
      </c>
      <c r="U30" s="142" t="s">
        <v>52</v>
      </c>
      <c r="V30" s="142">
        <v>1</v>
      </c>
      <c r="W30" s="283" t="s">
        <v>52</v>
      </c>
      <c r="X30" s="283" t="s">
        <v>4307</v>
      </c>
      <c r="Y30" s="283" t="s">
        <v>68</v>
      </c>
      <c r="Z30" s="283" t="s">
        <v>68</v>
      </c>
      <c r="AA30" s="150" t="s">
        <v>5070</v>
      </c>
      <c r="AB30" s="142" t="s">
        <v>3932</v>
      </c>
      <c r="AC30" s="283">
        <v>1</v>
      </c>
      <c r="AD30" s="142">
        <v>2019</v>
      </c>
      <c r="AE30" s="142">
        <v>3</v>
      </c>
      <c r="AF30" s="149" t="s">
        <v>4838</v>
      </c>
    </row>
    <row r="31" spans="1:32" s="280" customFormat="1" ht="112">
      <c r="A31" s="281" t="s">
        <v>4394</v>
      </c>
      <c r="B31" s="142" t="s">
        <v>4308</v>
      </c>
      <c r="C31" s="282" t="s">
        <v>4838</v>
      </c>
      <c r="D31" s="282" t="s">
        <v>3907</v>
      </c>
      <c r="E31" s="282" t="s">
        <v>4838</v>
      </c>
      <c r="F31" s="282" t="s">
        <v>3907</v>
      </c>
      <c r="G31" s="282" t="s">
        <v>4838</v>
      </c>
      <c r="H31" s="282" t="s">
        <v>4838</v>
      </c>
      <c r="I31" s="282" t="s">
        <v>4838</v>
      </c>
      <c r="J31" s="283">
        <v>67</v>
      </c>
      <c r="K31" s="283" t="s">
        <v>454</v>
      </c>
      <c r="L31" s="283" t="s">
        <v>68</v>
      </c>
      <c r="M31" s="142" t="s">
        <v>4309</v>
      </c>
      <c r="N31" s="142" t="s">
        <v>4310</v>
      </c>
      <c r="O31" s="142" t="s">
        <v>4838</v>
      </c>
      <c r="P31" s="142" t="s">
        <v>158</v>
      </c>
      <c r="Q31" s="142" t="s">
        <v>4311</v>
      </c>
      <c r="R31" s="142">
        <v>2</v>
      </c>
      <c r="S31" s="142">
        <v>4</v>
      </c>
      <c r="T31" s="283">
        <v>3</v>
      </c>
      <c r="U31" s="283" t="s">
        <v>52</v>
      </c>
      <c r="V31" s="142">
        <v>1</v>
      </c>
      <c r="W31" s="283" t="s">
        <v>52</v>
      </c>
      <c r="X31" s="283" t="s">
        <v>4134</v>
      </c>
      <c r="Y31" s="283" t="s">
        <v>68</v>
      </c>
      <c r="Z31" s="283" t="s">
        <v>68</v>
      </c>
      <c r="AA31" s="285">
        <v>66000</v>
      </c>
      <c r="AB31" s="142" t="s">
        <v>3932</v>
      </c>
      <c r="AC31" s="283">
        <v>1</v>
      </c>
      <c r="AD31" s="142">
        <v>2018</v>
      </c>
      <c r="AE31" s="283">
        <v>1</v>
      </c>
      <c r="AF31" s="149" t="s">
        <v>4838</v>
      </c>
    </row>
    <row r="32" spans="1:32" s="280" customFormat="1" ht="126">
      <c r="A32" s="281" t="s">
        <v>4312</v>
      </c>
      <c r="B32" s="142" t="s">
        <v>4313</v>
      </c>
      <c r="C32" s="282" t="s">
        <v>3907</v>
      </c>
      <c r="D32" s="282" t="s">
        <v>3907</v>
      </c>
      <c r="E32" s="282" t="s">
        <v>4838</v>
      </c>
      <c r="F32" s="282" t="s">
        <v>3907</v>
      </c>
      <c r="G32" s="282" t="s">
        <v>4838</v>
      </c>
      <c r="H32" s="282" t="s">
        <v>4838</v>
      </c>
      <c r="I32" s="282" t="s">
        <v>4838</v>
      </c>
      <c r="J32" s="283">
        <v>60</v>
      </c>
      <c r="K32" s="283">
        <v>60</v>
      </c>
      <c r="L32" s="283" t="s">
        <v>328</v>
      </c>
      <c r="M32" s="142" t="s">
        <v>4314</v>
      </c>
      <c r="N32" s="142" t="s">
        <v>328</v>
      </c>
      <c r="O32" s="142" t="s">
        <v>4838</v>
      </c>
      <c r="P32" s="142" t="s">
        <v>4185</v>
      </c>
      <c r="Q32" s="142" t="s">
        <v>4315</v>
      </c>
      <c r="R32" s="142">
        <v>2</v>
      </c>
      <c r="S32" s="142" t="s">
        <v>4316</v>
      </c>
      <c r="T32" s="142">
        <v>3</v>
      </c>
      <c r="U32" s="142" t="s">
        <v>68</v>
      </c>
      <c r="V32" s="142" t="s">
        <v>2609</v>
      </c>
      <c r="W32" s="283" t="s">
        <v>68</v>
      </c>
      <c r="X32" s="142" t="s">
        <v>4317</v>
      </c>
      <c r="Y32" s="142" t="s">
        <v>4318</v>
      </c>
      <c r="Z32" s="283" t="s">
        <v>68</v>
      </c>
      <c r="AA32" s="150" t="s">
        <v>5070</v>
      </c>
      <c r="AB32" s="142" t="s">
        <v>3932</v>
      </c>
      <c r="AC32" s="283">
        <v>7</v>
      </c>
      <c r="AD32" s="142">
        <v>2013</v>
      </c>
      <c r="AE32" s="283">
        <v>2</v>
      </c>
      <c r="AF32" s="149" t="s">
        <v>4838</v>
      </c>
    </row>
    <row r="33" spans="1:32" s="280" customFormat="1" ht="112">
      <c r="A33" s="281" t="s">
        <v>4319</v>
      </c>
      <c r="B33" s="142" t="s">
        <v>4320</v>
      </c>
      <c r="C33" s="282" t="s">
        <v>3907</v>
      </c>
      <c r="D33" s="282" t="s">
        <v>3907</v>
      </c>
      <c r="E33" s="282" t="s">
        <v>4838</v>
      </c>
      <c r="F33" s="282" t="s">
        <v>3907</v>
      </c>
      <c r="G33" s="282" t="s">
        <v>4838</v>
      </c>
      <c r="H33" s="282" t="s">
        <v>4838</v>
      </c>
      <c r="I33" s="282" t="s">
        <v>4838</v>
      </c>
      <c r="J33" s="142">
        <v>60</v>
      </c>
      <c r="K33" s="283">
        <v>60</v>
      </c>
      <c r="L33" s="283" t="s">
        <v>328</v>
      </c>
      <c r="M33" s="142" t="s">
        <v>4314</v>
      </c>
      <c r="N33" s="142" t="s">
        <v>328</v>
      </c>
      <c r="O33" s="142" t="s">
        <v>4838</v>
      </c>
      <c r="P33" s="142" t="s">
        <v>4321</v>
      </c>
      <c r="Q33" s="142" t="s">
        <v>4315</v>
      </c>
      <c r="R33" s="142">
        <v>2</v>
      </c>
      <c r="S33" s="142">
        <v>3</v>
      </c>
      <c r="T33" s="142">
        <v>3</v>
      </c>
      <c r="U33" s="142" t="s">
        <v>327</v>
      </c>
      <c r="V33" s="142" t="s">
        <v>2609</v>
      </c>
      <c r="W33" s="283" t="s">
        <v>68</v>
      </c>
      <c r="X33" s="142" t="s">
        <v>4322</v>
      </c>
      <c r="Y33" s="142" t="s">
        <v>4318</v>
      </c>
      <c r="Z33" s="283" t="s">
        <v>68</v>
      </c>
      <c r="AA33" s="150" t="s">
        <v>5070</v>
      </c>
      <c r="AB33" s="142" t="s">
        <v>3932</v>
      </c>
      <c r="AC33" s="283">
        <v>7</v>
      </c>
      <c r="AD33" s="142">
        <v>2019</v>
      </c>
      <c r="AE33" s="283">
        <v>2</v>
      </c>
      <c r="AF33" s="149" t="s">
        <v>4838</v>
      </c>
    </row>
    <row r="34" spans="1:32" s="280" customFormat="1" ht="42">
      <c r="A34" s="281" t="s">
        <v>5080</v>
      </c>
      <c r="B34" s="142" t="s">
        <v>5081</v>
      </c>
      <c r="C34" s="282" t="s">
        <v>3907</v>
      </c>
      <c r="D34" s="282" t="s">
        <v>3907</v>
      </c>
      <c r="E34" s="282"/>
      <c r="F34" s="282" t="s">
        <v>3907</v>
      </c>
      <c r="G34" s="282"/>
      <c r="H34" s="282"/>
      <c r="I34" s="282"/>
      <c r="J34" s="142">
        <v>15</v>
      </c>
      <c r="K34" s="283">
        <v>45</v>
      </c>
      <c r="L34" s="283" t="s">
        <v>1651</v>
      </c>
      <c r="M34" s="142" t="s">
        <v>5082</v>
      </c>
      <c r="N34" s="142" t="s">
        <v>5083</v>
      </c>
      <c r="O34" s="142" t="s">
        <v>1651</v>
      </c>
      <c r="P34" s="142" t="s">
        <v>5084</v>
      </c>
      <c r="Q34" s="142" t="s">
        <v>5085</v>
      </c>
      <c r="R34" s="142">
        <v>2</v>
      </c>
      <c r="S34" s="142">
        <v>3</v>
      </c>
      <c r="T34" s="142"/>
      <c r="U34" s="142" t="s">
        <v>327</v>
      </c>
      <c r="V34" s="142">
        <v>7</v>
      </c>
      <c r="W34" s="283"/>
      <c r="X34" s="142" t="s">
        <v>5086</v>
      </c>
      <c r="Y34" s="142" t="s">
        <v>4318</v>
      </c>
      <c r="Z34" s="283"/>
      <c r="AA34" s="150" t="s">
        <v>5070</v>
      </c>
      <c r="AB34" s="142"/>
      <c r="AC34" s="283">
        <v>7</v>
      </c>
      <c r="AD34" s="142">
        <v>2024</v>
      </c>
      <c r="AE34" s="283">
        <v>2</v>
      </c>
      <c r="AF34" s="149"/>
    </row>
    <row r="35" spans="1:32" s="280" customFormat="1" ht="126">
      <c r="A35" s="281" t="s">
        <v>4323</v>
      </c>
      <c r="B35" s="142" t="s">
        <v>4324</v>
      </c>
      <c r="C35" s="282" t="s">
        <v>4838</v>
      </c>
      <c r="D35" s="282" t="s">
        <v>3907</v>
      </c>
      <c r="E35" s="282" t="s">
        <v>4838</v>
      </c>
      <c r="F35" s="282" t="s">
        <v>3907</v>
      </c>
      <c r="G35" s="282" t="s">
        <v>4838</v>
      </c>
      <c r="H35" s="282" t="s">
        <v>4838</v>
      </c>
      <c r="I35" s="282" t="s">
        <v>4838</v>
      </c>
      <c r="J35" s="283">
        <v>665</v>
      </c>
      <c r="K35" s="283" t="s">
        <v>454</v>
      </c>
      <c r="L35" s="283" t="s">
        <v>68</v>
      </c>
      <c r="M35" s="142" t="s">
        <v>4325</v>
      </c>
      <c r="N35" s="142" t="s">
        <v>4326</v>
      </c>
      <c r="O35" s="142" t="s">
        <v>4838</v>
      </c>
      <c r="P35" s="142" t="s">
        <v>4327</v>
      </c>
      <c r="Q35" s="142" t="s">
        <v>4196</v>
      </c>
      <c r="R35" s="142">
        <v>2</v>
      </c>
      <c r="S35" s="142" t="s">
        <v>4091</v>
      </c>
      <c r="T35" s="142" t="s">
        <v>4328</v>
      </c>
      <c r="U35" s="142" t="s">
        <v>23</v>
      </c>
      <c r="V35" s="142">
        <v>1</v>
      </c>
      <c r="W35" s="283" t="s">
        <v>68</v>
      </c>
      <c r="X35" s="142" t="s">
        <v>4329</v>
      </c>
      <c r="Y35" s="283" t="s">
        <v>68</v>
      </c>
      <c r="Z35" s="283" t="s">
        <v>68</v>
      </c>
      <c r="AA35" s="287">
        <v>88780.9</v>
      </c>
      <c r="AB35" s="142" t="s">
        <v>3932</v>
      </c>
      <c r="AC35" s="283">
        <v>1</v>
      </c>
      <c r="AD35" s="142">
        <v>2018</v>
      </c>
      <c r="AE35" s="283">
        <v>1</v>
      </c>
      <c r="AF35" s="149" t="s">
        <v>4838</v>
      </c>
    </row>
    <row r="36" spans="1:32" s="280" customFormat="1" ht="112">
      <c r="A36" s="281" t="s">
        <v>4112</v>
      </c>
      <c r="B36" s="142" t="s">
        <v>4113</v>
      </c>
      <c r="C36" s="282" t="s">
        <v>4838</v>
      </c>
      <c r="D36" s="282" t="s">
        <v>3907</v>
      </c>
      <c r="E36" s="282" t="s">
        <v>4838</v>
      </c>
      <c r="F36" s="282" t="s">
        <v>3907</v>
      </c>
      <c r="G36" s="282" t="s">
        <v>4838</v>
      </c>
      <c r="H36" s="282" t="s">
        <v>4838</v>
      </c>
      <c r="I36" s="282" t="s">
        <v>4838</v>
      </c>
      <c r="J36" s="283">
        <v>72</v>
      </c>
      <c r="K36" s="283">
        <v>80</v>
      </c>
      <c r="L36" s="283">
        <v>26</v>
      </c>
      <c r="M36" s="142" t="s">
        <v>4114</v>
      </c>
      <c r="N36" s="142" t="s">
        <v>4115</v>
      </c>
      <c r="O36" s="142" t="s">
        <v>1995</v>
      </c>
      <c r="P36" s="142">
        <v>10</v>
      </c>
      <c r="Q36" s="142" t="s">
        <v>4116</v>
      </c>
      <c r="R36" s="142" t="s">
        <v>1991</v>
      </c>
      <c r="S36" s="142">
        <v>3</v>
      </c>
      <c r="T36" s="142">
        <v>1</v>
      </c>
      <c r="U36" s="142" t="s">
        <v>23</v>
      </c>
      <c r="V36" s="142">
        <v>1</v>
      </c>
      <c r="W36" s="283" t="s">
        <v>73</v>
      </c>
      <c r="X36" s="283" t="s">
        <v>4117</v>
      </c>
      <c r="Y36" s="283" t="s">
        <v>68</v>
      </c>
      <c r="Z36" s="283" t="s">
        <v>68</v>
      </c>
      <c r="AA36" s="287">
        <v>800</v>
      </c>
      <c r="AB36" s="142" t="s">
        <v>3932</v>
      </c>
      <c r="AC36" s="142">
        <v>1</v>
      </c>
      <c r="AD36" s="142">
        <v>2023</v>
      </c>
      <c r="AE36" s="283">
        <v>3</v>
      </c>
      <c r="AF36" s="149" t="s">
        <v>4838</v>
      </c>
    </row>
    <row r="37" spans="1:32" s="280" customFormat="1" ht="182">
      <c r="A37" s="281" t="s">
        <v>4118</v>
      </c>
      <c r="B37" s="142" t="s">
        <v>5087</v>
      </c>
      <c r="C37" s="282" t="s">
        <v>4838</v>
      </c>
      <c r="D37" s="282" t="s">
        <v>3907</v>
      </c>
      <c r="E37" s="282" t="s">
        <v>4838</v>
      </c>
      <c r="F37" s="282" t="s">
        <v>3907</v>
      </c>
      <c r="G37" s="282" t="s">
        <v>4838</v>
      </c>
      <c r="H37" s="282" t="s">
        <v>4838</v>
      </c>
      <c r="I37" s="282" t="s">
        <v>4838</v>
      </c>
      <c r="J37" s="283">
        <v>97</v>
      </c>
      <c r="K37" s="283" t="s">
        <v>4838</v>
      </c>
      <c r="L37" s="283" t="s">
        <v>4838</v>
      </c>
      <c r="M37" s="151" t="s">
        <v>4119</v>
      </c>
      <c r="N37" s="142" t="s">
        <v>2485</v>
      </c>
      <c r="O37" s="142" t="s">
        <v>3215</v>
      </c>
      <c r="P37" s="142">
        <v>8</v>
      </c>
      <c r="Q37" s="142" t="s">
        <v>4097</v>
      </c>
      <c r="R37" s="142" t="s">
        <v>1991</v>
      </c>
      <c r="S37" s="142">
        <v>3</v>
      </c>
      <c r="T37" s="142">
        <v>1</v>
      </c>
      <c r="U37" s="142" t="s">
        <v>23</v>
      </c>
      <c r="V37" s="142">
        <v>1</v>
      </c>
      <c r="W37" s="283" t="s">
        <v>73</v>
      </c>
      <c r="X37" s="142" t="s">
        <v>4120</v>
      </c>
      <c r="Y37" s="283" t="s">
        <v>68</v>
      </c>
      <c r="Z37" s="283" t="s">
        <v>68</v>
      </c>
      <c r="AA37" s="287">
        <v>177561.8</v>
      </c>
      <c r="AB37" s="142" t="s">
        <v>4121</v>
      </c>
      <c r="AC37" s="142" t="s">
        <v>1786</v>
      </c>
      <c r="AD37" s="142">
        <v>2022</v>
      </c>
      <c r="AE37" s="283">
        <v>3</v>
      </c>
      <c r="AF37" s="149" t="s">
        <v>4838</v>
      </c>
    </row>
    <row r="38" spans="1:32" s="280" customFormat="1" ht="112">
      <c r="A38" s="281" t="s">
        <v>4122</v>
      </c>
      <c r="B38" s="142" t="s">
        <v>4123</v>
      </c>
      <c r="C38" s="282" t="s">
        <v>4838</v>
      </c>
      <c r="D38" s="282" t="s">
        <v>3907</v>
      </c>
      <c r="E38" s="282" t="s">
        <v>4838</v>
      </c>
      <c r="F38" s="282" t="s">
        <v>3907</v>
      </c>
      <c r="G38" s="282" t="s">
        <v>4838</v>
      </c>
      <c r="H38" s="282" t="s">
        <v>4838</v>
      </c>
      <c r="I38" s="282" t="s">
        <v>4838</v>
      </c>
      <c r="J38" s="283">
        <v>46</v>
      </c>
      <c r="K38" s="283">
        <v>52</v>
      </c>
      <c r="L38" s="149">
        <v>14</v>
      </c>
      <c r="M38" s="142" t="s">
        <v>4124</v>
      </c>
      <c r="N38" s="142" t="s">
        <v>2498</v>
      </c>
      <c r="O38" s="142" t="s">
        <v>3215</v>
      </c>
      <c r="P38" s="142">
        <v>8</v>
      </c>
      <c r="Q38" s="142" t="s">
        <v>3911</v>
      </c>
      <c r="R38" s="142" t="s">
        <v>1728</v>
      </c>
      <c r="S38" s="142">
        <v>3</v>
      </c>
      <c r="T38" s="142">
        <v>1</v>
      </c>
      <c r="U38" s="151" t="s">
        <v>23</v>
      </c>
      <c r="V38" s="142">
        <v>1</v>
      </c>
      <c r="W38" s="283" t="s">
        <v>23</v>
      </c>
      <c r="X38" s="142" t="s">
        <v>4120</v>
      </c>
      <c r="Y38" s="283" t="s">
        <v>4125</v>
      </c>
      <c r="Z38" s="283" t="s">
        <v>4126</v>
      </c>
      <c r="AA38" s="287">
        <v>177561.8</v>
      </c>
      <c r="AB38" s="142" t="s">
        <v>4121</v>
      </c>
      <c r="AC38" s="142" t="s">
        <v>1991</v>
      </c>
      <c r="AD38" s="142">
        <v>2022</v>
      </c>
      <c r="AE38" s="283">
        <v>3</v>
      </c>
      <c r="AF38" s="149" t="s">
        <v>4838</v>
      </c>
    </row>
    <row r="39" spans="1:32" s="280" customFormat="1" ht="112">
      <c r="A39" s="281" t="s">
        <v>4127</v>
      </c>
      <c r="B39" s="142" t="s">
        <v>5088</v>
      </c>
      <c r="C39" s="282" t="s">
        <v>4838</v>
      </c>
      <c r="D39" s="282" t="s">
        <v>3907</v>
      </c>
      <c r="E39" s="282" t="s">
        <v>4838</v>
      </c>
      <c r="F39" s="282" t="s">
        <v>3907</v>
      </c>
      <c r="G39" s="282" t="s">
        <v>4838</v>
      </c>
      <c r="H39" s="282" t="s">
        <v>4838</v>
      </c>
      <c r="I39" s="282" t="s">
        <v>4838</v>
      </c>
      <c r="J39" s="283">
        <v>44</v>
      </c>
      <c r="K39" s="283">
        <v>44</v>
      </c>
      <c r="L39" s="283">
        <v>32</v>
      </c>
      <c r="M39" s="142" t="s">
        <v>4124</v>
      </c>
      <c r="N39" s="142" t="s">
        <v>4128</v>
      </c>
      <c r="O39" s="142" t="s">
        <v>3215</v>
      </c>
      <c r="P39" s="142">
        <v>12</v>
      </c>
      <c r="Q39" s="142" t="s">
        <v>3911</v>
      </c>
      <c r="R39" s="142" t="s">
        <v>1991</v>
      </c>
      <c r="S39" s="142">
        <v>3</v>
      </c>
      <c r="T39" s="142">
        <v>1</v>
      </c>
      <c r="U39" s="151" t="s">
        <v>23</v>
      </c>
      <c r="V39" s="142">
        <v>1</v>
      </c>
      <c r="W39" s="283" t="s">
        <v>23</v>
      </c>
      <c r="X39" s="142" t="s">
        <v>4129</v>
      </c>
      <c r="Y39" s="283" t="s">
        <v>4130</v>
      </c>
      <c r="Z39" s="142" t="s">
        <v>23</v>
      </c>
      <c r="AA39" s="150" t="s">
        <v>5089</v>
      </c>
      <c r="AB39" s="151" t="s">
        <v>4121</v>
      </c>
      <c r="AC39" s="142" t="s">
        <v>1991</v>
      </c>
      <c r="AD39" s="142">
        <v>2021</v>
      </c>
      <c r="AE39" s="283">
        <v>3</v>
      </c>
      <c r="AF39" s="149" t="s">
        <v>4838</v>
      </c>
    </row>
    <row r="40" spans="1:32" s="280" customFormat="1" ht="112">
      <c r="A40" s="281" t="s">
        <v>2880</v>
      </c>
      <c r="B40" s="142" t="s">
        <v>4131</v>
      </c>
      <c r="C40" s="282" t="s">
        <v>4838</v>
      </c>
      <c r="D40" s="282" t="s">
        <v>3907</v>
      </c>
      <c r="E40" s="282" t="s">
        <v>4838</v>
      </c>
      <c r="F40" s="282" t="s">
        <v>3907</v>
      </c>
      <c r="G40" s="282" t="s">
        <v>4838</v>
      </c>
      <c r="H40" s="282" t="s">
        <v>4838</v>
      </c>
      <c r="I40" s="282" t="s">
        <v>4838</v>
      </c>
      <c r="J40" s="283">
        <v>30</v>
      </c>
      <c r="K40" s="283">
        <v>60</v>
      </c>
      <c r="L40" s="283" t="s">
        <v>4838</v>
      </c>
      <c r="M40" s="142" t="s">
        <v>4132</v>
      </c>
      <c r="N40" s="142" t="s">
        <v>4133</v>
      </c>
      <c r="O40" s="142">
        <v>90</v>
      </c>
      <c r="P40" s="142">
        <v>3</v>
      </c>
      <c r="Q40" s="142" t="s">
        <v>4097</v>
      </c>
      <c r="R40" s="142">
        <v>1</v>
      </c>
      <c r="S40" s="142">
        <v>3</v>
      </c>
      <c r="T40" s="142">
        <v>1</v>
      </c>
      <c r="U40" s="142" t="s">
        <v>23</v>
      </c>
      <c r="V40" s="142">
        <v>1</v>
      </c>
      <c r="W40" s="283" t="s">
        <v>23</v>
      </c>
      <c r="X40" s="283" t="s">
        <v>2880</v>
      </c>
      <c r="Y40" s="283" t="s">
        <v>68</v>
      </c>
      <c r="Z40" s="142" t="s">
        <v>23</v>
      </c>
      <c r="AA40" s="287">
        <v>88780.9</v>
      </c>
      <c r="AB40" s="151" t="s">
        <v>4121</v>
      </c>
      <c r="AC40" s="142">
        <v>7</v>
      </c>
      <c r="AD40" s="142">
        <v>2022</v>
      </c>
      <c r="AE40" s="283">
        <v>3</v>
      </c>
      <c r="AF40" s="149" t="s">
        <v>4838</v>
      </c>
    </row>
    <row r="41" spans="1:32" s="280" customFormat="1" ht="112">
      <c r="A41" s="281" t="s">
        <v>5090</v>
      </c>
      <c r="B41" s="142" t="s">
        <v>4131</v>
      </c>
      <c r="C41" s="282" t="s">
        <v>4838</v>
      </c>
      <c r="D41" s="282" t="s">
        <v>3907</v>
      </c>
      <c r="E41" s="282" t="s">
        <v>4838</v>
      </c>
      <c r="F41" s="282" t="s">
        <v>3907</v>
      </c>
      <c r="G41" s="282" t="s">
        <v>4838</v>
      </c>
      <c r="H41" s="282" t="s">
        <v>4838</v>
      </c>
      <c r="I41" s="282" t="s">
        <v>4838</v>
      </c>
      <c r="J41" s="283">
        <v>102</v>
      </c>
      <c r="K41" s="283">
        <v>128</v>
      </c>
      <c r="L41" s="283">
        <v>20</v>
      </c>
      <c r="M41" s="142" t="s">
        <v>4135</v>
      </c>
      <c r="N41" s="142" t="s">
        <v>4136</v>
      </c>
      <c r="O41" s="142">
        <v>120</v>
      </c>
      <c r="P41" s="142">
        <v>4</v>
      </c>
      <c r="Q41" s="142" t="s">
        <v>4097</v>
      </c>
      <c r="R41" s="142" t="s">
        <v>2456</v>
      </c>
      <c r="S41" s="142">
        <v>3</v>
      </c>
      <c r="T41" s="142">
        <v>1</v>
      </c>
      <c r="U41" s="142" t="s">
        <v>23</v>
      </c>
      <c r="V41" s="142">
        <v>1</v>
      </c>
      <c r="W41" s="283" t="s">
        <v>73</v>
      </c>
      <c r="X41" s="283" t="s">
        <v>4137</v>
      </c>
      <c r="Y41" s="283" t="s">
        <v>68</v>
      </c>
      <c r="Z41" s="283" t="s">
        <v>68</v>
      </c>
      <c r="AA41" s="150" t="s">
        <v>5070</v>
      </c>
      <c r="AB41" s="142" t="s">
        <v>3932</v>
      </c>
      <c r="AC41" s="142" t="s">
        <v>1786</v>
      </c>
      <c r="AD41" s="142">
        <v>2021</v>
      </c>
      <c r="AE41" s="283">
        <v>3</v>
      </c>
      <c r="AF41" s="149" t="s">
        <v>4838</v>
      </c>
    </row>
    <row r="42" spans="1:32" s="280" customFormat="1" ht="112">
      <c r="A42" s="281" t="s">
        <v>5091</v>
      </c>
      <c r="B42" s="142" t="s">
        <v>4131</v>
      </c>
      <c r="C42" s="282" t="s">
        <v>4838</v>
      </c>
      <c r="D42" s="282" t="s">
        <v>3907</v>
      </c>
      <c r="E42" s="282" t="s">
        <v>4838</v>
      </c>
      <c r="F42" s="282" t="s">
        <v>3907</v>
      </c>
      <c r="G42" s="282" t="s">
        <v>4838</v>
      </c>
      <c r="H42" s="282" t="s">
        <v>4838</v>
      </c>
      <c r="I42" s="282" t="s">
        <v>4838</v>
      </c>
      <c r="J42" s="283">
        <v>33</v>
      </c>
      <c r="K42" s="283"/>
      <c r="L42" s="283"/>
      <c r="M42" s="142" t="s">
        <v>4135</v>
      </c>
      <c r="N42" s="142" t="s">
        <v>4136</v>
      </c>
      <c r="O42" s="142">
        <v>120</v>
      </c>
      <c r="P42" s="142">
        <v>4</v>
      </c>
      <c r="Q42" s="142" t="s">
        <v>5092</v>
      </c>
      <c r="R42" s="142" t="s">
        <v>2456</v>
      </c>
      <c r="S42" s="142">
        <v>3</v>
      </c>
      <c r="T42" s="142">
        <v>1</v>
      </c>
      <c r="U42" s="142" t="s">
        <v>23</v>
      </c>
      <c r="V42" s="142">
        <v>1</v>
      </c>
      <c r="W42" s="283" t="s">
        <v>73</v>
      </c>
      <c r="X42" s="283" t="s">
        <v>4137</v>
      </c>
      <c r="Y42" s="283" t="s">
        <v>68</v>
      </c>
      <c r="Z42" s="283" t="s">
        <v>68</v>
      </c>
      <c r="AA42" s="150" t="s">
        <v>5070</v>
      </c>
      <c r="AB42" s="142" t="s">
        <v>3932</v>
      </c>
      <c r="AC42" s="142" t="s">
        <v>1786</v>
      </c>
      <c r="AD42" s="142">
        <v>2024</v>
      </c>
      <c r="AE42" s="283">
        <v>3</v>
      </c>
      <c r="AF42" s="149"/>
    </row>
    <row r="43" spans="1:32" s="280" customFormat="1" ht="112">
      <c r="A43" s="291" t="s">
        <v>5052</v>
      </c>
      <c r="B43" s="274" t="s">
        <v>5053</v>
      </c>
      <c r="C43" s="275" t="s">
        <v>3907</v>
      </c>
      <c r="D43" s="275" t="s">
        <v>3907</v>
      </c>
      <c r="E43" s="275" t="s">
        <v>3907</v>
      </c>
      <c r="F43" s="275" t="s">
        <v>3907</v>
      </c>
      <c r="G43" s="275" t="s">
        <v>4838</v>
      </c>
      <c r="H43" s="275" t="s">
        <v>4838</v>
      </c>
      <c r="I43" s="275" t="s">
        <v>4838</v>
      </c>
      <c r="J43" s="276">
        <v>100</v>
      </c>
      <c r="K43" s="276" t="s">
        <v>52</v>
      </c>
      <c r="L43" s="276" t="s">
        <v>52</v>
      </c>
      <c r="M43" s="274" t="s">
        <v>4037</v>
      </c>
      <c r="N43" s="274" t="s">
        <v>4038</v>
      </c>
      <c r="O43" s="274" t="s">
        <v>4838</v>
      </c>
      <c r="P43" s="274" t="s">
        <v>5054</v>
      </c>
      <c r="Q43" s="274" t="s">
        <v>5055</v>
      </c>
      <c r="R43" s="274">
        <v>0</v>
      </c>
      <c r="S43" s="277" t="s">
        <v>3912</v>
      </c>
      <c r="T43" s="274">
        <v>3</v>
      </c>
      <c r="U43" s="278" t="s">
        <v>4039</v>
      </c>
      <c r="V43" s="274">
        <v>1</v>
      </c>
      <c r="W43" s="276" t="s">
        <v>58</v>
      </c>
      <c r="X43" s="276" t="s">
        <v>5056</v>
      </c>
      <c r="Y43" s="276" t="s">
        <v>68</v>
      </c>
      <c r="Z43" s="276" t="s">
        <v>68</v>
      </c>
      <c r="AA43" s="279">
        <v>74429.94</v>
      </c>
      <c r="AB43" s="274" t="s">
        <v>3941</v>
      </c>
      <c r="AC43" s="276">
        <v>1</v>
      </c>
      <c r="AD43" s="274">
        <v>2017</v>
      </c>
      <c r="AE43" s="276">
        <v>1</v>
      </c>
      <c r="AF43" s="277" t="s">
        <v>4838</v>
      </c>
    </row>
    <row r="44" spans="1:32" s="280" customFormat="1" ht="126">
      <c r="A44" s="291" t="s">
        <v>3906</v>
      </c>
      <c r="B44" s="142" t="s">
        <v>5093</v>
      </c>
      <c r="C44" s="282" t="s">
        <v>3907</v>
      </c>
      <c r="D44" s="282" t="s">
        <v>3907</v>
      </c>
      <c r="E44" s="282" t="s">
        <v>3907</v>
      </c>
      <c r="F44" s="282" t="s">
        <v>3907</v>
      </c>
      <c r="G44" s="282" t="s">
        <v>4838</v>
      </c>
      <c r="H44" s="282" t="s">
        <v>4838</v>
      </c>
      <c r="I44" s="282" t="s">
        <v>4838</v>
      </c>
      <c r="J44" s="142">
        <v>250</v>
      </c>
      <c r="K44" s="142" t="s">
        <v>454</v>
      </c>
      <c r="L44" s="142" t="s">
        <v>68</v>
      </c>
      <c r="M44" s="142" t="s">
        <v>3908</v>
      </c>
      <c r="N44" s="142" t="s">
        <v>3909</v>
      </c>
      <c r="O44" s="142" t="s">
        <v>3910</v>
      </c>
      <c r="P44" s="142" t="s">
        <v>2738</v>
      </c>
      <c r="Q44" s="142" t="s">
        <v>3911</v>
      </c>
      <c r="R44" s="142">
        <v>2</v>
      </c>
      <c r="S44" s="142" t="s">
        <v>3912</v>
      </c>
      <c r="T44" s="142">
        <v>3</v>
      </c>
      <c r="U44" s="142" t="s">
        <v>3913</v>
      </c>
      <c r="V44" s="142">
        <v>1</v>
      </c>
      <c r="W44" s="142" t="s">
        <v>3914</v>
      </c>
      <c r="X44" s="142" t="s">
        <v>3915</v>
      </c>
      <c r="Y44" s="142" t="s">
        <v>23</v>
      </c>
      <c r="Z44" s="142" t="s">
        <v>23</v>
      </c>
      <c r="AA44" s="287">
        <v>652536</v>
      </c>
      <c r="AB44" s="142" t="s">
        <v>3916</v>
      </c>
      <c r="AC44" s="142" t="s">
        <v>2610</v>
      </c>
      <c r="AD44" s="142">
        <v>2019</v>
      </c>
      <c r="AE44" s="142">
        <v>2</v>
      </c>
      <c r="AF44" s="151" t="s">
        <v>4838</v>
      </c>
    </row>
    <row r="45" spans="1:32" s="280" customFormat="1" ht="266">
      <c r="A45" s="291" t="s">
        <v>3917</v>
      </c>
      <c r="B45" s="142" t="s">
        <v>5094</v>
      </c>
      <c r="C45" s="282" t="s">
        <v>3907</v>
      </c>
      <c r="D45" s="282" t="s">
        <v>3907</v>
      </c>
      <c r="E45" s="282" t="s">
        <v>3907</v>
      </c>
      <c r="F45" s="282" t="s">
        <v>3907</v>
      </c>
      <c r="G45" s="282" t="s">
        <v>4838</v>
      </c>
      <c r="H45" s="282" t="s">
        <v>4838</v>
      </c>
      <c r="I45" s="282" t="s">
        <v>4838</v>
      </c>
      <c r="J45" s="142" t="s">
        <v>23</v>
      </c>
      <c r="K45" s="142" t="s">
        <v>3918</v>
      </c>
      <c r="L45" s="142" t="s">
        <v>68</v>
      </c>
      <c r="M45" s="142" t="s">
        <v>3919</v>
      </c>
      <c r="N45" s="142" t="s">
        <v>3920</v>
      </c>
      <c r="O45" s="142" t="s">
        <v>23</v>
      </c>
      <c r="P45" s="142" t="s">
        <v>2738</v>
      </c>
      <c r="Q45" s="142" t="s">
        <v>3911</v>
      </c>
      <c r="R45" s="142">
        <v>0</v>
      </c>
      <c r="S45" s="149" t="s">
        <v>3912</v>
      </c>
      <c r="T45" s="142">
        <v>3</v>
      </c>
      <c r="U45" s="142" t="s">
        <v>3921</v>
      </c>
      <c r="V45" s="142" t="s">
        <v>3922</v>
      </c>
      <c r="W45" s="142" t="s">
        <v>3923</v>
      </c>
      <c r="X45" s="142" t="s">
        <v>3924</v>
      </c>
      <c r="Y45" s="142" t="s">
        <v>23</v>
      </c>
      <c r="Z45" s="142" t="s">
        <v>23</v>
      </c>
      <c r="AA45" s="287">
        <v>6743870</v>
      </c>
      <c r="AB45" s="142" t="s">
        <v>4395</v>
      </c>
      <c r="AC45" s="142" t="s">
        <v>2610</v>
      </c>
      <c r="AD45" s="142">
        <v>2000</v>
      </c>
      <c r="AE45" s="142">
        <v>2</v>
      </c>
      <c r="AF45" s="149" t="s">
        <v>4838</v>
      </c>
    </row>
    <row r="46" spans="1:32" s="280" customFormat="1" ht="112">
      <c r="A46" s="291" t="s">
        <v>3925</v>
      </c>
      <c r="B46" s="142" t="s">
        <v>3926</v>
      </c>
      <c r="C46" s="282" t="s">
        <v>4838</v>
      </c>
      <c r="D46" s="282" t="s">
        <v>3907</v>
      </c>
      <c r="E46" s="282" t="s">
        <v>3907</v>
      </c>
      <c r="F46" s="282" t="s">
        <v>3907</v>
      </c>
      <c r="G46" s="282" t="s">
        <v>4838</v>
      </c>
      <c r="H46" s="282" t="s">
        <v>4838</v>
      </c>
      <c r="I46" s="282" t="s">
        <v>4838</v>
      </c>
      <c r="J46" s="142">
        <v>100</v>
      </c>
      <c r="K46" s="142" t="s">
        <v>23</v>
      </c>
      <c r="L46" s="142" t="s">
        <v>68</v>
      </c>
      <c r="M46" s="142" t="s">
        <v>3927</v>
      </c>
      <c r="N46" s="142" t="s">
        <v>1683</v>
      </c>
      <c r="O46" s="142" t="s">
        <v>1987</v>
      </c>
      <c r="P46" s="142" t="s">
        <v>2738</v>
      </c>
      <c r="Q46" s="142" t="s">
        <v>3911</v>
      </c>
      <c r="R46" s="142">
        <v>2</v>
      </c>
      <c r="S46" s="149" t="s">
        <v>3912</v>
      </c>
      <c r="T46" s="142">
        <v>3</v>
      </c>
      <c r="U46" s="142" t="s">
        <v>3921</v>
      </c>
      <c r="V46" s="142" t="s">
        <v>2609</v>
      </c>
      <c r="W46" s="142" t="s">
        <v>3929</v>
      </c>
      <c r="X46" s="142" t="s">
        <v>3930</v>
      </c>
      <c r="Y46" s="142" t="s">
        <v>23</v>
      </c>
      <c r="Z46" s="142" t="s">
        <v>23</v>
      </c>
      <c r="AA46" s="150" t="s">
        <v>5070</v>
      </c>
      <c r="AB46" s="142" t="s">
        <v>3932</v>
      </c>
      <c r="AC46" s="283" t="s">
        <v>3933</v>
      </c>
      <c r="AD46" s="142">
        <v>2019</v>
      </c>
      <c r="AE46" s="142">
        <v>2</v>
      </c>
      <c r="AF46" s="149" t="s">
        <v>4838</v>
      </c>
    </row>
    <row r="47" spans="1:32" s="280" customFormat="1" ht="112">
      <c r="A47" s="291" t="s">
        <v>5095</v>
      </c>
      <c r="B47" s="142" t="s">
        <v>5096</v>
      </c>
      <c r="C47" s="282"/>
      <c r="D47" s="282" t="s">
        <v>3907</v>
      </c>
      <c r="E47" s="282" t="s">
        <v>3907</v>
      </c>
      <c r="F47" s="282" t="s">
        <v>3907</v>
      </c>
      <c r="G47" s="282"/>
      <c r="H47" s="282"/>
      <c r="I47" s="282"/>
      <c r="J47" s="142">
        <v>142</v>
      </c>
      <c r="K47" s="142" t="s">
        <v>23</v>
      </c>
      <c r="L47" s="142" t="s">
        <v>23</v>
      </c>
      <c r="M47" s="142" t="s">
        <v>5097</v>
      </c>
      <c r="N47" s="142" t="s">
        <v>5074</v>
      </c>
      <c r="O47" s="142" t="s">
        <v>4217</v>
      </c>
      <c r="P47" s="142">
        <v>1</v>
      </c>
      <c r="Q47" s="142" t="s">
        <v>5098</v>
      </c>
      <c r="R47" s="142">
        <v>2</v>
      </c>
      <c r="S47" s="149" t="s">
        <v>1757</v>
      </c>
      <c r="T47" s="142">
        <v>0</v>
      </c>
      <c r="U47" s="142"/>
      <c r="V47" s="142">
        <v>1</v>
      </c>
      <c r="W47" s="142" t="s">
        <v>410</v>
      </c>
      <c r="X47" s="142" t="s">
        <v>3930</v>
      </c>
      <c r="Y47" s="142" t="s">
        <v>49</v>
      </c>
      <c r="Z47" s="142" t="s">
        <v>49</v>
      </c>
      <c r="AA47" s="150" t="s">
        <v>5070</v>
      </c>
      <c r="AB47" s="142" t="s">
        <v>3932</v>
      </c>
      <c r="AC47" s="283" t="s">
        <v>1879</v>
      </c>
      <c r="AD47" s="142">
        <v>2024</v>
      </c>
      <c r="AE47" s="142">
        <v>2</v>
      </c>
      <c r="AF47" s="149"/>
    </row>
    <row r="48" spans="1:32" s="280" customFormat="1" ht="112">
      <c r="A48" s="291" t="s">
        <v>3934</v>
      </c>
      <c r="B48" s="142" t="s">
        <v>3935</v>
      </c>
      <c r="C48" s="282" t="s">
        <v>3907</v>
      </c>
      <c r="D48" s="282" t="s">
        <v>3907</v>
      </c>
      <c r="E48" s="282" t="s">
        <v>3907</v>
      </c>
      <c r="F48" s="282" t="s">
        <v>3907</v>
      </c>
      <c r="G48" s="282" t="s">
        <v>4838</v>
      </c>
      <c r="H48" s="282" t="s">
        <v>4838</v>
      </c>
      <c r="I48" s="282" t="s">
        <v>4838</v>
      </c>
      <c r="J48" s="142">
        <v>50</v>
      </c>
      <c r="K48" s="142" t="s">
        <v>23</v>
      </c>
      <c r="L48" s="142" t="s">
        <v>68</v>
      </c>
      <c r="M48" s="142" t="s">
        <v>3936</v>
      </c>
      <c r="N48" s="142" t="s">
        <v>3937</v>
      </c>
      <c r="O48" s="142" t="s">
        <v>4838</v>
      </c>
      <c r="P48" s="142" t="s">
        <v>2738</v>
      </c>
      <c r="Q48" s="142" t="s">
        <v>3938</v>
      </c>
      <c r="R48" s="142">
        <v>0</v>
      </c>
      <c r="S48" s="149" t="s">
        <v>3912</v>
      </c>
      <c r="T48" s="142">
        <v>3</v>
      </c>
      <c r="U48" s="142" t="s">
        <v>3921</v>
      </c>
      <c r="V48" s="142" t="s">
        <v>2609</v>
      </c>
      <c r="W48" s="142" t="s">
        <v>3939</v>
      </c>
      <c r="X48" s="142" t="s">
        <v>3940</v>
      </c>
      <c r="Y48" s="142" t="s">
        <v>23</v>
      </c>
      <c r="Z48" s="142" t="s">
        <v>23</v>
      </c>
      <c r="AA48" s="150" t="s">
        <v>5070</v>
      </c>
      <c r="AB48" s="142" t="s">
        <v>3941</v>
      </c>
      <c r="AC48" s="283" t="s">
        <v>3933</v>
      </c>
      <c r="AD48" s="142">
        <v>2018</v>
      </c>
      <c r="AE48" s="142">
        <v>2</v>
      </c>
      <c r="AF48" s="149" t="s">
        <v>4838</v>
      </c>
    </row>
    <row r="49" spans="1:32" s="280" customFormat="1" ht="126">
      <c r="A49" s="291" t="s">
        <v>3942</v>
      </c>
      <c r="B49" s="142" t="s">
        <v>3943</v>
      </c>
      <c r="C49" s="282" t="s">
        <v>4838</v>
      </c>
      <c r="D49" s="282" t="s">
        <v>3907</v>
      </c>
      <c r="E49" s="282" t="s">
        <v>3907</v>
      </c>
      <c r="F49" s="282" t="s">
        <v>3907</v>
      </c>
      <c r="G49" s="282" t="s">
        <v>4838</v>
      </c>
      <c r="H49" s="282" t="s">
        <v>4838</v>
      </c>
      <c r="I49" s="282" t="s">
        <v>4838</v>
      </c>
      <c r="J49" s="142">
        <v>500</v>
      </c>
      <c r="K49" s="142" t="s">
        <v>23</v>
      </c>
      <c r="L49" s="142" t="s">
        <v>68</v>
      </c>
      <c r="M49" s="142" t="s">
        <v>3944</v>
      </c>
      <c r="N49" s="142" t="s">
        <v>59</v>
      </c>
      <c r="O49" s="142" t="s">
        <v>3910</v>
      </c>
      <c r="P49" s="142" t="s">
        <v>2738</v>
      </c>
      <c r="Q49" s="142" t="s">
        <v>5099</v>
      </c>
      <c r="R49" s="142">
        <v>0</v>
      </c>
      <c r="S49" s="142">
        <v>3</v>
      </c>
      <c r="T49" s="142">
        <v>3</v>
      </c>
      <c r="U49" s="142" t="s">
        <v>3945</v>
      </c>
      <c r="V49" s="142" t="s">
        <v>2609</v>
      </c>
      <c r="W49" s="142" t="s">
        <v>3946</v>
      </c>
      <c r="X49" s="142" t="s">
        <v>3947</v>
      </c>
      <c r="Y49" s="142" t="s">
        <v>23</v>
      </c>
      <c r="Z49" s="142" t="s">
        <v>23</v>
      </c>
      <c r="AA49" s="150" t="s">
        <v>5070</v>
      </c>
      <c r="AB49" s="142" t="s">
        <v>3932</v>
      </c>
      <c r="AC49" s="283" t="s">
        <v>3933</v>
      </c>
      <c r="AD49" s="142">
        <v>2015</v>
      </c>
      <c r="AE49" s="142">
        <v>2</v>
      </c>
      <c r="AF49" s="149" t="s">
        <v>4838</v>
      </c>
    </row>
    <row r="50" spans="1:32" s="280" customFormat="1" ht="224">
      <c r="A50" s="291" t="s">
        <v>3951</v>
      </c>
      <c r="B50" s="142" t="s">
        <v>3952</v>
      </c>
      <c r="C50" s="282" t="s">
        <v>4838</v>
      </c>
      <c r="D50" s="282" t="s">
        <v>3907</v>
      </c>
      <c r="E50" s="282" t="s">
        <v>3907</v>
      </c>
      <c r="F50" s="282" t="s">
        <v>3907</v>
      </c>
      <c r="G50" s="282" t="s">
        <v>4838</v>
      </c>
      <c r="H50" s="282" t="s">
        <v>4838</v>
      </c>
      <c r="I50" s="282" t="s">
        <v>4838</v>
      </c>
      <c r="J50" s="142">
        <v>100</v>
      </c>
      <c r="K50" s="142" t="s">
        <v>23</v>
      </c>
      <c r="L50" s="142" t="s">
        <v>68</v>
      </c>
      <c r="M50" s="142" t="s">
        <v>3953</v>
      </c>
      <c r="N50" s="142" t="s">
        <v>3920</v>
      </c>
      <c r="O50" s="142" t="s">
        <v>4838</v>
      </c>
      <c r="P50" s="142" t="s">
        <v>2738</v>
      </c>
      <c r="Q50" s="142" t="s">
        <v>3911</v>
      </c>
      <c r="R50" s="142">
        <v>0</v>
      </c>
      <c r="S50" s="149" t="s">
        <v>3912</v>
      </c>
      <c r="T50" s="142">
        <v>3</v>
      </c>
      <c r="U50" s="142" t="s">
        <v>3921</v>
      </c>
      <c r="V50" s="142" t="s">
        <v>2609</v>
      </c>
      <c r="W50" s="142" t="s">
        <v>3939</v>
      </c>
      <c r="X50" s="142" t="s">
        <v>3954</v>
      </c>
      <c r="Y50" s="142" t="s">
        <v>23</v>
      </c>
      <c r="Z50" s="142" t="s">
        <v>23</v>
      </c>
      <c r="AA50" s="150" t="s">
        <v>5070</v>
      </c>
      <c r="AB50" s="142" t="s">
        <v>3941</v>
      </c>
      <c r="AC50" s="283" t="s">
        <v>2609</v>
      </c>
      <c r="AD50" s="142">
        <v>2019</v>
      </c>
      <c r="AE50" s="142">
        <v>2</v>
      </c>
      <c r="AF50" s="149" t="s">
        <v>4838</v>
      </c>
    </row>
    <row r="51" spans="1:32" s="280" customFormat="1" ht="126">
      <c r="A51" s="291" t="s">
        <v>3955</v>
      </c>
      <c r="B51" s="142" t="s">
        <v>3956</v>
      </c>
      <c r="C51" s="282" t="s">
        <v>3907</v>
      </c>
      <c r="D51" s="282" t="s">
        <v>3907</v>
      </c>
      <c r="E51" s="282" t="s">
        <v>3907</v>
      </c>
      <c r="F51" s="282" t="s">
        <v>3907</v>
      </c>
      <c r="G51" s="282" t="s">
        <v>4838</v>
      </c>
      <c r="H51" s="282" t="s">
        <v>4838</v>
      </c>
      <c r="I51" s="282" t="s">
        <v>4838</v>
      </c>
      <c r="J51" s="142" t="s">
        <v>23</v>
      </c>
      <c r="K51" s="142" t="s">
        <v>454</v>
      </c>
      <c r="L51" s="142" t="s">
        <v>68</v>
      </c>
      <c r="M51" s="142" t="s">
        <v>3957</v>
      </c>
      <c r="N51" s="142" t="s">
        <v>3958</v>
      </c>
      <c r="O51" s="142" t="s">
        <v>4838</v>
      </c>
      <c r="P51" s="142" t="s">
        <v>2738</v>
      </c>
      <c r="Q51" s="142" t="s">
        <v>3911</v>
      </c>
      <c r="R51" s="142">
        <v>1</v>
      </c>
      <c r="S51" s="149" t="s">
        <v>3912</v>
      </c>
      <c r="T51" s="142">
        <v>0</v>
      </c>
      <c r="U51" s="142" t="s">
        <v>52</v>
      </c>
      <c r="V51" s="142">
        <v>1</v>
      </c>
      <c r="W51" s="142" t="s">
        <v>23</v>
      </c>
      <c r="X51" s="142" t="s">
        <v>3959</v>
      </c>
      <c r="Y51" s="142" t="s">
        <v>23</v>
      </c>
      <c r="Z51" s="142" t="s">
        <v>23</v>
      </c>
      <c r="AA51" s="150" t="s">
        <v>5100</v>
      </c>
      <c r="AB51" s="142" t="s">
        <v>3960</v>
      </c>
      <c r="AC51" s="283">
        <v>1</v>
      </c>
      <c r="AD51" s="142">
        <v>2000</v>
      </c>
      <c r="AE51" s="142">
        <v>2</v>
      </c>
      <c r="AF51" s="149" t="s">
        <v>4838</v>
      </c>
    </row>
    <row r="52" spans="1:32" s="280" customFormat="1" ht="168">
      <c r="A52" s="291" t="s">
        <v>3961</v>
      </c>
      <c r="B52" s="142" t="s">
        <v>5101</v>
      </c>
      <c r="C52" s="282" t="s">
        <v>3907</v>
      </c>
      <c r="D52" s="282" t="s">
        <v>3907</v>
      </c>
      <c r="E52" s="282" t="s">
        <v>3907</v>
      </c>
      <c r="F52" s="282" t="s">
        <v>3907</v>
      </c>
      <c r="G52" s="282" t="s">
        <v>4838</v>
      </c>
      <c r="H52" s="282" t="s">
        <v>4838</v>
      </c>
      <c r="I52" s="282" t="s">
        <v>4838</v>
      </c>
      <c r="J52" s="142">
        <v>800</v>
      </c>
      <c r="K52" s="142" t="s">
        <v>454</v>
      </c>
      <c r="L52" s="142" t="s">
        <v>68</v>
      </c>
      <c r="M52" s="142" t="s">
        <v>5102</v>
      </c>
      <c r="N52" s="142" t="s">
        <v>3962</v>
      </c>
      <c r="O52" s="142" t="s">
        <v>4838</v>
      </c>
      <c r="P52" s="142" t="s">
        <v>2738</v>
      </c>
      <c r="Q52" s="142" t="s">
        <v>3911</v>
      </c>
      <c r="R52" s="142">
        <v>4</v>
      </c>
      <c r="S52" s="149" t="s">
        <v>3912</v>
      </c>
      <c r="T52" s="142">
        <v>3</v>
      </c>
      <c r="U52" s="142" t="s">
        <v>3921</v>
      </c>
      <c r="V52" s="142" t="s">
        <v>3963</v>
      </c>
      <c r="W52" s="142" t="s">
        <v>3964</v>
      </c>
      <c r="X52" s="142" t="s">
        <v>3965</v>
      </c>
      <c r="Y52" s="142" t="s">
        <v>23</v>
      </c>
      <c r="Z52" s="142" t="s">
        <v>3966</v>
      </c>
      <c r="AA52" s="287" t="s">
        <v>5103</v>
      </c>
      <c r="AB52" s="142" t="s">
        <v>3967</v>
      </c>
      <c r="AC52" s="142" t="s">
        <v>2610</v>
      </c>
      <c r="AD52" s="142">
        <v>2019</v>
      </c>
      <c r="AE52" s="142">
        <v>2</v>
      </c>
      <c r="AF52" s="151" t="s">
        <v>4838</v>
      </c>
    </row>
    <row r="53" spans="1:32" s="280" customFormat="1" ht="182">
      <c r="A53" s="291" t="s">
        <v>3968</v>
      </c>
      <c r="B53" s="142" t="s">
        <v>3969</v>
      </c>
      <c r="C53" s="282" t="s">
        <v>4838</v>
      </c>
      <c r="D53" s="282" t="s">
        <v>3907</v>
      </c>
      <c r="E53" s="282" t="s">
        <v>3907</v>
      </c>
      <c r="F53" s="282" t="s">
        <v>3907</v>
      </c>
      <c r="G53" s="282" t="s">
        <v>4838</v>
      </c>
      <c r="H53" s="282" t="s">
        <v>4838</v>
      </c>
      <c r="I53" s="282" t="s">
        <v>4838</v>
      </c>
      <c r="J53" s="142" t="s">
        <v>23</v>
      </c>
      <c r="K53" s="142" t="s">
        <v>454</v>
      </c>
      <c r="L53" s="142" t="s">
        <v>68</v>
      </c>
      <c r="M53" s="142" t="s">
        <v>3970</v>
      </c>
      <c r="N53" s="283" t="s">
        <v>3971</v>
      </c>
      <c r="O53" s="142" t="s">
        <v>3910</v>
      </c>
      <c r="P53" s="142" t="s">
        <v>2738</v>
      </c>
      <c r="Q53" s="142" t="s">
        <v>3911</v>
      </c>
      <c r="R53" s="142">
        <v>2</v>
      </c>
      <c r="S53" s="149" t="s">
        <v>3912</v>
      </c>
      <c r="T53" s="142">
        <v>3</v>
      </c>
      <c r="U53" s="142" t="s">
        <v>3913</v>
      </c>
      <c r="V53" s="142" t="s">
        <v>2609</v>
      </c>
      <c r="W53" s="142" t="s">
        <v>3972</v>
      </c>
      <c r="X53" s="142" t="s">
        <v>3973</v>
      </c>
      <c r="Y53" s="142" t="s">
        <v>23</v>
      </c>
      <c r="Z53" s="142" t="s">
        <v>23</v>
      </c>
      <c r="AA53" s="150" t="s">
        <v>5100</v>
      </c>
      <c r="AB53" s="142" t="s">
        <v>3974</v>
      </c>
      <c r="AC53" s="142">
        <v>1</v>
      </c>
      <c r="AD53" s="142">
        <v>2000</v>
      </c>
      <c r="AE53" s="142">
        <v>2</v>
      </c>
      <c r="AF53" s="149" t="s">
        <v>4838</v>
      </c>
    </row>
    <row r="54" spans="1:32" s="280" customFormat="1" ht="112">
      <c r="A54" s="291" t="s">
        <v>3975</v>
      </c>
      <c r="B54" s="142" t="s">
        <v>5104</v>
      </c>
      <c r="C54" s="282" t="s">
        <v>4838</v>
      </c>
      <c r="D54" s="282" t="s">
        <v>3907</v>
      </c>
      <c r="E54" s="282" t="s">
        <v>3907</v>
      </c>
      <c r="F54" s="282" t="s">
        <v>3907</v>
      </c>
      <c r="G54" s="282" t="s">
        <v>4838</v>
      </c>
      <c r="H54" s="282" t="s">
        <v>4838</v>
      </c>
      <c r="I54" s="282" t="s">
        <v>4838</v>
      </c>
      <c r="J54" s="142">
        <v>300</v>
      </c>
      <c r="K54" s="142" t="s">
        <v>3976</v>
      </c>
      <c r="L54" s="142" t="s">
        <v>68</v>
      </c>
      <c r="M54" s="142" t="s">
        <v>3977</v>
      </c>
      <c r="N54" s="142" t="s">
        <v>5105</v>
      </c>
      <c r="O54" s="142" t="s">
        <v>3928</v>
      </c>
      <c r="P54" s="142" t="s">
        <v>2738</v>
      </c>
      <c r="Q54" s="142" t="s">
        <v>3911</v>
      </c>
      <c r="R54" s="142">
        <v>2</v>
      </c>
      <c r="S54" s="149" t="s">
        <v>3912</v>
      </c>
      <c r="T54" s="142">
        <v>1</v>
      </c>
      <c r="U54" s="142" t="s">
        <v>3978</v>
      </c>
      <c r="V54" s="142">
        <v>1</v>
      </c>
      <c r="W54" s="142" t="s">
        <v>3979</v>
      </c>
      <c r="X54" s="142" t="s">
        <v>3980</v>
      </c>
      <c r="Y54" s="142" t="s">
        <v>23</v>
      </c>
      <c r="Z54" s="142" t="s">
        <v>68</v>
      </c>
      <c r="AA54" s="150" t="s">
        <v>5106</v>
      </c>
      <c r="AB54" s="142" t="s">
        <v>3981</v>
      </c>
      <c r="AC54" s="283">
        <v>7</v>
      </c>
      <c r="AD54" s="142">
        <v>200</v>
      </c>
      <c r="AE54" s="283">
        <v>2</v>
      </c>
      <c r="AF54" s="149" t="s">
        <v>4838</v>
      </c>
    </row>
    <row r="55" spans="1:32" s="280" customFormat="1" ht="224">
      <c r="A55" s="291" t="s">
        <v>3982</v>
      </c>
      <c r="B55" s="142" t="s">
        <v>3983</v>
      </c>
      <c r="C55" s="282" t="s">
        <v>4838</v>
      </c>
      <c r="D55" s="282" t="s">
        <v>3907</v>
      </c>
      <c r="E55" s="282" t="s">
        <v>3907</v>
      </c>
      <c r="F55" s="282" t="s">
        <v>3907</v>
      </c>
      <c r="G55" s="282" t="s">
        <v>4838</v>
      </c>
      <c r="H55" s="282" t="s">
        <v>4838</v>
      </c>
      <c r="I55" s="282" t="s">
        <v>4838</v>
      </c>
      <c r="J55" s="142">
        <v>700</v>
      </c>
      <c r="K55" s="142" t="s">
        <v>3984</v>
      </c>
      <c r="L55" s="142" t="s">
        <v>68</v>
      </c>
      <c r="M55" s="142" t="s">
        <v>3985</v>
      </c>
      <c r="N55" s="142" t="s">
        <v>1291</v>
      </c>
      <c r="O55" s="142" t="s">
        <v>5107</v>
      </c>
      <c r="P55" s="142" t="s">
        <v>3986</v>
      </c>
      <c r="Q55" s="142" t="s">
        <v>3987</v>
      </c>
      <c r="R55" s="142" t="s">
        <v>5108</v>
      </c>
      <c r="S55" s="142">
        <v>4</v>
      </c>
      <c r="T55" s="142">
        <v>3</v>
      </c>
      <c r="U55" s="142" t="s">
        <v>3913</v>
      </c>
      <c r="V55" s="149" t="s">
        <v>3922</v>
      </c>
      <c r="W55" s="142" t="s">
        <v>3988</v>
      </c>
      <c r="X55" s="142" t="s">
        <v>3989</v>
      </c>
      <c r="Y55" s="142" t="s">
        <v>23</v>
      </c>
      <c r="Z55" s="142" t="s">
        <v>3990</v>
      </c>
      <c r="AA55" s="287" t="s">
        <v>5109</v>
      </c>
      <c r="AB55" s="142" t="s">
        <v>3932</v>
      </c>
      <c r="AC55" s="142" t="s">
        <v>3991</v>
      </c>
      <c r="AD55" s="142">
        <v>2017</v>
      </c>
      <c r="AE55" s="142">
        <v>3</v>
      </c>
      <c r="AF55" s="149" t="s">
        <v>4838</v>
      </c>
    </row>
    <row r="56" spans="1:32" s="280" customFormat="1" ht="112">
      <c r="A56" s="291" t="s">
        <v>1423</v>
      </c>
      <c r="B56" s="142" t="s">
        <v>3992</v>
      </c>
      <c r="C56" s="282" t="s">
        <v>3907</v>
      </c>
      <c r="D56" s="282" t="s">
        <v>3907</v>
      </c>
      <c r="E56" s="282" t="s">
        <v>3907</v>
      </c>
      <c r="F56" s="282" t="s">
        <v>3907</v>
      </c>
      <c r="G56" s="282" t="s">
        <v>4838</v>
      </c>
      <c r="H56" s="282" t="s">
        <v>4838</v>
      </c>
      <c r="I56" s="282" t="s">
        <v>4838</v>
      </c>
      <c r="J56" s="142">
        <v>200</v>
      </c>
      <c r="K56" s="142">
        <v>350</v>
      </c>
      <c r="L56" s="142" t="s">
        <v>68</v>
      </c>
      <c r="M56" s="142" t="s">
        <v>3993</v>
      </c>
      <c r="N56" s="142" t="s">
        <v>5110</v>
      </c>
      <c r="O56" s="142" t="s">
        <v>3928</v>
      </c>
      <c r="P56" s="142" t="s">
        <v>2738</v>
      </c>
      <c r="Q56" s="142" t="s">
        <v>3911</v>
      </c>
      <c r="R56" s="142">
        <v>2</v>
      </c>
      <c r="S56" s="149" t="s">
        <v>3912</v>
      </c>
      <c r="T56" s="142">
        <v>3</v>
      </c>
      <c r="U56" s="142" t="s">
        <v>3994</v>
      </c>
      <c r="V56" s="142" t="s">
        <v>2609</v>
      </c>
      <c r="W56" s="142" t="s">
        <v>68</v>
      </c>
      <c r="X56" s="142" t="s">
        <v>3995</v>
      </c>
      <c r="Y56" s="142" t="s">
        <v>68</v>
      </c>
      <c r="Z56" s="142" t="s">
        <v>68</v>
      </c>
      <c r="AA56" s="150" t="s">
        <v>5070</v>
      </c>
      <c r="AB56" s="142" t="s">
        <v>3996</v>
      </c>
      <c r="AC56" s="283">
        <v>7</v>
      </c>
      <c r="AD56" s="142">
        <v>2018</v>
      </c>
      <c r="AE56" s="142">
        <v>2</v>
      </c>
      <c r="AF56" s="149" t="s">
        <v>4838</v>
      </c>
    </row>
    <row r="57" spans="1:32" s="280" customFormat="1" ht="112">
      <c r="A57" s="291" t="s">
        <v>3997</v>
      </c>
      <c r="B57" s="142" t="s">
        <v>3998</v>
      </c>
      <c r="C57" s="282" t="s">
        <v>4838</v>
      </c>
      <c r="D57" s="282" t="s">
        <v>3907</v>
      </c>
      <c r="E57" s="282" t="s">
        <v>3907</v>
      </c>
      <c r="F57" s="282" t="s">
        <v>3907</v>
      </c>
      <c r="G57" s="282" t="s">
        <v>4838</v>
      </c>
      <c r="H57" s="282" t="s">
        <v>4838</v>
      </c>
      <c r="I57" s="282" t="s">
        <v>4838</v>
      </c>
      <c r="J57" s="142" t="s">
        <v>23</v>
      </c>
      <c r="K57" s="142" t="s">
        <v>3999</v>
      </c>
      <c r="L57" s="142" t="s">
        <v>68</v>
      </c>
      <c r="M57" s="142" t="s">
        <v>4000</v>
      </c>
      <c r="N57" s="142" t="s">
        <v>4001</v>
      </c>
      <c r="O57" s="142" t="s">
        <v>4838</v>
      </c>
      <c r="P57" s="142" t="s">
        <v>2738</v>
      </c>
      <c r="Q57" s="142" t="s">
        <v>3911</v>
      </c>
      <c r="R57" s="142">
        <v>2</v>
      </c>
      <c r="S57" s="149" t="s">
        <v>3912</v>
      </c>
      <c r="T57" s="142">
        <v>3</v>
      </c>
      <c r="U57" s="142" t="s">
        <v>4002</v>
      </c>
      <c r="V57" s="142" t="s">
        <v>4003</v>
      </c>
      <c r="W57" s="142" t="s">
        <v>4004</v>
      </c>
      <c r="X57" s="142" t="s">
        <v>5111</v>
      </c>
      <c r="Y57" s="142" t="s">
        <v>23</v>
      </c>
      <c r="Z57" s="142" t="s">
        <v>23</v>
      </c>
      <c r="AA57" s="150" t="s">
        <v>5070</v>
      </c>
      <c r="AB57" s="142" t="s">
        <v>3932</v>
      </c>
      <c r="AC57" s="283">
        <v>2</v>
      </c>
      <c r="AD57" s="142">
        <v>2017</v>
      </c>
      <c r="AE57" s="283">
        <v>2</v>
      </c>
      <c r="AF57" s="149" t="s">
        <v>4838</v>
      </c>
    </row>
    <row r="58" spans="1:32" s="280" customFormat="1" ht="140">
      <c r="A58" s="291" t="s">
        <v>369</v>
      </c>
      <c r="B58" s="142" t="s">
        <v>5112</v>
      </c>
      <c r="C58" s="282" t="s">
        <v>4838</v>
      </c>
      <c r="D58" s="282" t="s">
        <v>3907</v>
      </c>
      <c r="E58" s="282" t="s">
        <v>3907</v>
      </c>
      <c r="F58" s="282" t="s">
        <v>3907</v>
      </c>
      <c r="G58" s="282" t="s">
        <v>4838</v>
      </c>
      <c r="H58" s="282" t="s">
        <v>4838</v>
      </c>
      <c r="I58" s="282" t="s">
        <v>4838</v>
      </c>
      <c r="J58" s="142">
        <v>112</v>
      </c>
      <c r="K58" s="142" t="s">
        <v>454</v>
      </c>
      <c r="L58" s="142" t="s">
        <v>68</v>
      </c>
      <c r="M58" s="142" t="s">
        <v>4005</v>
      </c>
      <c r="N58" s="142" t="s">
        <v>4006</v>
      </c>
      <c r="O58" s="142" t="s">
        <v>3910</v>
      </c>
      <c r="P58" s="142" t="s">
        <v>4007</v>
      </c>
      <c r="Q58" s="142" t="s">
        <v>5113</v>
      </c>
      <c r="R58" s="142">
        <v>2</v>
      </c>
      <c r="S58" s="149" t="s">
        <v>3912</v>
      </c>
      <c r="T58" s="142">
        <v>1</v>
      </c>
      <c r="U58" s="142" t="s">
        <v>3913</v>
      </c>
      <c r="V58" s="142">
        <v>1</v>
      </c>
      <c r="W58" s="142" t="s">
        <v>4008</v>
      </c>
      <c r="X58" s="142" t="s">
        <v>4009</v>
      </c>
      <c r="Y58" s="142" t="s">
        <v>23</v>
      </c>
      <c r="Z58" s="142" t="s">
        <v>23</v>
      </c>
      <c r="AA58" s="292">
        <v>4083.3</v>
      </c>
      <c r="AB58" s="142" t="s">
        <v>3932</v>
      </c>
      <c r="AC58" s="283">
        <v>1</v>
      </c>
      <c r="AD58" s="142">
        <v>2018</v>
      </c>
      <c r="AE58" s="283">
        <v>2</v>
      </c>
      <c r="AF58" s="149" t="s">
        <v>4838</v>
      </c>
    </row>
    <row r="59" spans="1:32" s="280" customFormat="1" ht="70">
      <c r="A59" s="291" t="s">
        <v>5114</v>
      </c>
      <c r="B59" s="293" t="s">
        <v>5115</v>
      </c>
      <c r="C59" s="282"/>
      <c r="D59" s="282" t="s">
        <v>3907</v>
      </c>
      <c r="E59" s="282" t="s">
        <v>3907</v>
      </c>
      <c r="F59" s="282" t="s">
        <v>3907</v>
      </c>
      <c r="G59" s="282"/>
      <c r="H59" s="282"/>
      <c r="I59" s="282"/>
      <c r="J59" s="142">
        <v>20</v>
      </c>
      <c r="K59" s="142" t="s">
        <v>454</v>
      </c>
      <c r="L59" s="142" t="s">
        <v>68</v>
      </c>
      <c r="M59" s="142" t="s">
        <v>5116</v>
      </c>
      <c r="N59" s="142" t="s">
        <v>4001</v>
      </c>
      <c r="O59" s="142"/>
      <c r="P59" s="142" t="s">
        <v>5117</v>
      </c>
      <c r="Q59" s="142" t="s">
        <v>5118</v>
      </c>
      <c r="R59" s="142">
        <v>0</v>
      </c>
      <c r="S59" s="149" t="s">
        <v>1757</v>
      </c>
      <c r="T59" s="142">
        <v>0</v>
      </c>
      <c r="U59" s="142"/>
      <c r="V59" s="142" t="s">
        <v>1786</v>
      </c>
      <c r="W59" s="142" t="s">
        <v>345</v>
      </c>
      <c r="X59" s="142" t="s">
        <v>5119</v>
      </c>
      <c r="Y59" s="142" t="s">
        <v>410</v>
      </c>
      <c r="Z59" s="142" t="s">
        <v>410</v>
      </c>
      <c r="AA59" s="292" t="s">
        <v>3931</v>
      </c>
      <c r="AB59" s="142"/>
      <c r="AC59" s="283"/>
      <c r="AD59" s="142"/>
      <c r="AE59" s="283"/>
      <c r="AF59" s="149"/>
    </row>
    <row r="60" spans="1:32" s="280" customFormat="1" ht="112">
      <c r="A60" s="291" t="s">
        <v>5120</v>
      </c>
      <c r="B60" s="142" t="s">
        <v>4010</v>
      </c>
      <c r="C60" s="282" t="s">
        <v>4838</v>
      </c>
      <c r="D60" s="282" t="s">
        <v>3907</v>
      </c>
      <c r="E60" s="282" t="s">
        <v>3907</v>
      </c>
      <c r="F60" s="282" t="s">
        <v>3907</v>
      </c>
      <c r="G60" s="282" t="s">
        <v>4838</v>
      </c>
      <c r="H60" s="282" t="s">
        <v>4838</v>
      </c>
      <c r="I60" s="282" t="s">
        <v>4838</v>
      </c>
      <c r="J60" s="142">
        <v>870</v>
      </c>
      <c r="K60" s="294">
        <v>2400</v>
      </c>
      <c r="L60" s="142" t="s">
        <v>68</v>
      </c>
      <c r="M60" s="142" t="s">
        <v>4011</v>
      </c>
      <c r="N60" s="142" t="s">
        <v>4012</v>
      </c>
      <c r="O60" s="149" t="s">
        <v>3910</v>
      </c>
      <c r="P60" s="142" t="s">
        <v>2738</v>
      </c>
      <c r="Q60" s="142" t="s">
        <v>4013</v>
      </c>
      <c r="R60" s="142">
        <v>1</v>
      </c>
      <c r="S60" s="149" t="s">
        <v>3912</v>
      </c>
      <c r="T60" s="142">
        <v>3</v>
      </c>
      <c r="U60" s="142" t="s">
        <v>68</v>
      </c>
      <c r="V60" s="142">
        <v>1</v>
      </c>
      <c r="W60" s="142" t="s">
        <v>68</v>
      </c>
      <c r="X60" s="142" t="s">
        <v>4014</v>
      </c>
      <c r="Y60" s="142" t="s">
        <v>68</v>
      </c>
      <c r="Z60" s="142" t="s">
        <v>68</v>
      </c>
      <c r="AA60" s="287">
        <v>74429.94</v>
      </c>
      <c r="AB60" s="142" t="s">
        <v>3932</v>
      </c>
      <c r="AC60" s="142">
        <v>1</v>
      </c>
      <c r="AD60" s="142">
        <v>2004</v>
      </c>
      <c r="AE60" s="142">
        <v>1</v>
      </c>
      <c r="AF60" s="149" t="s">
        <v>4838</v>
      </c>
    </row>
    <row r="61" spans="1:32" s="280" customFormat="1" ht="112">
      <c r="A61" s="291" t="s">
        <v>4015</v>
      </c>
      <c r="B61" s="142" t="s">
        <v>4016</v>
      </c>
      <c r="C61" s="282" t="s">
        <v>4838</v>
      </c>
      <c r="D61" s="282" t="s">
        <v>3907</v>
      </c>
      <c r="E61" s="282" t="s">
        <v>3907</v>
      </c>
      <c r="F61" s="282" t="s">
        <v>3907</v>
      </c>
      <c r="G61" s="282" t="s">
        <v>4838</v>
      </c>
      <c r="H61" s="282" t="s">
        <v>4838</v>
      </c>
      <c r="I61" s="282" t="s">
        <v>4838</v>
      </c>
      <c r="J61" s="294">
        <v>1180</v>
      </c>
      <c r="K61" s="294">
        <v>2400</v>
      </c>
      <c r="L61" s="142" t="s">
        <v>68</v>
      </c>
      <c r="M61" s="142" t="s">
        <v>4017</v>
      </c>
      <c r="N61" s="142" t="s">
        <v>4018</v>
      </c>
      <c r="O61" s="149" t="s">
        <v>3928</v>
      </c>
      <c r="P61" s="142" t="s">
        <v>2738</v>
      </c>
      <c r="Q61" s="142" t="s">
        <v>5121</v>
      </c>
      <c r="R61" s="142">
        <v>2</v>
      </c>
      <c r="S61" s="149" t="s">
        <v>3912</v>
      </c>
      <c r="T61" s="142">
        <v>3</v>
      </c>
      <c r="U61" s="142" t="s">
        <v>68</v>
      </c>
      <c r="V61" s="142">
        <v>1</v>
      </c>
      <c r="W61" s="142" t="s">
        <v>68</v>
      </c>
      <c r="X61" s="142" t="s">
        <v>4019</v>
      </c>
      <c r="Y61" s="142" t="s">
        <v>23</v>
      </c>
      <c r="Z61" s="142" t="s">
        <v>23</v>
      </c>
      <c r="AA61" s="150" t="s">
        <v>5122</v>
      </c>
      <c r="AB61" s="142" t="s">
        <v>5123</v>
      </c>
      <c r="AC61" s="142">
        <v>1</v>
      </c>
      <c r="AD61" s="142">
        <v>2014</v>
      </c>
      <c r="AE61" s="142">
        <v>1</v>
      </c>
      <c r="AF61" s="149" t="s">
        <v>4838</v>
      </c>
    </row>
    <row r="62" spans="1:32" s="280" customFormat="1" ht="210">
      <c r="A62" s="291" t="s">
        <v>4020</v>
      </c>
      <c r="B62" s="142" t="s">
        <v>4021</v>
      </c>
      <c r="C62" s="282" t="s">
        <v>3907</v>
      </c>
      <c r="D62" s="282" t="s">
        <v>3907</v>
      </c>
      <c r="E62" s="282" t="s">
        <v>3907</v>
      </c>
      <c r="F62" s="282" t="s">
        <v>3907</v>
      </c>
      <c r="G62" s="282" t="s">
        <v>4838</v>
      </c>
      <c r="H62" s="282" t="s">
        <v>4838</v>
      </c>
      <c r="I62" s="282" t="s">
        <v>4838</v>
      </c>
      <c r="J62" s="142">
        <v>500</v>
      </c>
      <c r="K62" s="142" t="s">
        <v>454</v>
      </c>
      <c r="L62" s="142" t="s">
        <v>68</v>
      </c>
      <c r="M62" s="142" t="s">
        <v>4022</v>
      </c>
      <c r="N62" s="142" t="s">
        <v>4023</v>
      </c>
      <c r="O62" s="142" t="s">
        <v>4838</v>
      </c>
      <c r="P62" s="142" t="s">
        <v>2738</v>
      </c>
      <c r="Q62" s="142" t="s">
        <v>5124</v>
      </c>
      <c r="R62" s="142">
        <v>4</v>
      </c>
      <c r="S62" s="149" t="s">
        <v>3912</v>
      </c>
      <c r="T62" s="142">
        <v>3</v>
      </c>
      <c r="U62" s="142" t="s">
        <v>68</v>
      </c>
      <c r="V62" s="142">
        <v>1</v>
      </c>
      <c r="W62" s="142" t="s">
        <v>4024</v>
      </c>
      <c r="X62" s="142" t="s">
        <v>4025</v>
      </c>
      <c r="Y62" s="142" t="s">
        <v>23</v>
      </c>
      <c r="Z62" s="142" t="s">
        <v>23</v>
      </c>
      <c r="AA62" s="287">
        <v>307600</v>
      </c>
      <c r="AB62" s="142" t="s">
        <v>4026</v>
      </c>
      <c r="AC62" s="283" t="s">
        <v>2610</v>
      </c>
      <c r="AD62" s="142">
        <v>2017</v>
      </c>
      <c r="AE62" s="283">
        <v>1</v>
      </c>
      <c r="AF62" s="149" t="s">
        <v>4838</v>
      </c>
    </row>
    <row r="63" spans="1:32" s="280" customFormat="1" ht="306">
      <c r="A63" s="291" t="s">
        <v>4027</v>
      </c>
      <c r="B63" s="142" t="s">
        <v>4028</v>
      </c>
      <c r="C63" s="282" t="s">
        <v>4838</v>
      </c>
      <c r="D63" s="282" t="s">
        <v>3907</v>
      </c>
      <c r="E63" s="282" t="s">
        <v>3907</v>
      </c>
      <c r="F63" s="282" t="s">
        <v>3907</v>
      </c>
      <c r="G63" s="282" t="s">
        <v>4838</v>
      </c>
      <c r="H63" s="282" t="s">
        <v>4838</v>
      </c>
      <c r="I63" s="282" t="s">
        <v>4838</v>
      </c>
      <c r="J63" s="142">
        <v>25</v>
      </c>
      <c r="K63" s="142" t="s">
        <v>23</v>
      </c>
      <c r="L63" s="142" t="s">
        <v>68</v>
      </c>
      <c r="M63" s="142" t="s">
        <v>4391</v>
      </c>
      <c r="N63" s="142" t="s">
        <v>4029</v>
      </c>
      <c r="O63" s="142" t="s">
        <v>4838</v>
      </c>
      <c r="P63" s="142" t="s">
        <v>2738</v>
      </c>
      <c r="Q63" s="142" t="s">
        <v>4030</v>
      </c>
      <c r="R63" s="142">
        <v>0</v>
      </c>
      <c r="S63" s="149" t="s">
        <v>3912</v>
      </c>
      <c r="T63" s="142">
        <v>3</v>
      </c>
      <c r="U63" s="142" t="s">
        <v>68</v>
      </c>
      <c r="V63" s="142">
        <v>1</v>
      </c>
      <c r="W63" s="142" t="s">
        <v>4031</v>
      </c>
      <c r="X63" s="142" t="s">
        <v>4032</v>
      </c>
      <c r="Y63" s="142" t="s">
        <v>23</v>
      </c>
      <c r="Z63" s="142" t="s">
        <v>23</v>
      </c>
      <c r="AA63" s="150" t="s">
        <v>5070</v>
      </c>
      <c r="AB63" s="142" t="s">
        <v>3941</v>
      </c>
      <c r="AC63" s="283" t="s">
        <v>265</v>
      </c>
      <c r="AD63" s="142">
        <v>2017</v>
      </c>
      <c r="AE63" s="283">
        <v>2</v>
      </c>
      <c r="AF63" s="149" t="s">
        <v>4838</v>
      </c>
    </row>
    <row r="64" spans="1:32" s="280" customFormat="1" ht="154">
      <c r="A64" s="291" t="s">
        <v>4033</v>
      </c>
      <c r="B64" s="142" t="s">
        <v>5125</v>
      </c>
      <c r="C64" s="282" t="s">
        <v>3907</v>
      </c>
      <c r="D64" s="282" t="s">
        <v>3907</v>
      </c>
      <c r="E64" s="282" t="s">
        <v>4838</v>
      </c>
      <c r="F64" s="282" t="s">
        <v>3907</v>
      </c>
      <c r="G64" s="282" t="s">
        <v>4838</v>
      </c>
      <c r="H64" s="282" t="s">
        <v>4838</v>
      </c>
      <c r="I64" s="282" t="s">
        <v>4838</v>
      </c>
      <c r="J64" s="283">
        <v>1455</v>
      </c>
      <c r="K64" s="283" t="s">
        <v>52</v>
      </c>
      <c r="L64" s="283" t="s">
        <v>68</v>
      </c>
      <c r="M64" s="142" t="s">
        <v>5126</v>
      </c>
      <c r="N64" s="142" t="s">
        <v>328</v>
      </c>
      <c r="O64" s="142" t="s">
        <v>328</v>
      </c>
      <c r="P64" s="142" t="s">
        <v>2738</v>
      </c>
      <c r="Q64" s="142" t="s">
        <v>3911</v>
      </c>
      <c r="R64" s="142">
        <v>5</v>
      </c>
      <c r="S64" s="149" t="s">
        <v>3912</v>
      </c>
      <c r="T64" s="142">
        <v>3</v>
      </c>
      <c r="U64" s="142" t="s">
        <v>4034</v>
      </c>
      <c r="V64" s="142" t="s">
        <v>2608</v>
      </c>
      <c r="W64" s="142" t="s">
        <v>4035</v>
      </c>
      <c r="X64" s="142" t="s">
        <v>4036</v>
      </c>
      <c r="Y64" s="283" t="s">
        <v>68</v>
      </c>
      <c r="Z64" s="283" t="s">
        <v>68</v>
      </c>
      <c r="AA64" s="287" t="s">
        <v>5127</v>
      </c>
      <c r="AB64" s="142" t="s">
        <v>3941</v>
      </c>
      <c r="AC64" s="283">
        <v>2</v>
      </c>
      <c r="AD64" s="142">
        <v>2000</v>
      </c>
      <c r="AE64" s="283">
        <v>1</v>
      </c>
      <c r="AF64" s="149" t="s">
        <v>4838</v>
      </c>
    </row>
    <row r="65" spans="1:32" s="280" customFormat="1" ht="112">
      <c r="A65" s="291" t="s">
        <v>4040</v>
      </c>
      <c r="B65" s="142" t="s">
        <v>4041</v>
      </c>
      <c r="C65" s="282" t="s">
        <v>4838</v>
      </c>
      <c r="D65" s="282" t="s">
        <v>4838</v>
      </c>
      <c r="E65" s="282" t="s">
        <v>4838</v>
      </c>
      <c r="F65" s="282" t="s">
        <v>3907</v>
      </c>
      <c r="G65" s="282" t="s">
        <v>4838</v>
      </c>
      <c r="H65" s="282" t="s">
        <v>3907</v>
      </c>
      <c r="I65" s="282" t="s">
        <v>4838</v>
      </c>
      <c r="J65" s="283">
        <v>40</v>
      </c>
      <c r="K65" s="283" t="s">
        <v>23</v>
      </c>
      <c r="L65" s="283" t="s">
        <v>23</v>
      </c>
      <c r="M65" s="142" t="s">
        <v>4042</v>
      </c>
      <c r="N65" s="142" t="s">
        <v>4006</v>
      </c>
      <c r="O65" s="142" t="s">
        <v>1987</v>
      </c>
      <c r="P65" s="142" t="s">
        <v>4043</v>
      </c>
      <c r="Q65" s="142" t="s">
        <v>3911</v>
      </c>
      <c r="R65" s="142">
        <v>2</v>
      </c>
      <c r="S65" s="149" t="s">
        <v>1997</v>
      </c>
      <c r="T65" s="142">
        <v>0</v>
      </c>
      <c r="U65" s="151" t="s">
        <v>23</v>
      </c>
      <c r="V65" s="142">
        <v>1</v>
      </c>
      <c r="W65" s="283" t="s">
        <v>68</v>
      </c>
      <c r="X65" s="283" t="s">
        <v>4044</v>
      </c>
      <c r="Y65" s="283" t="s">
        <v>68</v>
      </c>
      <c r="Z65" s="283" t="s">
        <v>68</v>
      </c>
      <c r="AA65" s="287">
        <v>7442</v>
      </c>
      <c r="AB65" s="142" t="s">
        <v>3941</v>
      </c>
      <c r="AC65" s="283">
        <v>1</v>
      </c>
      <c r="AD65" s="142">
        <v>2019</v>
      </c>
      <c r="AE65" s="283">
        <v>2</v>
      </c>
      <c r="AF65" s="149" t="s">
        <v>4838</v>
      </c>
    </row>
    <row r="66" spans="1:32" s="280" customFormat="1" ht="112">
      <c r="A66" s="291" t="s">
        <v>4045</v>
      </c>
      <c r="B66" s="142" t="s">
        <v>4046</v>
      </c>
      <c r="C66" s="282" t="s">
        <v>3907</v>
      </c>
      <c r="D66" s="282" t="s">
        <v>3907</v>
      </c>
      <c r="E66" s="282" t="s">
        <v>3907</v>
      </c>
      <c r="F66" s="282" t="s">
        <v>3907</v>
      </c>
      <c r="G66" s="282" t="s">
        <v>4838</v>
      </c>
      <c r="H66" s="282" t="s">
        <v>4838</v>
      </c>
      <c r="I66" s="282" t="s">
        <v>4838</v>
      </c>
      <c r="J66" s="283">
        <v>464</v>
      </c>
      <c r="K66" s="283" t="s">
        <v>23</v>
      </c>
      <c r="L66" s="283" t="s">
        <v>23</v>
      </c>
      <c r="M66" s="142" t="s">
        <v>4047</v>
      </c>
      <c r="N66" s="142" t="s">
        <v>1098</v>
      </c>
      <c r="O66" s="142" t="s">
        <v>4838</v>
      </c>
      <c r="P66" s="142" t="s">
        <v>50</v>
      </c>
      <c r="Q66" s="142" t="s">
        <v>4048</v>
      </c>
      <c r="R66" s="142">
        <v>1</v>
      </c>
      <c r="S66" s="142" t="s">
        <v>4049</v>
      </c>
      <c r="T66" s="142">
        <v>3</v>
      </c>
      <c r="U66" s="142" t="s">
        <v>4050</v>
      </c>
      <c r="V66" s="142" t="s">
        <v>4051</v>
      </c>
      <c r="W66" s="283" t="s">
        <v>68</v>
      </c>
      <c r="X66" s="142" t="s">
        <v>5056</v>
      </c>
      <c r="Y66" s="283" t="s">
        <v>68</v>
      </c>
      <c r="Z66" s="283" t="s">
        <v>68</v>
      </c>
      <c r="AA66" s="150" t="s">
        <v>5128</v>
      </c>
      <c r="AB66" s="142" t="s">
        <v>3941</v>
      </c>
      <c r="AC66" s="283" t="s">
        <v>2610</v>
      </c>
      <c r="AD66" s="142">
        <v>2014</v>
      </c>
      <c r="AE66" s="142">
        <v>3</v>
      </c>
      <c r="AF66" s="149" t="s">
        <v>4838</v>
      </c>
    </row>
    <row r="67" spans="1:32" s="280" customFormat="1" ht="126">
      <c r="A67" s="291" t="s">
        <v>4087</v>
      </c>
      <c r="B67" s="142" t="s">
        <v>4088</v>
      </c>
      <c r="C67" s="282" t="s">
        <v>4838</v>
      </c>
      <c r="D67" s="282" t="s">
        <v>3907</v>
      </c>
      <c r="E67" s="282" t="s">
        <v>4838</v>
      </c>
      <c r="F67" s="282" t="s">
        <v>4838</v>
      </c>
      <c r="G67" s="282" t="s">
        <v>4838</v>
      </c>
      <c r="H67" s="282" t="s">
        <v>4838</v>
      </c>
      <c r="I67" s="282" t="s">
        <v>4838</v>
      </c>
      <c r="J67" s="283">
        <v>396</v>
      </c>
      <c r="K67" s="283" t="s">
        <v>23</v>
      </c>
      <c r="L67" s="283" t="s">
        <v>68</v>
      </c>
      <c r="M67" s="142" t="s">
        <v>5129</v>
      </c>
      <c r="N67" s="142" t="s">
        <v>4089</v>
      </c>
      <c r="O67" s="142" t="s">
        <v>4090</v>
      </c>
      <c r="P67" s="142" t="s">
        <v>475</v>
      </c>
      <c r="Q67" s="142" t="s">
        <v>3911</v>
      </c>
      <c r="R67" s="142">
        <v>2</v>
      </c>
      <c r="S67" s="142" t="s">
        <v>4091</v>
      </c>
      <c r="T67" s="142">
        <v>0</v>
      </c>
      <c r="U67" s="142" t="s">
        <v>23</v>
      </c>
      <c r="V67" s="142" t="s">
        <v>2608</v>
      </c>
      <c r="W67" s="142" t="s">
        <v>4092</v>
      </c>
      <c r="X67" s="142" t="s">
        <v>4036</v>
      </c>
      <c r="Y67" s="283" t="s">
        <v>68</v>
      </c>
      <c r="Z67" s="283" t="s">
        <v>68</v>
      </c>
      <c r="AA67" s="287" t="s">
        <v>5130</v>
      </c>
      <c r="AB67" s="151" t="s">
        <v>4093</v>
      </c>
      <c r="AC67" s="142">
        <v>2</v>
      </c>
      <c r="AD67" s="142">
        <v>2022</v>
      </c>
      <c r="AE67" s="283">
        <v>1</v>
      </c>
      <c r="AF67" s="149" t="s">
        <v>4838</v>
      </c>
    </row>
    <row r="68" spans="1:32" s="280" customFormat="1" ht="126">
      <c r="A68" s="291" t="s">
        <v>5131</v>
      </c>
      <c r="B68" s="142" t="s">
        <v>5132</v>
      </c>
      <c r="C68" s="282"/>
      <c r="D68" s="282" t="s">
        <v>3907</v>
      </c>
      <c r="E68" s="282" t="s">
        <v>3907</v>
      </c>
      <c r="F68" s="282"/>
      <c r="G68" s="282"/>
      <c r="H68" s="282"/>
      <c r="I68" s="282"/>
      <c r="J68" s="283">
        <v>142</v>
      </c>
      <c r="K68" s="283" t="s">
        <v>23</v>
      </c>
      <c r="L68" s="283" t="s">
        <v>23</v>
      </c>
      <c r="M68" s="142" t="s">
        <v>5133</v>
      </c>
      <c r="N68" s="142" t="s">
        <v>4006</v>
      </c>
      <c r="O68" s="142" t="s">
        <v>4090</v>
      </c>
      <c r="P68" s="142">
        <v>2</v>
      </c>
      <c r="Q68" s="142" t="s">
        <v>4179</v>
      </c>
      <c r="R68" s="142">
        <v>1</v>
      </c>
      <c r="S68" s="142" t="s">
        <v>1757</v>
      </c>
      <c r="T68" s="142">
        <v>0</v>
      </c>
      <c r="U68" s="142" t="s">
        <v>23</v>
      </c>
      <c r="V68" s="142" t="s">
        <v>1873</v>
      </c>
      <c r="W68" s="142" t="s">
        <v>4092</v>
      </c>
      <c r="X68" s="142" t="s">
        <v>4036</v>
      </c>
      <c r="Y68" s="283" t="s">
        <v>68</v>
      </c>
      <c r="Z68" s="283" t="s">
        <v>68</v>
      </c>
      <c r="AA68" s="150" t="s">
        <v>5130</v>
      </c>
      <c r="AB68" s="151" t="s">
        <v>4093</v>
      </c>
      <c r="AC68" s="142">
        <v>1</v>
      </c>
      <c r="AD68" s="142">
        <v>2024</v>
      </c>
      <c r="AE68" s="283">
        <v>1</v>
      </c>
      <c r="AF68" s="149"/>
    </row>
    <row r="69" spans="1:32" s="280" customFormat="1" ht="112">
      <c r="A69" s="291" t="s">
        <v>3400</v>
      </c>
      <c r="B69" s="142" t="s">
        <v>5134</v>
      </c>
      <c r="C69" s="282"/>
      <c r="D69" s="282" t="s">
        <v>3907</v>
      </c>
      <c r="E69" s="282" t="s">
        <v>3907</v>
      </c>
      <c r="F69" s="282" t="s">
        <v>3907</v>
      </c>
      <c r="G69" s="282"/>
      <c r="H69" s="282"/>
      <c r="I69" s="282"/>
      <c r="J69" s="283">
        <v>142</v>
      </c>
      <c r="K69" s="283" t="s">
        <v>23</v>
      </c>
      <c r="L69" s="283" t="s">
        <v>23</v>
      </c>
      <c r="M69" s="142" t="s">
        <v>5135</v>
      </c>
      <c r="N69" s="142" t="s">
        <v>5074</v>
      </c>
      <c r="O69" s="142" t="s">
        <v>4090</v>
      </c>
      <c r="P69" s="142">
        <v>1</v>
      </c>
      <c r="Q69" s="142" t="s">
        <v>4179</v>
      </c>
      <c r="R69" s="142">
        <v>1</v>
      </c>
      <c r="S69" s="142" t="s">
        <v>1757</v>
      </c>
      <c r="T69" s="142">
        <v>0</v>
      </c>
      <c r="U69" s="142" t="s">
        <v>410</v>
      </c>
      <c r="V69" s="142">
        <v>1</v>
      </c>
      <c r="W69" s="142" t="s">
        <v>5136</v>
      </c>
      <c r="X69" s="142" t="s">
        <v>4762</v>
      </c>
      <c r="Y69" s="283" t="s">
        <v>68</v>
      </c>
      <c r="Z69" s="283" t="s">
        <v>68</v>
      </c>
      <c r="AA69" s="150" t="s">
        <v>5070</v>
      </c>
      <c r="AB69" s="151" t="s">
        <v>4121</v>
      </c>
      <c r="AC69" s="142">
        <v>1</v>
      </c>
      <c r="AD69" s="142">
        <v>2024</v>
      </c>
      <c r="AE69" s="283">
        <v>1</v>
      </c>
      <c r="AF69" s="149"/>
    </row>
    <row r="70" spans="1:32" s="280" customFormat="1" ht="112">
      <c r="A70" s="291" t="s">
        <v>5137</v>
      </c>
      <c r="B70" s="142" t="s">
        <v>5138</v>
      </c>
      <c r="C70" s="282"/>
      <c r="D70" s="282" t="s">
        <v>3907</v>
      </c>
      <c r="E70" s="282" t="s">
        <v>3907</v>
      </c>
      <c r="F70" s="282" t="s">
        <v>3907</v>
      </c>
      <c r="G70" s="282"/>
      <c r="H70" s="282"/>
      <c r="I70" s="282"/>
      <c r="J70" s="283">
        <v>142</v>
      </c>
      <c r="K70" s="283" t="s">
        <v>410</v>
      </c>
      <c r="L70" s="283" t="s">
        <v>410</v>
      </c>
      <c r="M70" s="142" t="s">
        <v>5139</v>
      </c>
      <c r="N70" s="142" t="s">
        <v>5074</v>
      </c>
      <c r="O70" s="142" t="s">
        <v>4090</v>
      </c>
      <c r="P70" s="142">
        <v>1</v>
      </c>
      <c r="Q70" s="142" t="s">
        <v>4179</v>
      </c>
      <c r="R70" s="142">
        <v>1</v>
      </c>
      <c r="S70" s="142" t="s">
        <v>1757</v>
      </c>
      <c r="T70" s="142">
        <v>0</v>
      </c>
      <c r="U70" s="142" t="s">
        <v>410</v>
      </c>
      <c r="V70" s="142">
        <v>1</v>
      </c>
      <c r="W70" s="142" t="s">
        <v>5140</v>
      </c>
      <c r="X70" s="142" t="s">
        <v>5141</v>
      </c>
      <c r="Y70" s="283" t="s">
        <v>49</v>
      </c>
      <c r="Z70" s="283" t="s">
        <v>49</v>
      </c>
      <c r="AA70" s="150" t="s">
        <v>5070</v>
      </c>
      <c r="AB70" s="151" t="s">
        <v>4121</v>
      </c>
      <c r="AC70" s="142">
        <v>1</v>
      </c>
      <c r="AD70" s="142">
        <v>2024</v>
      </c>
      <c r="AE70" s="283">
        <v>2</v>
      </c>
      <c r="AF70" s="149"/>
    </row>
    <row r="71" spans="1:32" s="280" customFormat="1" ht="112">
      <c r="A71" s="291" t="s">
        <v>4145</v>
      </c>
      <c r="B71" s="142" t="s">
        <v>4146</v>
      </c>
      <c r="C71" s="282" t="s">
        <v>4838</v>
      </c>
      <c r="D71" s="282" t="s">
        <v>3907</v>
      </c>
      <c r="E71" s="282" t="s">
        <v>4838</v>
      </c>
      <c r="F71" s="282" t="s">
        <v>3907</v>
      </c>
      <c r="G71" s="282" t="s">
        <v>4838</v>
      </c>
      <c r="H71" s="282" t="s">
        <v>4838</v>
      </c>
      <c r="I71" s="282" t="s">
        <v>4838</v>
      </c>
      <c r="J71" s="283">
        <v>30</v>
      </c>
      <c r="K71" s="283">
        <v>90</v>
      </c>
      <c r="L71" s="283">
        <v>10</v>
      </c>
      <c r="M71" s="142" t="s">
        <v>4147</v>
      </c>
      <c r="N71" s="142" t="s">
        <v>4136</v>
      </c>
      <c r="O71" s="142">
        <v>90</v>
      </c>
      <c r="P71" s="142">
        <v>10</v>
      </c>
      <c r="Q71" s="142" t="s">
        <v>4097</v>
      </c>
      <c r="R71" s="142">
        <v>1</v>
      </c>
      <c r="S71" s="142">
        <v>3</v>
      </c>
      <c r="T71" s="142">
        <v>1</v>
      </c>
      <c r="U71" s="142" t="s">
        <v>23</v>
      </c>
      <c r="V71" s="142">
        <v>1</v>
      </c>
      <c r="W71" s="283" t="s">
        <v>73</v>
      </c>
      <c r="X71" s="142" t="s">
        <v>4145</v>
      </c>
      <c r="Y71" s="283" t="s">
        <v>68</v>
      </c>
      <c r="Z71" s="142" t="s">
        <v>4126</v>
      </c>
      <c r="AA71" s="286">
        <v>163285</v>
      </c>
      <c r="AB71" s="151" t="s">
        <v>4121</v>
      </c>
      <c r="AC71" s="142" t="s">
        <v>1991</v>
      </c>
      <c r="AD71" s="142">
        <v>2019</v>
      </c>
      <c r="AE71" s="283">
        <v>3</v>
      </c>
      <c r="AF71" s="149" t="s">
        <v>4838</v>
      </c>
    </row>
    <row r="72" spans="1:32" s="280" customFormat="1" ht="112">
      <c r="A72" s="291" t="s">
        <v>4148</v>
      </c>
      <c r="B72" s="142" t="s">
        <v>4149</v>
      </c>
      <c r="C72" s="282" t="s">
        <v>4838</v>
      </c>
      <c r="D72" s="282" t="s">
        <v>3907</v>
      </c>
      <c r="E72" s="282" t="s">
        <v>3907</v>
      </c>
      <c r="F72" s="282" t="s">
        <v>3907</v>
      </c>
      <c r="G72" s="282" t="s">
        <v>4838</v>
      </c>
      <c r="H72" s="282" t="s">
        <v>4838</v>
      </c>
      <c r="I72" s="282" t="s">
        <v>4838</v>
      </c>
      <c r="J72" s="283">
        <v>145</v>
      </c>
      <c r="K72" s="283">
        <v>480</v>
      </c>
      <c r="L72" s="283" t="s">
        <v>68</v>
      </c>
      <c r="M72" s="142" t="s">
        <v>4150</v>
      </c>
      <c r="N72" s="142" t="s">
        <v>4151</v>
      </c>
      <c r="O72" s="142" t="s">
        <v>4152</v>
      </c>
      <c r="P72" s="142" t="s">
        <v>4153</v>
      </c>
      <c r="Q72" s="142" t="s">
        <v>3911</v>
      </c>
      <c r="R72" s="142">
        <v>2</v>
      </c>
      <c r="S72" s="142">
        <v>3</v>
      </c>
      <c r="T72" s="142" t="s">
        <v>68</v>
      </c>
      <c r="U72" s="142" t="s">
        <v>23</v>
      </c>
      <c r="V72" s="142">
        <v>1</v>
      </c>
      <c r="W72" s="283" t="s">
        <v>68</v>
      </c>
      <c r="X72" s="283" t="s">
        <v>5142</v>
      </c>
      <c r="Y72" s="283" t="s">
        <v>68</v>
      </c>
      <c r="Z72" s="283" t="s">
        <v>68</v>
      </c>
      <c r="AA72" s="287" t="s">
        <v>5143</v>
      </c>
      <c r="AB72" s="142" t="s">
        <v>3932</v>
      </c>
      <c r="AC72" s="142" t="s">
        <v>1991</v>
      </c>
      <c r="AD72" s="142">
        <v>2017</v>
      </c>
      <c r="AE72" s="283">
        <v>2</v>
      </c>
      <c r="AF72" s="149" t="s">
        <v>4838</v>
      </c>
    </row>
    <row r="73" spans="1:32" s="280" customFormat="1" ht="112">
      <c r="A73" s="291" t="s">
        <v>3228</v>
      </c>
      <c r="B73" s="142" t="s">
        <v>4155</v>
      </c>
      <c r="C73" s="282" t="s">
        <v>4838</v>
      </c>
      <c r="D73" s="282" t="s">
        <v>3907</v>
      </c>
      <c r="E73" s="282" t="s">
        <v>3907</v>
      </c>
      <c r="F73" s="282" t="s">
        <v>4838</v>
      </c>
      <c r="G73" s="282" t="s">
        <v>3907</v>
      </c>
      <c r="H73" s="282" t="s">
        <v>4838</v>
      </c>
      <c r="I73" s="282" t="s">
        <v>4838</v>
      </c>
      <c r="J73" s="283">
        <v>45</v>
      </c>
      <c r="K73" s="283">
        <v>250</v>
      </c>
      <c r="L73" s="283" t="s">
        <v>68</v>
      </c>
      <c r="M73" s="142" t="s">
        <v>4156</v>
      </c>
      <c r="N73" s="142" t="s">
        <v>4157</v>
      </c>
      <c r="O73" s="142" t="s">
        <v>3897</v>
      </c>
      <c r="P73" s="142" t="s">
        <v>55</v>
      </c>
      <c r="Q73" s="142" t="s">
        <v>3911</v>
      </c>
      <c r="R73" s="142">
        <v>1</v>
      </c>
      <c r="S73" s="142">
        <v>3</v>
      </c>
      <c r="T73" s="142">
        <v>0</v>
      </c>
      <c r="U73" s="142" t="s">
        <v>52</v>
      </c>
      <c r="V73" s="142">
        <v>1</v>
      </c>
      <c r="W73" s="283" t="s">
        <v>68</v>
      </c>
      <c r="X73" s="283" t="s">
        <v>4154</v>
      </c>
      <c r="Y73" s="283" t="s">
        <v>68</v>
      </c>
      <c r="Z73" s="283" t="s">
        <v>68</v>
      </c>
      <c r="AA73" s="150" t="s">
        <v>5144</v>
      </c>
      <c r="AB73" s="142" t="s">
        <v>3932</v>
      </c>
      <c r="AC73" s="142">
        <v>7</v>
      </c>
      <c r="AD73" s="142">
        <v>2017</v>
      </c>
      <c r="AE73" s="283">
        <v>2</v>
      </c>
      <c r="AF73" s="149" t="s">
        <v>4838</v>
      </c>
    </row>
    <row r="74" spans="1:32" s="280" customFormat="1" ht="112">
      <c r="A74" s="291" t="s">
        <v>4170</v>
      </c>
      <c r="B74" s="142" t="s">
        <v>4171</v>
      </c>
      <c r="C74" s="282" t="s">
        <v>4838</v>
      </c>
      <c r="D74" s="282" t="s">
        <v>3907</v>
      </c>
      <c r="E74" s="282" t="s">
        <v>3907</v>
      </c>
      <c r="F74" s="282" t="s">
        <v>3907</v>
      </c>
      <c r="G74" s="282" t="s">
        <v>3907</v>
      </c>
      <c r="H74" s="282" t="s">
        <v>4838</v>
      </c>
      <c r="I74" s="282" t="s">
        <v>4838</v>
      </c>
      <c r="J74" s="283">
        <v>34</v>
      </c>
      <c r="K74" s="283" t="s">
        <v>23</v>
      </c>
      <c r="L74" s="283" t="s">
        <v>23</v>
      </c>
      <c r="M74" s="142" t="s">
        <v>4172</v>
      </c>
      <c r="N74" s="142" t="s">
        <v>4006</v>
      </c>
      <c r="O74" s="142">
        <v>60</v>
      </c>
      <c r="P74" s="142">
        <v>10</v>
      </c>
      <c r="Q74" s="142" t="s">
        <v>4079</v>
      </c>
      <c r="R74" s="283">
        <v>2</v>
      </c>
      <c r="S74" s="283" t="s">
        <v>1757</v>
      </c>
      <c r="T74" s="142">
        <v>1</v>
      </c>
      <c r="U74" s="142" t="s">
        <v>23</v>
      </c>
      <c r="V74" s="142">
        <v>1</v>
      </c>
      <c r="W74" s="142" t="s">
        <v>4173</v>
      </c>
      <c r="X74" s="142" t="s">
        <v>4174</v>
      </c>
      <c r="Y74" s="283" t="s">
        <v>68</v>
      </c>
      <c r="Z74" s="283" t="s">
        <v>68</v>
      </c>
      <c r="AA74" s="287">
        <v>7442.01</v>
      </c>
      <c r="AB74" s="142" t="s">
        <v>3932</v>
      </c>
      <c r="AC74" s="283">
        <v>7</v>
      </c>
      <c r="AD74" s="142">
        <v>2023</v>
      </c>
      <c r="AE74" s="283">
        <v>2</v>
      </c>
      <c r="AF74" s="149" t="s">
        <v>4838</v>
      </c>
    </row>
    <row r="75" spans="1:32" s="280" customFormat="1" ht="112">
      <c r="A75" s="291" t="s">
        <v>5145</v>
      </c>
      <c r="B75" s="142" t="s">
        <v>5146</v>
      </c>
      <c r="C75" s="282"/>
      <c r="D75" s="282" t="s">
        <v>3907</v>
      </c>
      <c r="E75" s="282" t="s">
        <v>3907</v>
      </c>
      <c r="F75" s="282" t="s">
        <v>3907</v>
      </c>
      <c r="G75" s="282"/>
      <c r="H75" s="282"/>
      <c r="I75" s="282"/>
      <c r="J75" s="283">
        <v>20</v>
      </c>
      <c r="K75" s="283" t="s">
        <v>23</v>
      </c>
      <c r="L75" s="283" t="s">
        <v>23</v>
      </c>
      <c r="M75" s="142" t="s">
        <v>5147</v>
      </c>
      <c r="N75" s="142" t="s">
        <v>4006</v>
      </c>
      <c r="O75" s="142" t="s">
        <v>5148</v>
      </c>
      <c r="P75" s="142">
        <v>7</v>
      </c>
      <c r="Q75" s="142" t="s">
        <v>4179</v>
      </c>
      <c r="R75" s="283">
        <v>2</v>
      </c>
      <c r="S75" s="283" t="s">
        <v>1757</v>
      </c>
      <c r="T75" s="142">
        <v>1</v>
      </c>
      <c r="U75" s="142" t="s">
        <v>23</v>
      </c>
      <c r="V75" s="142">
        <v>1</v>
      </c>
      <c r="W75" s="142" t="s">
        <v>5149</v>
      </c>
      <c r="X75" s="142" t="s">
        <v>5150</v>
      </c>
      <c r="Y75" s="283" t="s">
        <v>68</v>
      </c>
      <c r="Z75" s="283" t="s">
        <v>68</v>
      </c>
      <c r="AA75" s="287" t="s">
        <v>5144</v>
      </c>
      <c r="AB75" s="142" t="s">
        <v>3932</v>
      </c>
      <c r="AC75" s="283">
        <v>1</v>
      </c>
      <c r="AD75" s="142">
        <v>2024</v>
      </c>
      <c r="AE75" s="283">
        <v>2</v>
      </c>
      <c r="AF75" s="149"/>
    </row>
    <row r="76" spans="1:32" s="280" customFormat="1" ht="112">
      <c r="A76" s="291" t="s">
        <v>4175</v>
      </c>
      <c r="B76" s="142" t="s">
        <v>4176</v>
      </c>
      <c r="C76" s="282" t="s">
        <v>4838</v>
      </c>
      <c r="D76" s="282" t="s">
        <v>3907</v>
      </c>
      <c r="E76" s="282" t="s">
        <v>4838</v>
      </c>
      <c r="F76" s="282" t="s">
        <v>3907</v>
      </c>
      <c r="G76" s="282" t="s">
        <v>4838</v>
      </c>
      <c r="H76" s="282" t="s">
        <v>4838</v>
      </c>
      <c r="I76" s="282" t="s">
        <v>4838</v>
      </c>
      <c r="J76" s="283">
        <v>178</v>
      </c>
      <c r="K76" s="283" t="s">
        <v>23</v>
      </c>
      <c r="L76" s="283" t="s">
        <v>23</v>
      </c>
      <c r="M76" s="142" t="s">
        <v>4177</v>
      </c>
      <c r="N76" s="142" t="s">
        <v>4006</v>
      </c>
      <c r="O76" s="142" t="s">
        <v>4178</v>
      </c>
      <c r="P76" s="142" t="s">
        <v>50</v>
      </c>
      <c r="Q76" s="142" t="s">
        <v>4179</v>
      </c>
      <c r="R76" s="142">
        <v>2</v>
      </c>
      <c r="S76" s="142" t="s">
        <v>1757</v>
      </c>
      <c r="T76" s="142">
        <v>0</v>
      </c>
      <c r="U76" s="142" t="s">
        <v>23</v>
      </c>
      <c r="V76" s="142">
        <v>1</v>
      </c>
      <c r="W76" s="283" t="s">
        <v>3082</v>
      </c>
      <c r="X76" s="283" t="s">
        <v>4180</v>
      </c>
      <c r="Y76" s="283" t="s">
        <v>68</v>
      </c>
      <c r="Z76" s="283" t="s">
        <v>68</v>
      </c>
      <c r="AA76" s="150" t="s">
        <v>5070</v>
      </c>
      <c r="AB76" s="142" t="s">
        <v>3932</v>
      </c>
      <c r="AC76" s="283">
        <v>7</v>
      </c>
      <c r="AD76" s="142">
        <v>2018</v>
      </c>
      <c r="AE76" s="283">
        <v>2</v>
      </c>
      <c r="AF76" s="149" t="s">
        <v>4838</v>
      </c>
    </row>
    <row r="77" spans="1:32" s="280" customFormat="1" ht="112">
      <c r="A77" s="295" t="s">
        <v>4330</v>
      </c>
      <c r="B77" s="142" t="s">
        <v>4331</v>
      </c>
      <c r="C77" s="282" t="s">
        <v>3907</v>
      </c>
      <c r="D77" s="282" t="s">
        <v>3907</v>
      </c>
      <c r="E77" s="282" t="s">
        <v>4838</v>
      </c>
      <c r="F77" s="282" t="s">
        <v>3907</v>
      </c>
      <c r="G77" s="282" t="s">
        <v>4838</v>
      </c>
      <c r="H77" s="282" t="s">
        <v>4838</v>
      </c>
      <c r="I77" s="282" t="s">
        <v>4838</v>
      </c>
      <c r="J77" s="283">
        <v>368</v>
      </c>
      <c r="K77" s="283">
        <v>720</v>
      </c>
      <c r="L77" s="283" t="s">
        <v>68</v>
      </c>
      <c r="M77" s="142" t="s">
        <v>4332</v>
      </c>
      <c r="N77" s="142" t="s">
        <v>4333</v>
      </c>
      <c r="O77" s="142" t="s">
        <v>3910</v>
      </c>
      <c r="P77" s="142" t="s">
        <v>50</v>
      </c>
      <c r="Q77" s="142" t="s">
        <v>4334</v>
      </c>
      <c r="R77" s="142">
        <v>2</v>
      </c>
      <c r="S77" s="142" t="s">
        <v>4091</v>
      </c>
      <c r="T77" s="142" t="s">
        <v>4335</v>
      </c>
      <c r="U77" s="142" t="s">
        <v>68</v>
      </c>
      <c r="V77" s="142">
        <v>1</v>
      </c>
      <c r="W77" s="283" t="s">
        <v>68</v>
      </c>
      <c r="X77" s="283" t="s">
        <v>68</v>
      </c>
      <c r="Y77" s="283" t="s">
        <v>68</v>
      </c>
      <c r="Z77" s="283" t="s">
        <v>68</v>
      </c>
      <c r="AA77" s="150" t="s">
        <v>5151</v>
      </c>
      <c r="AB77" s="142" t="s">
        <v>3932</v>
      </c>
      <c r="AC77" s="142">
        <v>1</v>
      </c>
      <c r="AD77" s="142">
        <v>2000</v>
      </c>
      <c r="AE77" s="283">
        <v>1</v>
      </c>
      <c r="AF77" s="149" t="s">
        <v>4838</v>
      </c>
    </row>
    <row r="78" spans="1:32" s="280" customFormat="1" ht="112">
      <c r="A78" s="295" t="s">
        <v>4336</v>
      </c>
      <c r="B78" s="142" t="s">
        <v>4337</v>
      </c>
      <c r="C78" s="282" t="s">
        <v>3907</v>
      </c>
      <c r="D78" s="282" t="s">
        <v>3907</v>
      </c>
      <c r="E78" s="282" t="s">
        <v>4838</v>
      </c>
      <c r="F78" s="282" t="s">
        <v>3907</v>
      </c>
      <c r="G78" s="282" t="s">
        <v>4838</v>
      </c>
      <c r="H78" s="282" t="s">
        <v>4838</v>
      </c>
      <c r="I78" s="282" t="s">
        <v>4838</v>
      </c>
      <c r="J78" s="283">
        <v>420</v>
      </c>
      <c r="K78" s="283">
        <v>1440</v>
      </c>
      <c r="L78" s="283" t="s">
        <v>546</v>
      </c>
      <c r="M78" s="142" t="s">
        <v>4332</v>
      </c>
      <c r="N78" s="142" t="s">
        <v>4111</v>
      </c>
      <c r="O78" s="142" t="s">
        <v>4090</v>
      </c>
      <c r="P78" s="142" t="s">
        <v>50</v>
      </c>
      <c r="Q78" s="142" t="s">
        <v>4334</v>
      </c>
      <c r="R78" s="142">
        <v>2</v>
      </c>
      <c r="S78" s="142" t="s">
        <v>4091</v>
      </c>
      <c r="T78" s="142" t="s">
        <v>4335</v>
      </c>
      <c r="U78" s="142" t="s">
        <v>68</v>
      </c>
      <c r="V78" s="142">
        <v>1</v>
      </c>
      <c r="W78" s="283" t="s">
        <v>68</v>
      </c>
      <c r="X78" s="283" t="s">
        <v>68</v>
      </c>
      <c r="Y78" s="283" t="s">
        <v>68</v>
      </c>
      <c r="Z78" s="283" t="s">
        <v>68</v>
      </c>
      <c r="AA78" s="288" t="s">
        <v>5151</v>
      </c>
      <c r="AB78" s="142" t="s">
        <v>3932</v>
      </c>
      <c r="AC78" s="142">
        <v>1</v>
      </c>
      <c r="AD78" s="142">
        <v>2017</v>
      </c>
      <c r="AE78" s="283">
        <v>1</v>
      </c>
      <c r="AF78" s="149" t="s">
        <v>4838</v>
      </c>
    </row>
    <row r="79" spans="1:32" s="280" customFormat="1" ht="112">
      <c r="A79" s="295" t="s">
        <v>4338</v>
      </c>
      <c r="B79" s="142" t="s">
        <v>4339</v>
      </c>
      <c r="C79" s="282" t="s">
        <v>3907</v>
      </c>
      <c r="D79" s="282" t="s">
        <v>3907</v>
      </c>
      <c r="E79" s="282" t="s">
        <v>4838</v>
      </c>
      <c r="F79" s="282" t="s">
        <v>3907</v>
      </c>
      <c r="G79" s="282" t="s">
        <v>4838</v>
      </c>
      <c r="H79" s="282" t="s">
        <v>4838</v>
      </c>
      <c r="I79" s="282" t="s">
        <v>4838</v>
      </c>
      <c r="J79" s="283">
        <v>520</v>
      </c>
      <c r="K79" s="283">
        <v>0</v>
      </c>
      <c r="L79" s="283" t="s">
        <v>546</v>
      </c>
      <c r="M79" s="142" t="s">
        <v>4332</v>
      </c>
      <c r="N79" s="142" t="s">
        <v>4340</v>
      </c>
      <c r="O79" s="142" t="s">
        <v>3910</v>
      </c>
      <c r="P79" s="142" t="s">
        <v>50</v>
      </c>
      <c r="Q79" s="142" t="s">
        <v>4334</v>
      </c>
      <c r="R79" s="142">
        <v>1</v>
      </c>
      <c r="S79" s="142" t="s">
        <v>4091</v>
      </c>
      <c r="T79" s="142" t="s">
        <v>4335</v>
      </c>
      <c r="U79" s="142" t="s">
        <v>68</v>
      </c>
      <c r="V79" s="142">
        <v>1</v>
      </c>
      <c r="W79" s="283" t="s">
        <v>68</v>
      </c>
      <c r="X79" s="142" t="s">
        <v>4341</v>
      </c>
      <c r="Y79" s="283" t="s">
        <v>68</v>
      </c>
      <c r="Z79" s="283" t="s">
        <v>68</v>
      </c>
      <c r="AA79" s="150" t="s">
        <v>5152</v>
      </c>
      <c r="AB79" s="142" t="s">
        <v>3932</v>
      </c>
      <c r="AC79" s="142">
        <v>7</v>
      </c>
      <c r="AD79" s="142" t="s">
        <v>4343</v>
      </c>
      <c r="AE79" s="283">
        <v>1</v>
      </c>
      <c r="AF79" s="149" t="s">
        <v>4838</v>
      </c>
    </row>
    <row r="80" spans="1:32" s="280" customFormat="1" ht="112">
      <c r="A80" s="295" t="s">
        <v>4344</v>
      </c>
      <c r="B80" s="142" t="s">
        <v>4345</v>
      </c>
      <c r="C80" s="282" t="s">
        <v>3907</v>
      </c>
      <c r="D80" s="282" t="s">
        <v>3907</v>
      </c>
      <c r="E80" s="282" t="s">
        <v>4838</v>
      </c>
      <c r="F80" s="282" t="s">
        <v>3907</v>
      </c>
      <c r="G80" s="282" t="s">
        <v>4838</v>
      </c>
      <c r="H80" s="282" t="s">
        <v>4838</v>
      </c>
      <c r="I80" s="282" t="s">
        <v>4838</v>
      </c>
      <c r="J80" s="283">
        <v>340</v>
      </c>
      <c r="K80" s="283" t="s">
        <v>4838</v>
      </c>
      <c r="L80" s="283" t="s">
        <v>546</v>
      </c>
      <c r="M80" s="142" t="s">
        <v>4346</v>
      </c>
      <c r="N80" s="142" t="s">
        <v>4347</v>
      </c>
      <c r="O80" s="142" t="s">
        <v>4090</v>
      </c>
      <c r="P80" s="142" t="s">
        <v>50</v>
      </c>
      <c r="Q80" s="142" t="s">
        <v>4334</v>
      </c>
      <c r="R80" s="142">
        <v>1</v>
      </c>
      <c r="S80" s="142" t="s">
        <v>4091</v>
      </c>
      <c r="T80" s="142" t="s">
        <v>4348</v>
      </c>
      <c r="U80" s="142" t="s">
        <v>68</v>
      </c>
      <c r="V80" s="142">
        <v>1</v>
      </c>
      <c r="W80" s="283" t="s">
        <v>68</v>
      </c>
      <c r="X80" s="283" t="s">
        <v>68</v>
      </c>
      <c r="Y80" s="283" t="s">
        <v>68</v>
      </c>
      <c r="Z80" s="283" t="s">
        <v>68</v>
      </c>
      <c r="AA80" s="288" t="s">
        <v>5151</v>
      </c>
      <c r="AB80" s="142" t="s">
        <v>3932</v>
      </c>
      <c r="AC80" s="142">
        <v>1</v>
      </c>
      <c r="AD80" s="142">
        <v>2018</v>
      </c>
      <c r="AE80" s="283">
        <v>1</v>
      </c>
      <c r="AF80" s="149" t="s">
        <v>4838</v>
      </c>
    </row>
    <row r="81" spans="1:32" s="280" customFormat="1" ht="112">
      <c r="A81" s="295" t="s">
        <v>1127</v>
      </c>
      <c r="B81" s="142" t="s">
        <v>4349</v>
      </c>
      <c r="C81" s="282" t="s">
        <v>3907</v>
      </c>
      <c r="D81" s="282" t="s">
        <v>3907</v>
      </c>
      <c r="E81" s="282" t="s">
        <v>4838</v>
      </c>
      <c r="F81" s="282" t="s">
        <v>3907</v>
      </c>
      <c r="G81" s="282" t="s">
        <v>4838</v>
      </c>
      <c r="H81" s="282" t="s">
        <v>4838</v>
      </c>
      <c r="I81" s="282" t="s">
        <v>4838</v>
      </c>
      <c r="J81" s="283" t="s">
        <v>4350</v>
      </c>
      <c r="K81" s="283" t="s">
        <v>23</v>
      </c>
      <c r="L81" s="283" t="s">
        <v>23</v>
      </c>
      <c r="M81" s="151" t="s">
        <v>4351</v>
      </c>
      <c r="N81" s="142" t="s">
        <v>4352</v>
      </c>
      <c r="O81" s="142" t="s">
        <v>2450</v>
      </c>
      <c r="P81" s="142" t="s">
        <v>23</v>
      </c>
      <c r="Q81" s="142" t="s">
        <v>4196</v>
      </c>
      <c r="R81" s="142">
        <v>1</v>
      </c>
      <c r="S81" s="142" t="s">
        <v>4086</v>
      </c>
      <c r="T81" s="142">
        <v>0</v>
      </c>
      <c r="U81" s="142">
        <v>0</v>
      </c>
      <c r="V81" s="142">
        <v>1</v>
      </c>
      <c r="W81" s="142" t="s">
        <v>4353</v>
      </c>
      <c r="X81" s="142" t="s">
        <v>4354</v>
      </c>
      <c r="Y81" s="283" t="s">
        <v>23</v>
      </c>
      <c r="Z81" s="283" t="s">
        <v>68</v>
      </c>
      <c r="AA81" s="150" t="s">
        <v>5151</v>
      </c>
      <c r="AB81" s="142" t="s">
        <v>3932</v>
      </c>
      <c r="AC81" s="283">
        <v>1</v>
      </c>
      <c r="AD81" s="142">
        <v>1991</v>
      </c>
      <c r="AE81" s="283">
        <v>1</v>
      </c>
      <c r="AF81" s="149" t="s">
        <v>4838</v>
      </c>
    </row>
    <row r="82" spans="1:32" s="280" customFormat="1" ht="112">
      <c r="A82" s="295" t="s">
        <v>5153</v>
      </c>
      <c r="B82" s="151" t="s">
        <v>5154</v>
      </c>
      <c r="C82" s="282"/>
      <c r="D82" s="282" t="s">
        <v>3907</v>
      </c>
      <c r="E82" s="282"/>
      <c r="F82" s="282" t="s">
        <v>3907</v>
      </c>
      <c r="G82" s="282"/>
      <c r="H82" s="282"/>
      <c r="I82" s="282"/>
      <c r="J82" s="283">
        <v>24</v>
      </c>
      <c r="K82" s="283" t="s">
        <v>23</v>
      </c>
      <c r="L82" s="283" t="s">
        <v>23</v>
      </c>
      <c r="M82" s="151" t="s">
        <v>5155</v>
      </c>
      <c r="N82" s="142" t="s">
        <v>4006</v>
      </c>
      <c r="O82" s="142" t="s">
        <v>3928</v>
      </c>
      <c r="P82" s="142" t="s">
        <v>121</v>
      </c>
      <c r="Q82" s="142" t="s">
        <v>4196</v>
      </c>
      <c r="R82" s="142">
        <v>2</v>
      </c>
      <c r="S82" s="142" t="s">
        <v>1757</v>
      </c>
      <c r="T82" s="142">
        <v>0</v>
      </c>
      <c r="U82" s="142" t="s">
        <v>23</v>
      </c>
      <c r="V82" s="142">
        <v>1</v>
      </c>
      <c r="W82" s="142" t="s">
        <v>73</v>
      </c>
      <c r="X82" s="142" t="s">
        <v>5156</v>
      </c>
      <c r="Y82" s="283" t="s">
        <v>68</v>
      </c>
      <c r="Z82" s="283" t="s">
        <v>68</v>
      </c>
      <c r="AA82" s="150" t="s">
        <v>5152</v>
      </c>
      <c r="AB82" s="142" t="s">
        <v>3941</v>
      </c>
      <c r="AC82" s="283">
        <v>1</v>
      </c>
      <c r="AD82" s="142">
        <v>2024</v>
      </c>
      <c r="AE82" s="283">
        <v>2</v>
      </c>
      <c r="AF82" s="149"/>
    </row>
    <row r="83" spans="1:32" s="280" customFormat="1" ht="112">
      <c r="A83" s="295" t="s">
        <v>5157</v>
      </c>
      <c r="B83" s="142" t="s">
        <v>5158</v>
      </c>
      <c r="C83" s="282"/>
      <c r="D83" s="282" t="s">
        <v>3907</v>
      </c>
      <c r="E83" s="282"/>
      <c r="F83" s="282" t="s">
        <v>3907</v>
      </c>
      <c r="G83" s="282"/>
      <c r="H83" s="282"/>
      <c r="I83" s="282"/>
      <c r="J83" s="283">
        <v>45</v>
      </c>
      <c r="K83" s="283" t="s">
        <v>23</v>
      </c>
      <c r="L83" s="283" t="s">
        <v>23</v>
      </c>
      <c r="M83" s="151" t="s">
        <v>5159</v>
      </c>
      <c r="N83" s="142" t="s">
        <v>4006</v>
      </c>
      <c r="O83" s="142" t="s">
        <v>4063</v>
      </c>
      <c r="P83" s="142" t="s">
        <v>50</v>
      </c>
      <c r="Q83" s="142" t="s">
        <v>5160</v>
      </c>
      <c r="R83" s="142">
        <v>2</v>
      </c>
      <c r="S83" s="142" t="s">
        <v>1757</v>
      </c>
      <c r="T83" s="142">
        <v>0</v>
      </c>
      <c r="U83" s="142" t="s">
        <v>23</v>
      </c>
      <c r="V83" s="142">
        <v>1</v>
      </c>
      <c r="W83" s="142" t="s">
        <v>23</v>
      </c>
      <c r="X83" s="142" t="s">
        <v>4174</v>
      </c>
      <c r="Y83" s="283" t="s">
        <v>68</v>
      </c>
      <c r="Z83" s="283" t="s">
        <v>68</v>
      </c>
      <c r="AA83" s="150" t="s">
        <v>5152</v>
      </c>
      <c r="AB83" s="142" t="s">
        <v>3941</v>
      </c>
      <c r="AC83" s="283">
        <v>1</v>
      </c>
      <c r="AD83" s="142">
        <v>2023</v>
      </c>
      <c r="AE83" s="283">
        <v>2</v>
      </c>
      <c r="AF83" s="149"/>
    </row>
    <row r="84" spans="1:32" s="280" customFormat="1" ht="112">
      <c r="A84" s="295" t="s">
        <v>4070</v>
      </c>
      <c r="B84" s="142" t="s">
        <v>4071</v>
      </c>
      <c r="C84" s="282" t="s">
        <v>4838</v>
      </c>
      <c r="D84" s="282" t="s">
        <v>3907</v>
      </c>
      <c r="E84" s="282" t="s">
        <v>3907</v>
      </c>
      <c r="F84" s="282" t="s">
        <v>3907</v>
      </c>
      <c r="G84" s="282" t="s">
        <v>4838</v>
      </c>
      <c r="H84" s="282" t="s">
        <v>4838</v>
      </c>
      <c r="I84" s="282" t="s">
        <v>4838</v>
      </c>
      <c r="J84" s="283">
        <v>96</v>
      </c>
      <c r="K84" s="283" t="s">
        <v>454</v>
      </c>
      <c r="L84" s="283" t="s">
        <v>68</v>
      </c>
      <c r="M84" s="142" t="s">
        <v>4072</v>
      </c>
      <c r="N84" s="142" t="s">
        <v>4006</v>
      </c>
      <c r="O84" s="142" t="s">
        <v>3928</v>
      </c>
      <c r="P84" s="142" t="s">
        <v>4073</v>
      </c>
      <c r="Q84" s="142" t="s">
        <v>4074</v>
      </c>
      <c r="R84" s="142">
        <v>2</v>
      </c>
      <c r="S84" s="142" t="s">
        <v>1757</v>
      </c>
      <c r="T84" s="142">
        <v>1</v>
      </c>
      <c r="U84" s="142" t="s">
        <v>23</v>
      </c>
      <c r="V84" s="142">
        <v>1</v>
      </c>
      <c r="W84" s="142" t="s">
        <v>4075</v>
      </c>
      <c r="X84" s="283" t="s">
        <v>23</v>
      </c>
      <c r="Y84" s="283" t="s">
        <v>68</v>
      </c>
      <c r="Z84" s="142" t="s">
        <v>68</v>
      </c>
      <c r="AA84" s="296" t="s">
        <v>4342</v>
      </c>
      <c r="AB84" s="142" t="s">
        <v>3932</v>
      </c>
      <c r="AC84" s="283" t="s">
        <v>2609</v>
      </c>
      <c r="AD84" s="142">
        <v>2018</v>
      </c>
      <c r="AE84" s="283">
        <v>1</v>
      </c>
      <c r="AF84" s="149" t="s">
        <v>4838</v>
      </c>
    </row>
    <row r="85" spans="1:32" s="280" customFormat="1" ht="112">
      <c r="A85" s="295" t="s">
        <v>5161</v>
      </c>
      <c r="B85" s="142" t="s">
        <v>4076</v>
      </c>
      <c r="C85" s="282" t="s">
        <v>4838</v>
      </c>
      <c r="D85" s="282" t="s">
        <v>3907</v>
      </c>
      <c r="E85" s="282" t="s">
        <v>4838</v>
      </c>
      <c r="F85" s="282" t="s">
        <v>3907</v>
      </c>
      <c r="G85" s="282" t="s">
        <v>4838</v>
      </c>
      <c r="H85" s="282" t="s">
        <v>4838</v>
      </c>
      <c r="I85" s="282" t="s">
        <v>4838</v>
      </c>
      <c r="J85" s="283">
        <v>156</v>
      </c>
      <c r="K85" s="283" t="s">
        <v>454</v>
      </c>
      <c r="L85" s="283" t="s">
        <v>68</v>
      </c>
      <c r="M85" s="142" t="s">
        <v>4077</v>
      </c>
      <c r="N85" s="142" t="s">
        <v>4006</v>
      </c>
      <c r="O85" s="142" t="s">
        <v>4078</v>
      </c>
      <c r="P85" s="142" t="s">
        <v>50</v>
      </c>
      <c r="Q85" s="142" t="s">
        <v>4079</v>
      </c>
      <c r="R85" s="142">
        <v>2</v>
      </c>
      <c r="S85" s="142" t="s">
        <v>1757</v>
      </c>
      <c r="T85" s="142">
        <v>0</v>
      </c>
      <c r="U85" s="142" t="s">
        <v>23</v>
      </c>
      <c r="V85" s="142">
        <v>1</v>
      </c>
      <c r="W85" s="283" t="s">
        <v>23</v>
      </c>
      <c r="X85" s="283" t="s">
        <v>4080</v>
      </c>
      <c r="Y85" s="283" t="s">
        <v>68</v>
      </c>
      <c r="Z85" s="283" t="s">
        <v>68</v>
      </c>
      <c r="AA85" s="150" t="s">
        <v>5070</v>
      </c>
      <c r="AB85" s="142" t="s">
        <v>3932</v>
      </c>
      <c r="AC85" s="283">
        <v>7</v>
      </c>
      <c r="AD85" s="142">
        <v>2016</v>
      </c>
      <c r="AE85" s="283">
        <v>2</v>
      </c>
      <c r="AF85" s="149" t="s">
        <v>4838</v>
      </c>
    </row>
    <row r="86" spans="1:32" s="280" customFormat="1" ht="409.6">
      <c r="A86" s="297" t="s">
        <v>3948</v>
      </c>
      <c r="B86" s="142" t="s">
        <v>4389</v>
      </c>
      <c r="C86" s="282" t="s">
        <v>4838</v>
      </c>
      <c r="D86" s="282" t="s">
        <v>3907</v>
      </c>
      <c r="E86" s="282" t="s">
        <v>3907</v>
      </c>
      <c r="F86" s="282" t="s">
        <v>4838</v>
      </c>
      <c r="G86" s="282" t="s">
        <v>4838</v>
      </c>
      <c r="H86" s="282" t="s">
        <v>3907</v>
      </c>
      <c r="I86" s="282" t="s">
        <v>4838</v>
      </c>
      <c r="J86" s="142">
        <v>900</v>
      </c>
      <c r="K86" s="294">
        <v>1200</v>
      </c>
      <c r="L86" s="142" t="s">
        <v>68</v>
      </c>
      <c r="M86" s="142" t="s">
        <v>4390</v>
      </c>
      <c r="N86" s="142" t="s">
        <v>3949</v>
      </c>
      <c r="O86" s="142" t="s">
        <v>3928</v>
      </c>
      <c r="P86" s="142" t="s">
        <v>1326</v>
      </c>
      <c r="Q86" s="142" t="s">
        <v>3911</v>
      </c>
      <c r="R86" s="142">
        <v>1</v>
      </c>
      <c r="S86" s="142" t="s">
        <v>3912</v>
      </c>
      <c r="T86" s="142">
        <v>0</v>
      </c>
      <c r="U86" s="142" t="s">
        <v>52</v>
      </c>
      <c r="V86" s="298">
        <v>1</v>
      </c>
      <c r="W86" s="142" t="s">
        <v>23</v>
      </c>
      <c r="X86" s="142" t="s">
        <v>3950</v>
      </c>
      <c r="Y86" s="142" t="s">
        <v>68</v>
      </c>
      <c r="Z86" s="142" t="s">
        <v>68</v>
      </c>
      <c r="AA86" s="287">
        <v>88780</v>
      </c>
      <c r="AB86" s="142" t="s">
        <v>3941</v>
      </c>
      <c r="AC86" s="283">
        <v>1</v>
      </c>
      <c r="AD86" s="142">
        <v>2016</v>
      </c>
      <c r="AE86" s="283">
        <v>3</v>
      </c>
      <c r="AF86" s="149" t="s">
        <v>4838</v>
      </c>
    </row>
    <row r="87" spans="1:32" s="280" customFormat="1" ht="126">
      <c r="A87" s="297" t="s">
        <v>4052</v>
      </c>
      <c r="B87" s="142" t="s">
        <v>4053</v>
      </c>
      <c r="C87" s="282" t="s">
        <v>4838</v>
      </c>
      <c r="D87" s="282" t="s">
        <v>3907</v>
      </c>
      <c r="E87" s="282" t="s">
        <v>3907</v>
      </c>
      <c r="F87" s="282" t="s">
        <v>3907</v>
      </c>
      <c r="G87" s="282" t="s">
        <v>4838</v>
      </c>
      <c r="H87" s="282" t="s">
        <v>4838</v>
      </c>
      <c r="I87" s="282" t="s">
        <v>4838</v>
      </c>
      <c r="J87" s="283">
        <v>850</v>
      </c>
      <c r="K87" s="283" t="s">
        <v>454</v>
      </c>
      <c r="L87" s="283" t="s">
        <v>52</v>
      </c>
      <c r="M87" s="142" t="s">
        <v>4054</v>
      </c>
      <c r="N87" s="142" t="s">
        <v>4055</v>
      </c>
      <c r="O87" s="142" t="s">
        <v>4056</v>
      </c>
      <c r="P87" s="142" t="s">
        <v>121</v>
      </c>
      <c r="Q87" s="142" t="s">
        <v>3911</v>
      </c>
      <c r="R87" s="142">
        <v>0</v>
      </c>
      <c r="S87" s="142" t="s">
        <v>4057</v>
      </c>
      <c r="T87" s="142">
        <v>0</v>
      </c>
      <c r="U87" s="142" t="s">
        <v>52</v>
      </c>
      <c r="V87" s="299">
        <v>1</v>
      </c>
      <c r="W87" s="283" t="s">
        <v>52</v>
      </c>
      <c r="X87" s="142" t="s">
        <v>4058</v>
      </c>
      <c r="Y87" s="283" t="s">
        <v>68</v>
      </c>
      <c r="Z87" s="142" t="s">
        <v>23</v>
      </c>
      <c r="AA87" s="287">
        <v>326421.68</v>
      </c>
      <c r="AB87" s="142" t="s">
        <v>3941</v>
      </c>
      <c r="AC87" s="283" t="s">
        <v>1865</v>
      </c>
      <c r="AD87" s="142">
        <v>2000</v>
      </c>
      <c r="AE87" s="283">
        <v>3</v>
      </c>
      <c r="AF87" s="149" t="s">
        <v>4838</v>
      </c>
    </row>
    <row r="88" spans="1:32" s="280" customFormat="1" ht="112">
      <c r="A88" s="297" t="s">
        <v>4059</v>
      </c>
      <c r="B88" s="142" t="s">
        <v>4060</v>
      </c>
      <c r="C88" s="282" t="s">
        <v>3907</v>
      </c>
      <c r="D88" s="282" t="s">
        <v>3907</v>
      </c>
      <c r="E88" s="282" t="s">
        <v>3907</v>
      </c>
      <c r="F88" s="282" t="s">
        <v>4838</v>
      </c>
      <c r="G88" s="282" t="s">
        <v>4838</v>
      </c>
      <c r="H88" s="282" t="s">
        <v>4838</v>
      </c>
      <c r="I88" s="282" t="s">
        <v>4838</v>
      </c>
      <c r="J88" s="283">
        <v>50</v>
      </c>
      <c r="K88" s="283" t="s">
        <v>516</v>
      </c>
      <c r="L88" s="283" t="s">
        <v>23</v>
      </c>
      <c r="M88" s="142" t="s">
        <v>4061</v>
      </c>
      <c r="N88" s="142" t="s">
        <v>4062</v>
      </c>
      <c r="O88" s="142" t="s">
        <v>4063</v>
      </c>
      <c r="P88" s="142" t="s">
        <v>502</v>
      </c>
      <c r="Q88" s="142" t="s">
        <v>4064</v>
      </c>
      <c r="R88" s="142">
        <v>2</v>
      </c>
      <c r="S88" s="142" t="s">
        <v>4065</v>
      </c>
      <c r="T88" s="142">
        <v>0</v>
      </c>
      <c r="U88" s="142" t="s">
        <v>23</v>
      </c>
      <c r="V88" s="299">
        <v>1</v>
      </c>
      <c r="W88" s="283" t="s">
        <v>52</v>
      </c>
      <c r="X88" s="142" t="s">
        <v>52</v>
      </c>
      <c r="Y88" s="283" t="s">
        <v>68</v>
      </c>
      <c r="Z88" s="142" t="s">
        <v>23</v>
      </c>
      <c r="AA88" s="287">
        <v>67000</v>
      </c>
      <c r="AB88" s="142" t="s">
        <v>3941</v>
      </c>
      <c r="AC88" s="283">
        <v>1</v>
      </c>
      <c r="AD88" s="142">
        <v>2022</v>
      </c>
      <c r="AE88" s="283">
        <v>1</v>
      </c>
      <c r="AF88" s="149" t="s">
        <v>4838</v>
      </c>
    </row>
    <row r="89" spans="1:32" s="280" customFormat="1" ht="112">
      <c r="A89" s="297" t="s">
        <v>4066</v>
      </c>
      <c r="B89" s="142" t="s">
        <v>4067</v>
      </c>
      <c r="C89" s="282" t="s">
        <v>3907</v>
      </c>
      <c r="D89" s="282" t="s">
        <v>3907</v>
      </c>
      <c r="E89" s="282" t="s">
        <v>4838</v>
      </c>
      <c r="F89" s="282" t="s">
        <v>4838</v>
      </c>
      <c r="G89" s="282" t="s">
        <v>4838</v>
      </c>
      <c r="H89" s="282" t="s">
        <v>4838</v>
      </c>
      <c r="I89" s="282" t="s">
        <v>4838</v>
      </c>
      <c r="J89" s="283">
        <v>65</v>
      </c>
      <c r="K89" s="283">
        <v>120</v>
      </c>
      <c r="L89" s="283" t="s">
        <v>23</v>
      </c>
      <c r="M89" s="142" t="s">
        <v>4068</v>
      </c>
      <c r="N89" s="142" t="s">
        <v>4006</v>
      </c>
      <c r="O89" s="142" t="s">
        <v>4063</v>
      </c>
      <c r="P89" s="142" t="s">
        <v>1325</v>
      </c>
      <c r="Q89" s="142" t="s">
        <v>4069</v>
      </c>
      <c r="R89" s="142">
        <v>2</v>
      </c>
      <c r="S89" s="142">
        <v>4</v>
      </c>
      <c r="T89" s="142">
        <v>0</v>
      </c>
      <c r="U89" s="142" t="s">
        <v>23</v>
      </c>
      <c r="V89" s="299">
        <v>1</v>
      </c>
      <c r="W89" s="283" t="s">
        <v>23</v>
      </c>
      <c r="X89" s="142" t="s">
        <v>23</v>
      </c>
      <c r="Y89" s="283" t="s">
        <v>68</v>
      </c>
      <c r="Z89" s="142" t="s">
        <v>23</v>
      </c>
      <c r="AA89" s="287">
        <v>64444</v>
      </c>
      <c r="AB89" s="142" t="s">
        <v>3941</v>
      </c>
      <c r="AC89" s="283">
        <v>1</v>
      </c>
      <c r="AD89" s="142">
        <v>2023</v>
      </c>
      <c r="AE89" s="283" t="s">
        <v>4838</v>
      </c>
      <c r="AF89" s="149" t="s">
        <v>4838</v>
      </c>
    </row>
    <row r="90" spans="1:32" s="280" customFormat="1" ht="112">
      <c r="A90" s="297" t="s">
        <v>4081</v>
      </c>
      <c r="B90" s="142" t="s">
        <v>4082</v>
      </c>
      <c r="C90" s="282" t="s">
        <v>4838</v>
      </c>
      <c r="D90" s="282" t="s">
        <v>3907</v>
      </c>
      <c r="E90" s="282" t="s">
        <v>3907</v>
      </c>
      <c r="F90" s="282" t="s">
        <v>3907</v>
      </c>
      <c r="G90" s="282" t="s">
        <v>3907</v>
      </c>
      <c r="H90" s="282" t="s">
        <v>4838</v>
      </c>
      <c r="I90" s="282" t="s">
        <v>4838</v>
      </c>
      <c r="J90" s="283">
        <v>228</v>
      </c>
      <c r="K90" s="283" t="s">
        <v>52</v>
      </c>
      <c r="L90" s="283" t="s">
        <v>68</v>
      </c>
      <c r="M90" s="142" t="s">
        <v>4083</v>
      </c>
      <c r="N90" s="142" t="s">
        <v>4084</v>
      </c>
      <c r="O90" s="142">
        <v>60</v>
      </c>
      <c r="P90" s="142" t="s">
        <v>55</v>
      </c>
      <c r="Q90" s="142" t="s">
        <v>4079</v>
      </c>
      <c r="R90" s="142">
        <v>2</v>
      </c>
      <c r="S90" s="142" t="s">
        <v>1757</v>
      </c>
      <c r="T90" s="142">
        <v>1</v>
      </c>
      <c r="U90" s="142" t="s">
        <v>52</v>
      </c>
      <c r="V90" s="142">
        <v>1</v>
      </c>
      <c r="W90" s="142" t="s">
        <v>5162</v>
      </c>
      <c r="X90" s="283" t="s">
        <v>4085</v>
      </c>
      <c r="Y90" s="142" t="s">
        <v>23</v>
      </c>
      <c r="Z90" s="142" t="s">
        <v>23</v>
      </c>
      <c r="AA90" s="150" t="s">
        <v>5163</v>
      </c>
      <c r="AB90" s="142" t="s">
        <v>3932</v>
      </c>
      <c r="AC90" s="142">
        <v>3</v>
      </c>
      <c r="AD90" s="142">
        <v>2013</v>
      </c>
      <c r="AE90" s="283">
        <v>3</v>
      </c>
      <c r="AF90" s="149" t="s">
        <v>4838</v>
      </c>
    </row>
    <row r="91" spans="1:32" s="280" customFormat="1" ht="112">
      <c r="A91" s="297" t="s">
        <v>5164</v>
      </c>
      <c r="B91" s="142" t="s">
        <v>5165</v>
      </c>
      <c r="C91" s="282"/>
      <c r="D91" s="282" t="s">
        <v>3907</v>
      </c>
      <c r="E91" s="282"/>
      <c r="F91" s="282" t="s">
        <v>3907</v>
      </c>
      <c r="G91" s="282" t="s">
        <v>3907</v>
      </c>
      <c r="H91" s="282"/>
      <c r="I91" s="282"/>
      <c r="J91" s="283">
        <v>142</v>
      </c>
      <c r="K91" s="283" t="s">
        <v>23</v>
      </c>
      <c r="L91" s="283" t="s">
        <v>23</v>
      </c>
      <c r="M91" s="142" t="s">
        <v>5166</v>
      </c>
      <c r="N91" s="142" t="s">
        <v>5074</v>
      </c>
      <c r="O91" s="142" t="s">
        <v>4090</v>
      </c>
      <c r="P91" s="142">
        <v>1</v>
      </c>
      <c r="Q91" s="142" t="s">
        <v>4179</v>
      </c>
      <c r="R91" s="142">
        <v>1</v>
      </c>
      <c r="S91" s="142" t="s">
        <v>1997</v>
      </c>
      <c r="T91" s="142">
        <v>0</v>
      </c>
      <c r="U91" s="142" t="s">
        <v>410</v>
      </c>
      <c r="V91" s="142">
        <v>1</v>
      </c>
      <c r="W91" s="142" t="s">
        <v>5167</v>
      </c>
      <c r="X91" s="283" t="s">
        <v>5168</v>
      </c>
      <c r="Y91" s="142" t="s">
        <v>49</v>
      </c>
      <c r="Z91" s="142" t="s">
        <v>49</v>
      </c>
      <c r="AA91" s="150" t="s">
        <v>5169</v>
      </c>
      <c r="AB91" s="142" t="s">
        <v>3932</v>
      </c>
      <c r="AC91" s="142">
        <v>3</v>
      </c>
      <c r="AD91" s="142">
        <v>2024</v>
      </c>
      <c r="AE91" s="283"/>
      <c r="AF91" s="149"/>
    </row>
    <row r="92" spans="1:32" s="280" customFormat="1" ht="112">
      <c r="A92" s="297" t="s">
        <v>5170</v>
      </c>
      <c r="B92" s="142" t="s">
        <v>5171</v>
      </c>
      <c r="C92" s="282"/>
      <c r="D92" s="282" t="s">
        <v>3907</v>
      </c>
      <c r="E92" s="282" t="s">
        <v>3907</v>
      </c>
      <c r="F92" s="282" t="s">
        <v>3907</v>
      </c>
      <c r="G92" s="282" t="s">
        <v>3907</v>
      </c>
      <c r="H92" s="282"/>
      <c r="I92" s="282"/>
      <c r="J92" s="283">
        <v>142</v>
      </c>
      <c r="K92" s="283" t="s">
        <v>23</v>
      </c>
      <c r="L92" s="283" t="s">
        <v>23</v>
      </c>
      <c r="M92" s="142" t="s">
        <v>5172</v>
      </c>
      <c r="N92" s="142" t="s">
        <v>5074</v>
      </c>
      <c r="O92" s="142" t="s">
        <v>3910</v>
      </c>
      <c r="P92" s="142">
        <v>1</v>
      </c>
      <c r="Q92" s="142" t="s">
        <v>4179</v>
      </c>
      <c r="R92" s="142">
        <v>1</v>
      </c>
      <c r="S92" s="142" t="s">
        <v>1757</v>
      </c>
      <c r="T92" s="142">
        <v>0</v>
      </c>
      <c r="U92" s="142" t="s">
        <v>410</v>
      </c>
      <c r="V92" s="142">
        <v>1</v>
      </c>
      <c r="W92" s="142" t="s">
        <v>410</v>
      </c>
      <c r="X92" s="283"/>
      <c r="Y92" s="142" t="s">
        <v>49</v>
      </c>
      <c r="Z92" s="142" t="s">
        <v>49</v>
      </c>
      <c r="AA92" s="300">
        <v>10000</v>
      </c>
      <c r="AB92" s="142" t="s">
        <v>3932</v>
      </c>
      <c r="AC92" s="142">
        <v>1</v>
      </c>
      <c r="AD92" s="142">
        <v>2024</v>
      </c>
      <c r="AE92" s="283">
        <v>1</v>
      </c>
      <c r="AF92" s="149"/>
    </row>
    <row r="93" spans="1:32" s="280" customFormat="1" ht="112">
      <c r="A93" s="297" t="s">
        <v>5173</v>
      </c>
      <c r="B93" s="142" t="s">
        <v>5174</v>
      </c>
      <c r="C93" s="282"/>
      <c r="D93" s="282" t="s">
        <v>3907</v>
      </c>
      <c r="E93" s="282"/>
      <c r="F93" s="282" t="s">
        <v>3907</v>
      </c>
      <c r="G93" s="282"/>
      <c r="H93" s="282"/>
      <c r="I93" s="282"/>
      <c r="J93" s="283">
        <v>142</v>
      </c>
      <c r="K93" s="283" t="s">
        <v>23</v>
      </c>
      <c r="L93" s="283" t="s">
        <v>23</v>
      </c>
      <c r="M93" s="142" t="s">
        <v>5175</v>
      </c>
      <c r="N93" s="142" t="s">
        <v>5176</v>
      </c>
      <c r="O93" s="142" t="s">
        <v>5177</v>
      </c>
      <c r="P93" s="142">
        <v>1</v>
      </c>
      <c r="Q93" s="142" t="s">
        <v>5178</v>
      </c>
      <c r="R93" s="142">
        <v>1</v>
      </c>
      <c r="S93" s="142" t="s">
        <v>1757</v>
      </c>
      <c r="T93" s="142">
        <v>0</v>
      </c>
      <c r="U93" s="142" t="s">
        <v>410</v>
      </c>
      <c r="V93" s="142">
        <v>1</v>
      </c>
      <c r="W93" s="142" t="s">
        <v>410</v>
      </c>
      <c r="X93" s="283"/>
      <c r="Y93" s="142" t="s">
        <v>49</v>
      </c>
      <c r="Z93" s="142" t="s">
        <v>49</v>
      </c>
      <c r="AA93" s="300">
        <v>10000</v>
      </c>
      <c r="AB93" s="142" t="s">
        <v>3932</v>
      </c>
      <c r="AC93" s="142">
        <v>1</v>
      </c>
      <c r="AD93" s="142">
        <v>2024</v>
      </c>
      <c r="AE93" s="283">
        <v>1</v>
      </c>
      <c r="AF93" s="149"/>
    </row>
    <row r="94" spans="1:32" s="280" customFormat="1" ht="112">
      <c r="A94" s="297" t="s">
        <v>5179</v>
      </c>
      <c r="B94" s="142" t="s">
        <v>5180</v>
      </c>
      <c r="C94" s="282"/>
      <c r="D94" s="282" t="s">
        <v>3907</v>
      </c>
      <c r="E94" s="282" t="s">
        <v>3907</v>
      </c>
      <c r="F94" s="282" t="s">
        <v>3907</v>
      </c>
      <c r="G94" s="282"/>
      <c r="H94" s="282"/>
      <c r="I94" s="282"/>
      <c r="J94" s="283">
        <v>142</v>
      </c>
      <c r="K94" s="283" t="s">
        <v>4885</v>
      </c>
      <c r="L94" s="283" t="s">
        <v>23</v>
      </c>
      <c r="M94" s="142" t="s">
        <v>5181</v>
      </c>
      <c r="N94" s="142" t="s">
        <v>5074</v>
      </c>
      <c r="O94" s="142" t="s">
        <v>4217</v>
      </c>
      <c r="P94" s="142">
        <v>1</v>
      </c>
      <c r="Q94" s="142" t="s">
        <v>5182</v>
      </c>
      <c r="R94" s="142">
        <v>1</v>
      </c>
      <c r="S94" s="142" t="s">
        <v>1757</v>
      </c>
      <c r="T94" s="142">
        <v>0</v>
      </c>
      <c r="U94" s="142" t="s">
        <v>410</v>
      </c>
      <c r="V94" s="142">
        <v>1</v>
      </c>
      <c r="W94" s="142" t="s">
        <v>410</v>
      </c>
      <c r="X94" s="283" t="s">
        <v>5183</v>
      </c>
      <c r="Y94" s="142" t="s">
        <v>49</v>
      </c>
      <c r="Z94" s="142" t="s">
        <v>49</v>
      </c>
      <c r="AA94" s="150" t="s">
        <v>5070</v>
      </c>
      <c r="AB94" s="142" t="s">
        <v>3932</v>
      </c>
      <c r="AC94" s="142">
        <v>1</v>
      </c>
      <c r="AD94" s="142">
        <v>2024</v>
      </c>
      <c r="AE94" s="283">
        <v>2</v>
      </c>
      <c r="AF94" s="149"/>
    </row>
    <row r="95" spans="1:32" s="280" customFormat="1" ht="112">
      <c r="A95" s="297" t="s">
        <v>370</v>
      </c>
      <c r="B95" s="151" t="s">
        <v>5184</v>
      </c>
      <c r="C95" s="282"/>
      <c r="D95" s="282" t="s">
        <v>3907</v>
      </c>
      <c r="E95" s="282"/>
      <c r="F95" s="282" t="s">
        <v>3907</v>
      </c>
      <c r="G95" s="282"/>
      <c r="H95" s="282"/>
      <c r="I95" s="282"/>
      <c r="J95" s="283">
        <v>72</v>
      </c>
      <c r="K95" s="283" t="s">
        <v>23</v>
      </c>
      <c r="L95" s="283" t="s">
        <v>23</v>
      </c>
      <c r="M95" s="142" t="s">
        <v>5185</v>
      </c>
      <c r="N95" s="142" t="s">
        <v>5186</v>
      </c>
      <c r="O95" s="142" t="s">
        <v>5187</v>
      </c>
      <c r="P95" s="142">
        <v>8</v>
      </c>
      <c r="Q95" s="142" t="s">
        <v>5178</v>
      </c>
      <c r="R95" s="142">
        <v>2</v>
      </c>
      <c r="S95" s="142" t="s">
        <v>1997</v>
      </c>
      <c r="T95" s="142">
        <v>0</v>
      </c>
      <c r="U95" s="142" t="s">
        <v>23</v>
      </c>
      <c r="V95" s="142">
        <v>1</v>
      </c>
      <c r="W95" s="142" t="s">
        <v>5188</v>
      </c>
      <c r="X95" s="142" t="s">
        <v>370</v>
      </c>
      <c r="Y95" s="142" t="s">
        <v>327</v>
      </c>
      <c r="Z95" s="142" t="s">
        <v>68</v>
      </c>
      <c r="AA95" s="150">
        <v>5307.06</v>
      </c>
      <c r="AB95" s="142" t="s">
        <v>3932</v>
      </c>
      <c r="AC95" s="142">
        <v>1</v>
      </c>
      <c r="AD95" s="142">
        <v>2013</v>
      </c>
      <c r="AE95" s="283">
        <v>2</v>
      </c>
      <c r="AF95" s="149"/>
    </row>
    <row r="96" spans="1:32" s="280" customFormat="1" ht="112">
      <c r="A96" s="297" t="s">
        <v>5189</v>
      </c>
      <c r="B96" s="151" t="s">
        <v>5190</v>
      </c>
      <c r="C96" s="282"/>
      <c r="D96" s="282" t="s">
        <v>3907</v>
      </c>
      <c r="E96" s="282"/>
      <c r="F96" s="282" t="s">
        <v>3907</v>
      </c>
      <c r="G96" s="282"/>
      <c r="H96" s="282"/>
      <c r="I96" s="282"/>
      <c r="J96" s="283">
        <v>12</v>
      </c>
      <c r="K96" s="283" t="s">
        <v>23</v>
      </c>
      <c r="L96" s="283" t="s">
        <v>23</v>
      </c>
      <c r="M96" s="142" t="s">
        <v>5191</v>
      </c>
      <c r="N96" s="142" t="s">
        <v>4006</v>
      </c>
      <c r="O96" s="142" t="s">
        <v>5148</v>
      </c>
      <c r="P96" s="142">
        <v>8</v>
      </c>
      <c r="Q96" s="142" t="s">
        <v>5192</v>
      </c>
      <c r="R96" s="142" t="s">
        <v>3210</v>
      </c>
      <c r="S96" s="142" t="s">
        <v>1757</v>
      </c>
      <c r="T96" s="142">
        <v>0</v>
      </c>
      <c r="U96" s="142" t="s">
        <v>23</v>
      </c>
      <c r="V96" s="142">
        <v>1</v>
      </c>
      <c r="W96" s="142" t="s">
        <v>68</v>
      </c>
      <c r="X96" s="142" t="s">
        <v>5150</v>
      </c>
      <c r="Y96" s="142" t="s">
        <v>73</v>
      </c>
      <c r="Z96" s="142" t="s">
        <v>68</v>
      </c>
      <c r="AA96" s="301" t="s">
        <v>3931</v>
      </c>
      <c r="AB96" s="142" t="s">
        <v>3932</v>
      </c>
      <c r="AC96" s="142" t="s">
        <v>1792</v>
      </c>
      <c r="AD96" s="142">
        <v>2024</v>
      </c>
      <c r="AE96" s="283">
        <v>2</v>
      </c>
      <c r="AF96" s="149"/>
    </row>
    <row r="97" spans="1:32" s="280" customFormat="1" ht="112">
      <c r="A97" s="297" t="s">
        <v>5193</v>
      </c>
      <c r="B97" s="293" t="s">
        <v>5194</v>
      </c>
      <c r="C97" s="282"/>
      <c r="D97" s="282" t="s">
        <v>3907</v>
      </c>
      <c r="E97" s="282"/>
      <c r="F97" s="282" t="s">
        <v>3907</v>
      </c>
      <c r="G97" s="282"/>
      <c r="H97" s="282"/>
      <c r="I97" s="282"/>
      <c r="J97" s="283">
        <v>28</v>
      </c>
      <c r="K97" s="283" t="s">
        <v>23</v>
      </c>
      <c r="L97" s="283" t="s">
        <v>23</v>
      </c>
      <c r="M97" s="142" t="s">
        <v>5195</v>
      </c>
      <c r="N97" s="142" t="s">
        <v>4006</v>
      </c>
      <c r="O97" s="142" t="s">
        <v>5196</v>
      </c>
      <c r="P97" s="142">
        <v>8</v>
      </c>
      <c r="Q97" s="142" t="s">
        <v>5192</v>
      </c>
      <c r="R97" s="142">
        <v>2</v>
      </c>
      <c r="S97" s="142" t="s">
        <v>1757</v>
      </c>
      <c r="T97" s="142">
        <v>0</v>
      </c>
      <c r="U97" s="142" t="s">
        <v>23</v>
      </c>
      <c r="V97" s="142">
        <v>1</v>
      </c>
      <c r="W97" s="142" t="s">
        <v>73</v>
      </c>
      <c r="X97" s="142" t="s">
        <v>5197</v>
      </c>
      <c r="Y97" s="142" t="s">
        <v>73</v>
      </c>
      <c r="Z97" s="142" t="s">
        <v>68</v>
      </c>
      <c r="AA97" s="150" t="s">
        <v>5070</v>
      </c>
      <c r="AB97" s="142" t="s">
        <v>3932</v>
      </c>
      <c r="AC97" s="142">
        <v>1</v>
      </c>
      <c r="AD97" s="142">
        <v>2024</v>
      </c>
      <c r="AE97" s="283">
        <v>2</v>
      </c>
      <c r="AF97" s="149"/>
    </row>
    <row r="98" spans="1:32" s="280" customFormat="1" ht="112">
      <c r="A98" s="297" t="s">
        <v>5198</v>
      </c>
      <c r="B98" s="142" t="s">
        <v>5199</v>
      </c>
      <c r="C98" s="282" t="s">
        <v>4838</v>
      </c>
      <c r="D98" s="282" t="s">
        <v>3907</v>
      </c>
      <c r="E98" s="282" t="s">
        <v>3907</v>
      </c>
      <c r="F98" s="282" t="s">
        <v>3907</v>
      </c>
      <c r="G98" s="282" t="s">
        <v>3907</v>
      </c>
      <c r="H98" s="282" t="s">
        <v>4838</v>
      </c>
      <c r="I98" s="282" t="s">
        <v>4838</v>
      </c>
      <c r="J98" s="142">
        <v>68</v>
      </c>
      <c r="K98" s="142" t="s">
        <v>3999</v>
      </c>
      <c r="L98" s="142" t="s">
        <v>68</v>
      </c>
      <c r="M98" s="142" t="s">
        <v>5200</v>
      </c>
      <c r="N98" s="142" t="s">
        <v>4001</v>
      </c>
      <c r="O98" s="142" t="s">
        <v>4838</v>
      </c>
      <c r="P98" s="142" t="s">
        <v>2738</v>
      </c>
      <c r="Q98" s="142" t="s">
        <v>5178</v>
      </c>
      <c r="R98" s="142">
        <v>0</v>
      </c>
      <c r="S98" s="149" t="s">
        <v>3912</v>
      </c>
      <c r="T98" s="142">
        <v>0</v>
      </c>
      <c r="U98" s="142" t="s">
        <v>23</v>
      </c>
      <c r="V98" s="142" t="s">
        <v>4003</v>
      </c>
      <c r="W98" s="142" t="s">
        <v>5201</v>
      </c>
      <c r="X98" s="142" t="s">
        <v>5202</v>
      </c>
      <c r="Y98" s="142" t="s">
        <v>23</v>
      </c>
      <c r="Z98" s="142" t="s">
        <v>23</v>
      </c>
      <c r="AA98" s="150" t="s">
        <v>5070</v>
      </c>
      <c r="AB98" s="142" t="s">
        <v>3932</v>
      </c>
      <c r="AC98" s="283">
        <v>2</v>
      </c>
      <c r="AD98" s="142">
        <v>2019</v>
      </c>
      <c r="AE98" s="283">
        <v>2</v>
      </c>
      <c r="AF98" s="149" t="s">
        <v>4838</v>
      </c>
    </row>
    <row r="99" spans="1:32" s="280" customFormat="1" ht="112">
      <c r="A99" s="297" t="s">
        <v>5203</v>
      </c>
      <c r="B99" s="293" t="s">
        <v>5204</v>
      </c>
      <c r="C99" s="282"/>
      <c r="D99" s="282" t="s">
        <v>3907</v>
      </c>
      <c r="E99" s="282" t="s">
        <v>3907</v>
      </c>
      <c r="F99" s="282" t="s">
        <v>3907</v>
      </c>
      <c r="G99" s="282"/>
      <c r="H99" s="282"/>
      <c r="I99" s="282"/>
      <c r="J99" s="283">
        <v>22</v>
      </c>
      <c r="K99" s="283" t="s">
        <v>23</v>
      </c>
      <c r="L99" s="283" t="s">
        <v>23</v>
      </c>
      <c r="M99" s="142" t="s">
        <v>5205</v>
      </c>
      <c r="N99" s="142" t="s">
        <v>5206</v>
      </c>
      <c r="O99" s="142" t="s">
        <v>4090</v>
      </c>
      <c r="P99" s="142" t="s">
        <v>121</v>
      </c>
      <c r="Q99" s="142" t="s">
        <v>5178</v>
      </c>
      <c r="R99" s="142">
        <v>1</v>
      </c>
      <c r="S99" s="142" t="s">
        <v>1757</v>
      </c>
      <c r="T99" s="142">
        <v>0</v>
      </c>
      <c r="U99" s="142" t="s">
        <v>23</v>
      </c>
      <c r="V99" s="142">
        <v>1</v>
      </c>
      <c r="W99" s="142" t="s">
        <v>345</v>
      </c>
      <c r="X99" s="142"/>
      <c r="Y99" s="142" t="s">
        <v>73</v>
      </c>
      <c r="Z99" s="142" t="s">
        <v>68</v>
      </c>
      <c r="AA99" s="300">
        <v>10000</v>
      </c>
      <c r="AB99" s="142" t="s">
        <v>3932</v>
      </c>
      <c r="AC99" s="142">
        <v>1</v>
      </c>
      <c r="AD99" s="142">
        <v>2024</v>
      </c>
      <c r="AE99" s="283">
        <v>1</v>
      </c>
      <c r="AF99" s="149"/>
    </row>
    <row r="100" spans="1:32" s="280" customFormat="1" ht="112">
      <c r="A100" s="297" t="s">
        <v>1088</v>
      </c>
      <c r="B100" s="142" t="s">
        <v>4094</v>
      </c>
      <c r="C100" s="282" t="s">
        <v>4838</v>
      </c>
      <c r="D100" s="282" t="s">
        <v>3907</v>
      </c>
      <c r="E100" s="282" t="s">
        <v>4838</v>
      </c>
      <c r="F100" s="282" t="s">
        <v>3907</v>
      </c>
      <c r="G100" s="282" t="s">
        <v>4838</v>
      </c>
      <c r="H100" s="282" t="s">
        <v>4838</v>
      </c>
      <c r="I100" s="282" t="s">
        <v>4838</v>
      </c>
      <c r="J100" s="283">
        <v>37</v>
      </c>
      <c r="K100" s="283">
        <v>60</v>
      </c>
      <c r="L100" s="283" t="s">
        <v>68</v>
      </c>
      <c r="M100" s="142" t="s">
        <v>4095</v>
      </c>
      <c r="N100" s="142" t="s">
        <v>4096</v>
      </c>
      <c r="O100" s="142" t="s">
        <v>1995</v>
      </c>
      <c r="P100" s="142" t="s">
        <v>384</v>
      </c>
      <c r="Q100" s="142" t="s">
        <v>4097</v>
      </c>
      <c r="R100" s="142" t="s">
        <v>1728</v>
      </c>
      <c r="S100" s="142">
        <v>3</v>
      </c>
      <c r="T100" s="142" t="s">
        <v>1991</v>
      </c>
      <c r="U100" s="151" t="s">
        <v>23</v>
      </c>
      <c r="V100" s="142">
        <v>1</v>
      </c>
      <c r="W100" s="142" t="s">
        <v>4098</v>
      </c>
      <c r="X100" s="283" t="s">
        <v>4099</v>
      </c>
      <c r="Y100" s="283" t="s">
        <v>68</v>
      </c>
      <c r="Z100" s="283" t="s">
        <v>4100</v>
      </c>
      <c r="AA100" s="287" t="s">
        <v>5070</v>
      </c>
      <c r="AB100" s="142" t="s">
        <v>3932</v>
      </c>
      <c r="AC100" s="142">
        <v>1</v>
      </c>
      <c r="AD100" s="142">
        <v>2016</v>
      </c>
      <c r="AE100" s="283"/>
      <c r="AF100" s="149" t="s">
        <v>4838</v>
      </c>
    </row>
    <row r="101" spans="1:32" s="280" customFormat="1" ht="112">
      <c r="A101" s="297" t="s">
        <v>4101</v>
      </c>
      <c r="B101" s="142" t="s">
        <v>4102</v>
      </c>
      <c r="C101" s="282" t="s">
        <v>4838</v>
      </c>
      <c r="D101" s="282" t="s">
        <v>3907</v>
      </c>
      <c r="E101" s="282" t="s">
        <v>4838</v>
      </c>
      <c r="F101" s="282" t="s">
        <v>3907</v>
      </c>
      <c r="G101" s="282" t="s">
        <v>4838</v>
      </c>
      <c r="H101" s="282" t="s">
        <v>4838</v>
      </c>
      <c r="I101" s="282" t="s">
        <v>4838</v>
      </c>
      <c r="J101" s="283">
        <v>19</v>
      </c>
      <c r="K101" s="283">
        <v>30</v>
      </c>
      <c r="L101" s="283" t="s">
        <v>68</v>
      </c>
      <c r="M101" s="142" t="s">
        <v>4103</v>
      </c>
      <c r="N101" s="142" t="s">
        <v>3894</v>
      </c>
      <c r="O101" s="142">
        <v>90</v>
      </c>
      <c r="P101" s="142">
        <v>6</v>
      </c>
      <c r="Q101" s="142" t="s">
        <v>4104</v>
      </c>
      <c r="R101" s="142" t="s">
        <v>4105</v>
      </c>
      <c r="S101" s="142">
        <v>3</v>
      </c>
      <c r="T101" s="142">
        <v>1</v>
      </c>
      <c r="U101" s="142" t="s">
        <v>23</v>
      </c>
      <c r="V101" s="142">
        <v>1</v>
      </c>
      <c r="W101" s="142" t="s">
        <v>4098</v>
      </c>
      <c r="X101" s="283" t="s">
        <v>4106</v>
      </c>
      <c r="Y101" s="283" t="s">
        <v>4107</v>
      </c>
      <c r="Z101" s="283" t="s">
        <v>4108</v>
      </c>
      <c r="AA101" s="150" t="s">
        <v>5207</v>
      </c>
      <c r="AB101" s="142" t="s">
        <v>3932</v>
      </c>
      <c r="AC101" s="142">
        <v>2</v>
      </c>
      <c r="AD101" s="142">
        <v>2022</v>
      </c>
      <c r="AE101" s="283"/>
      <c r="AF101" s="149" t="s">
        <v>4838</v>
      </c>
    </row>
    <row r="102" spans="1:32" s="280" customFormat="1" ht="112">
      <c r="A102" s="297" t="s">
        <v>4109</v>
      </c>
      <c r="B102" s="142" t="s">
        <v>4110</v>
      </c>
      <c r="C102" s="282" t="s">
        <v>4838</v>
      </c>
      <c r="D102" s="282" t="s">
        <v>3907</v>
      </c>
      <c r="E102" s="282" t="s">
        <v>4838</v>
      </c>
      <c r="F102" s="282" t="s">
        <v>3907</v>
      </c>
      <c r="G102" s="282" t="s">
        <v>4838</v>
      </c>
      <c r="H102" s="282" t="s">
        <v>4838</v>
      </c>
      <c r="I102" s="282" t="s">
        <v>4838</v>
      </c>
      <c r="J102" s="283">
        <v>73</v>
      </c>
      <c r="K102" s="283" t="s">
        <v>1651</v>
      </c>
      <c r="L102" s="283">
        <v>7</v>
      </c>
      <c r="M102" s="142" t="s">
        <v>4095</v>
      </c>
      <c r="N102" s="142" t="s">
        <v>4111</v>
      </c>
      <c r="O102" s="142" t="s">
        <v>1987</v>
      </c>
      <c r="P102" s="142" t="s">
        <v>990</v>
      </c>
      <c r="Q102" s="142" t="s">
        <v>4635</v>
      </c>
      <c r="R102" s="142" t="s">
        <v>1991</v>
      </c>
      <c r="S102" s="142">
        <v>3</v>
      </c>
      <c r="T102" s="142">
        <v>1</v>
      </c>
      <c r="U102" s="142" t="s">
        <v>23</v>
      </c>
      <c r="V102" s="142">
        <v>1</v>
      </c>
      <c r="W102" s="283" t="s">
        <v>73</v>
      </c>
      <c r="X102" s="283" t="s">
        <v>4109</v>
      </c>
      <c r="Y102" s="283" t="s">
        <v>68</v>
      </c>
      <c r="Z102" s="283" t="s">
        <v>4100</v>
      </c>
      <c r="AA102" s="287">
        <v>88780.9</v>
      </c>
      <c r="AB102" s="142" t="s">
        <v>3932</v>
      </c>
      <c r="AC102" s="142">
        <v>1</v>
      </c>
      <c r="AD102" s="142">
        <v>2018</v>
      </c>
      <c r="AE102" s="283"/>
      <c r="AF102" s="149" t="s">
        <v>4838</v>
      </c>
    </row>
    <row r="103" spans="1:32" s="280" customFormat="1" ht="112">
      <c r="A103" s="297" t="s">
        <v>4138</v>
      </c>
      <c r="B103" s="142" t="s">
        <v>4139</v>
      </c>
      <c r="C103" s="282" t="s">
        <v>4838</v>
      </c>
      <c r="D103" s="282" t="s">
        <v>3907</v>
      </c>
      <c r="E103" s="282" t="s">
        <v>4838</v>
      </c>
      <c r="F103" s="282" t="s">
        <v>3907</v>
      </c>
      <c r="G103" s="282" t="s">
        <v>4838</v>
      </c>
      <c r="H103" s="282" t="s">
        <v>4838</v>
      </c>
      <c r="I103" s="282" t="s">
        <v>4838</v>
      </c>
      <c r="J103" s="142">
        <v>35</v>
      </c>
      <c r="K103" s="142">
        <v>80</v>
      </c>
      <c r="L103" s="283">
        <v>0</v>
      </c>
      <c r="M103" s="142" t="s">
        <v>4140</v>
      </c>
      <c r="N103" s="149" t="s">
        <v>4136</v>
      </c>
      <c r="O103" s="142">
        <v>120</v>
      </c>
      <c r="P103" s="142">
        <v>8</v>
      </c>
      <c r="Q103" s="142" t="s">
        <v>4097</v>
      </c>
      <c r="R103" s="142" t="s">
        <v>1991</v>
      </c>
      <c r="S103" s="142">
        <v>3</v>
      </c>
      <c r="T103" s="142">
        <v>1</v>
      </c>
      <c r="U103" s="142" t="s">
        <v>23</v>
      </c>
      <c r="V103" s="142">
        <v>1</v>
      </c>
      <c r="W103" s="283" t="s">
        <v>73</v>
      </c>
      <c r="X103" s="142" t="s">
        <v>4141</v>
      </c>
      <c r="Y103" s="283" t="s">
        <v>68</v>
      </c>
      <c r="Z103" s="283" t="s">
        <v>68</v>
      </c>
      <c r="AA103" s="150" t="s">
        <v>5070</v>
      </c>
      <c r="AB103" s="151" t="s">
        <v>4121</v>
      </c>
      <c r="AC103" s="142" t="s">
        <v>1786</v>
      </c>
      <c r="AD103" s="142">
        <v>2023</v>
      </c>
      <c r="AE103" s="283">
        <v>3</v>
      </c>
      <c r="AF103" s="149" t="s">
        <v>4838</v>
      </c>
    </row>
    <row r="104" spans="1:32" s="280" customFormat="1" ht="112">
      <c r="A104" s="297" t="s">
        <v>4142</v>
      </c>
      <c r="B104" s="142" t="s">
        <v>5208</v>
      </c>
      <c r="C104" s="282" t="s">
        <v>4838</v>
      </c>
      <c r="D104" s="282" t="s">
        <v>3907</v>
      </c>
      <c r="E104" s="282" t="s">
        <v>4838</v>
      </c>
      <c r="F104" s="282" t="s">
        <v>3907</v>
      </c>
      <c r="G104" s="282" t="s">
        <v>4838</v>
      </c>
      <c r="H104" s="282" t="s">
        <v>4838</v>
      </c>
      <c r="I104" s="282" t="s">
        <v>4838</v>
      </c>
      <c r="J104" s="142">
        <v>43</v>
      </c>
      <c r="K104" s="142">
        <v>80</v>
      </c>
      <c r="L104" s="283">
        <v>19</v>
      </c>
      <c r="M104" s="142" t="s">
        <v>4143</v>
      </c>
      <c r="N104" s="149" t="s">
        <v>2485</v>
      </c>
      <c r="O104" s="142">
        <v>60</v>
      </c>
      <c r="P104" s="142">
        <v>5</v>
      </c>
      <c r="Q104" s="142" t="s">
        <v>4097</v>
      </c>
      <c r="R104" s="142">
        <v>1</v>
      </c>
      <c r="S104" s="142">
        <v>3</v>
      </c>
      <c r="T104" s="142">
        <v>0</v>
      </c>
      <c r="U104" s="142" t="s">
        <v>4144</v>
      </c>
      <c r="V104" s="142">
        <v>1</v>
      </c>
      <c r="W104" s="283" t="s">
        <v>73</v>
      </c>
      <c r="X104" s="142" t="s">
        <v>73</v>
      </c>
      <c r="Y104" s="283" t="s">
        <v>68</v>
      </c>
      <c r="Z104" s="283" t="s">
        <v>68</v>
      </c>
      <c r="AA104" s="150" t="s">
        <v>5060</v>
      </c>
      <c r="AB104" s="142" t="s">
        <v>4121</v>
      </c>
      <c r="AC104" s="142">
        <v>1</v>
      </c>
      <c r="AD104" s="142">
        <v>2023</v>
      </c>
      <c r="AE104" s="283">
        <v>3</v>
      </c>
      <c r="AF104" s="149" t="s">
        <v>4838</v>
      </c>
    </row>
    <row r="105" spans="1:32" s="280" customFormat="1" ht="112">
      <c r="A105" s="297" t="s">
        <v>5209</v>
      </c>
      <c r="B105" s="302" t="s">
        <v>5210</v>
      </c>
      <c r="C105" s="282"/>
      <c r="D105" s="282" t="s">
        <v>3907</v>
      </c>
      <c r="E105" s="282"/>
      <c r="F105" s="282" t="s">
        <v>3907</v>
      </c>
      <c r="G105" s="282"/>
      <c r="H105" s="282" t="s">
        <v>3907</v>
      </c>
      <c r="I105" s="282"/>
      <c r="J105" s="142">
        <v>27</v>
      </c>
      <c r="K105" s="142"/>
      <c r="L105" s="283"/>
      <c r="M105" s="142" t="s">
        <v>5211</v>
      </c>
      <c r="N105" s="149" t="s">
        <v>4136</v>
      </c>
      <c r="O105" s="142">
        <v>60</v>
      </c>
      <c r="P105" s="142">
        <v>8</v>
      </c>
      <c r="Q105" s="142" t="s">
        <v>5178</v>
      </c>
      <c r="R105" s="142">
        <v>1</v>
      </c>
      <c r="S105" s="142">
        <v>3</v>
      </c>
      <c r="T105" s="142">
        <v>0</v>
      </c>
      <c r="U105" s="142" t="s">
        <v>23</v>
      </c>
      <c r="V105" s="142">
        <v>1</v>
      </c>
      <c r="W105" s="283" t="s">
        <v>73</v>
      </c>
      <c r="X105" s="142" t="s">
        <v>5209</v>
      </c>
      <c r="Y105" s="283" t="s">
        <v>73</v>
      </c>
      <c r="Z105" s="283" t="s">
        <v>68</v>
      </c>
      <c r="AA105" s="150" t="s">
        <v>5212</v>
      </c>
      <c r="AB105" s="151" t="s">
        <v>4121</v>
      </c>
      <c r="AC105" s="142">
        <v>1</v>
      </c>
      <c r="AD105" s="142">
        <v>2024</v>
      </c>
      <c r="AE105" s="283">
        <v>3</v>
      </c>
      <c r="AF105" s="149"/>
    </row>
    <row r="106" spans="1:32" s="280" customFormat="1" ht="112">
      <c r="A106" s="297" t="s">
        <v>61</v>
      </c>
      <c r="B106" s="302" t="s">
        <v>5213</v>
      </c>
      <c r="C106" s="282"/>
      <c r="D106" s="282" t="s">
        <v>3907</v>
      </c>
      <c r="E106" s="282"/>
      <c r="F106" s="282"/>
      <c r="G106" s="282" t="s">
        <v>3907</v>
      </c>
      <c r="H106" s="282"/>
      <c r="I106" s="282"/>
      <c r="J106" s="142">
        <v>8</v>
      </c>
      <c r="K106" s="142"/>
      <c r="L106" s="283"/>
      <c r="M106" s="142" t="s">
        <v>5214</v>
      </c>
      <c r="N106" s="149" t="s">
        <v>4136</v>
      </c>
      <c r="O106" s="142">
        <v>1.5</v>
      </c>
      <c r="P106" s="142">
        <v>10</v>
      </c>
      <c r="Q106" s="142" t="s">
        <v>3255</v>
      </c>
      <c r="R106" s="142">
        <v>1</v>
      </c>
      <c r="S106" s="142">
        <v>3</v>
      </c>
      <c r="T106" s="142">
        <v>0</v>
      </c>
      <c r="U106" s="142" t="s">
        <v>73</v>
      </c>
      <c r="V106" s="142">
        <v>1</v>
      </c>
      <c r="W106" s="283" t="s">
        <v>73</v>
      </c>
      <c r="X106" s="142" t="s">
        <v>5215</v>
      </c>
      <c r="Y106" s="283" t="s">
        <v>73</v>
      </c>
      <c r="Z106" s="283" t="s">
        <v>68</v>
      </c>
      <c r="AA106" s="150" t="s">
        <v>5070</v>
      </c>
      <c r="AB106" s="151" t="s">
        <v>4121</v>
      </c>
      <c r="AC106" s="142">
        <v>1</v>
      </c>
      <c r="AD106" s="142">
        <v>2024</v>
      </c>
      <c r="AE106" s="283">
        <v>3</v>
      </c>
      <c r="AF106" s="149"/>
    </row>
    <row r="107" spans="1:32" s="280" customFormat="1" ht="126">
      <c r="A107" s="297" t="s">
        <v>5216</v>
      </c>
      <c r="B107" s="302" t="s">
        <v>5217</v>
      </c>
      <c r="C107" s="282"/>
      <c r="D107" s="282" t="s">
        <v>3907</v>
      </c>
      <c r="E107" s="282"/>
      <c r="F107" s="282"/>
      <c r="G107" s="282" t="s">
        <v>3907</v>
      </c>
      <c r="H107" s="282"/>
      <c r="I107" s="282"/>
      <c r="J107" s="142">
        <v>10</v>
      </c>
      <c r="K107" s="142"/>
      <c r="L107" s="283"/>
      <c r="M107" s="142" t="s">
        <v>5218</v>
      </c>
      <c r="N107" s="149" t="s">
        <v>4136</v>
      </c>
      <c r="O107" s="142">
        <v>60</v>
      </c>
      <c r="P107" s="142">
        <v>6</v>
      </c>
      <c r="Q107" s="142" t="s">
        <v>5178</v>
      </c>
      <c r="R107" s="142">
        <v>2</v>
      </c>
      <c r="S107" s="142">
        <v>3</v>
      </c>
      <c r="T107" s="142">
        <v>0</v>
      </c>
      <c r="U107" s="142" t="s">
        <v>23</v>
      </c>
      <c r="V107" s="142">
        <v>1</v>
      </c>
      <c r="W107" s="283" t="s">
        <v>23</v>
      </c>
      <c r="X107" s="142" t="s">
        <v>5219</v>
      </c>
      <c r="Y107" s="283" t="s">
        <v>73</v>
      </c>
      <c r="Z107" s="283" t="s">
        <v>68</v>
      </c>
      <c r="AA107" s="150" t="s">
        <v>5070</v>
      </c>
      <c r="AB107" s="151" t="s">
        <v>4121</v>
      </c>
      <c r="AC107" s="142"/>
      <c r="AD107" s="142">
        <v>2024</v>
      </c>
      <c r="AE107" s="283">
        <v>1</v>
      </c>
      <c r="AF107" s="149"/>
    </row>
    <row r="108" spans="1:32" s="280" customFormat="1" ht="112">
      <c r="A108" s="297" t="s">
        <v>5220</v>
      </c>
      <c r="B108" s="302" t="s">
        <v>5221</v>
      </c>
      <c r="C108" s="282"/>
      <c r="D108" s="282" t="s">
        <v>3907</v>
      </c>
      <c r="E108" s="282"/>
      <c r="F108" s="282" t="s">
        <v>3907</v>
      </c>
      <c r="G108" s="282"/>
      <c r="H108" s="282" t="s">
        <v>3907</v>
      </c>
      <c r="I108" s="282"/>
      <c r="J108" s="142">
        <v>12</v>
      </c>
      <c r="K108" s="142"/>
      <c r="L108" s="283"/>
      <c r="M108" s="142" t="s">
        <v>5222</v>
      </c>
      <c r="N108" s="149" t="s">
        <v>4136</v>
      </c>
      <c r="O108" s="142">
        <v>60</v>
      </c>
      <c r="P108" s="142">
        <v>8</v>
      </c>
      <c r="Q108" s="142" t="s">
        <v>5223</v>
      </c>
      <c r="R108" s="142">
        <v>1</v>
      </c>
      <c r="S108" s="142">
        <v>3</v>
      </c>
      <c r="T108" s="142">
        <v>0</v>
      </c>
      <c r="U108" s="142" t="s">
        <v>73</v>
      </c>
      <c r="V108" s="142">
        <v>1</v>
      </c>
      <c r="W108" s="283" t="s">
        <v>73</v>
      </c>
      <c r="X108" s="142" t="s">
        <v>5224</v>
      </c>
      <c r="Y108" s="283" t="s">
        <v>73</v>
      </c>
      <c r="Z108" s="283" t="s">
        <v>68</v>
      </c>
      <c r="AA108" s="150" t="s">
        <v>3931</v>
      </c>
      <c r="AB108" s="151" t="s">
        <v>4121</v>
      </c>
      <c r="AC108" s="142">
        <v>1</v>
      </c>
      <c r="AD108" s="142">
        <v>2024</v>
      </c>
      <c r="AE108" s="283">
        <v>2</v>
      </c>
      <c r="AF108" s="149"/>
    </row>
    <row r="109" spans="1:32" s="280" customFormat="1" ht="112">
      <c r="A109" s="297" t="s">
        <v>4392</v>
      </c>
      <c r="B109" s="142" t="s">
        <v>4158</v>
      </c>
      <c r="C109" s="282" t="s">
        <v>4838</v>
      </c>
      <c r="D109" s="282" t="s">
        <v>3907</v>
      </c>
      <c r="E109" s="282" t="s">
        <v>4838</v>
      </c>
      <c r="F109" s="282" t="s">
        <v>3907</v>
      </c>
      <c r="G109" s="282" t="s">
        <v>4838</v>
      </c>
      <c r="H109" s="282" t="s">
        <v>4838</v>
      </c>
      <c r="I109" s="282" t="s">
        <v>4838</v>
      </c>
      <c r="J109" s="283">
        <v>60</v>
      </c>
      <c r="K109" s="283" t="s">
        <v>328</v>
      </c>
      <c r="L109" s="283" t="s">
        <v>68</v>
      </c>
      <c r="M109" s="142" t="s">
        <v>4159</v>
      </c>
      <c r="N109" s="142" t="s">
        <v>4160</v>
      </c>
      <c r="O109" s="142" t="s">
        <v>4838</v>
      </c>
      <c r="P109" s="142" t="s">
        <v>158</v>
      </c>
      <c r="Q109" s="142" t="s">
        <v>4161</v>
      </c>
      <c r="R109" s="142">
        <v>2</v>
      </c>
      <c r="S109" s="142">
        <v>4</v>
      </c>
      <c r="T109" s="142">
        <v>3</v>
      </c>
      <c r="U109" s="142" t="s">
        <v>52</v>
      </c>
      <c r="V109" s="142">
        <v>1</v>
      </c>
      <c r="W109" s="283" t="s">
        <v>52</v>
      </c>
      <c r="X109" s="142" t="s">
        <v>4162</v>
      </c>
      <c r="Y109" s="282" t="s">
        <v>58</v>
      </c>
      <c r="Z109" s="282" t="s">
        <v>68</v>
      </c>
      <c r="AA109" s="150" t="s">
        <v>5070</v>
      </c>
      <c r="AB109" s="142" t="s">
        <v>3932</v>
      </c>
      <c r="AC109" s="283" t="s">
        <v>2609</v>
      </c>
      <c r="AD109" s="142">
        <v>2019</v>
      </c>
      <c r="AE109" s="283">
        <v>2</v>
      </c>
      <c r="AF109" s="149" t="s">
        <v>4838</v>
      </c>
    </row>
    <row r="110" spans="1:32" s="280" customFormat="1" ht="112">
      <c r="A110" s="297" t="s">
        <v>4163</v>
      </c>
      <c r="B110" s="142" t="s">
        <v>4164</v>
      </c>
      <c r="C110" s="282" t="s">
        <v>4838</v>
      </c>
      <c r="D110" s="282" t="s">
        <v>3907</v>
      </c>
      <c r="E110" s="282" t="s">
        <v>4838</v>
      </c>
      <c r="F110" s="282" t="s">
        <v>3907</v>
      </c>
      <c r="G110" s="282" t="s">
        <v>4838</v>
      </c>
      <c r="H110" s="282" t="s">
        <v>4838</v>
      </c>
      <c r="I110" s="282" t="s">
        <v>4838</v>
      </c>
      <c r="J110" s="283">
        <v>120</v>
      </c>
      <c r="K110" s="283" t="s">
        <v>23</v>
      </c>
      <c r="L110" s="283" t="s">
        <v>68</v>
      </c>
      <c r="M110" s="142" t="s">
        <v>4159</v>
      </c>
      <c r="N110" s="142" t="s">
        <v>4165</v>
      </c>
      <c r="O110" s="142" t="s">
        <v>1987</v>
      </c>
      <c r="P110" s="142" t="s">
        <v>4166</v>
      </c>
      <c r="Q110" s="142" t="s">
        <v>4167</v>
      </c>
      <c r="R110" s="142">
        <v>2</v>
      </c>
      <c r="S110" s="142" t="s">
        <v>1757</v>
      </c>
      <c r="T110" s="142">
        <v>1</v>
      </c>
      <c r="U110" s="142" t="s">
        <v>4168</v>
      </c>
      <c r="V110" s="142">
        <v>1</v>
      </c>
      <c r="W110" s="283" t="s">
        <v>52</v>
      </c>
      <c r="X110" s="142" t="s">
        <v>4169</v>
      </c>
      <c r="Y110" s="282" t="s">
        <v>58</v>
      </c>
      <c r="Z110" s="282" t="s">
        <v>68</v>
      </c>
      <c r="AA110" s="150" t="s">
        <v>5070</v>
      </c>
      <c r="AB110" s="142" t="s">
        <v>3932</v>
      </c>
      <c r="AC110" s="283">
        <v>2</v>
      </c>
      <c r="AD110" s="142">
        <v>2015</v>
      </c>
      <c r="AE110" s="283">
        <v>2</v>
      </c>
      <c r="AF110" s="149" t="s">
        <v>4838</v>
      </c>
    </row>
    <row r="111" spans="1:32" s="280" customFormat="1" ht="112">
      <c r="A111" s="297" t="s">
        <v>4372</v>
      </c>
      <c r="B111" s="142" t="s">
        <v>4373</v>
      </c>
      <c r="C111" s="303" t="s">
        <v>4838</v>
      </c>
      <c r="D111" s="303" t="s">
        <v>3907</v>
      </c>
      <c r="E111" s="303" t="s">
        <v>4838</v>
      </c>
      <c r="F111" s="303" t="s">
        <v>4838</v>
      </c>
      <c r="G111" s="303" t="s">
        <v>4838</v>
      </c>
      <c r="H111" s="303" t="s">
        <v>3907</v>
      </c>
      <c r="I111" s="303" t="s">
        <v>4838</v>
      </c>
      <c r="J111" s="149">
        <v>10</v>
      </c>
      <c r="K111" s="149" t="s">
        <v>328</v>
      </c>
      <c r="L111" s="149" t="s">
        <v>345</v>
      </c>
      <c r="M111" s="151" t="s">
        <v>4314</v>
      </c>
      <c r="N111" s="149">
        <v>8</v>
      </c>
      <c r="O111" s="149">
        <v>90</v>
      </c>
      <c r="P111" s="149">
        <v>10</v>
      </c>
      <c r="Q111" s="151" t="s">
        <v>4311</v>
      </c>
      <c r="R111" s="149">
        <v>2</v>
      </c>
      <c r="S111" s="149">
        <v>4</v>
      </c>
      <c r="T111" s="149">
        <v>0</v>
      </c>
      <c r="U111" s="149" t="s">
        <v>327</v>
      </c>
      <c r="V111" s="151">
        <v>1</v>
      </c>
      <c r="W111" s="149" t="s">
        <v>52</v>
      </c>
      <c r="X111" s="151" t="s">
        <v>4374</v>
      </c>
      <c r="Y111" s="283" t="s">
        <v>23</v>
      </c>
      <c r="Z111" s="283" t="s">
        <v>23</v>
      </c>
      <c r="AA111" s="150" t="s">
        <v>5070</v>
      </c>
      <c r="AB111" s="151" t="s">
        <v>3941</v>
      </c>
      <c r="AC111" s="149">
        <v>1</v>
      </c>
      <c r="AD111" s="149">
        <v>2023</v>
      </c>
      <c r="AE111" s="283">
        <v>3</v>
      </c>
      <c r="AF111" s="283" t="s">
        <v>4838</v>
      </c>
    </row>
    <row r="112" spans="1:32" s="280" customFormat="1" ht="112">
      <c r="A112" s="297" t="s">
        <v>4375</v>
      </c>
      <c r="B112" s="142" t="s">
        <v>4376</v>
      </c>
      <c r="C112" s="303" t="s">
        <v>4838</v>
      </c>
      <c r="D112" s="303" t="s">
        <v>3907</v>
      </c>
      <c r="E112" s="303" t="s">
        <v>3907</v>
      </c>
      <c r="F112" s="303" t="s">
        <v>4838</v>
      </c>
      <c r="G112" s="303" t="s">
        <v>4838</v>
      </c>
      <c r="H112" s="303" t="s">
        <v>3907</v>
      </c>
      <c r="I112" s="303" t="s">
        <v>4838</v>
      </c>
      <c r="J112" s="149">
        <v>26</v>
      </c>
      <c r="K112" s="149" t="s">
        <v>328</v>
      </c>
      <c r="L112" s="149" t="s">
        <v>345</v>
      </c>
      <c r="M112" s="151" t="s">
        <v>4838</v>
      </c>
      <c r="N112" s="149">
        <v>1</v>
      </c>
      <c r="O112" s="149">
        <v>45</v>
      </c>
      <c r="P112" s="149" t="s">
        <v>50</v>
      </c>
      <c r="Q112" s="151" t="s">
        <v>4311</v>
      </c>
      <c r="R112" s="149">
        <v>1</v>
      </c>
      <c r="S112" s="149">
        <v>4</v>
      </c>
      <c r="T112" s="149">
        <v>1</v>
      </c>
      <c r="U112" s="149" t="s">
        <v>327</v>
      </c>
      <c r="V112" s="151" t="s">
        <v>1786</v>
      </c>
      <c r="W112" s="149" t="s">
        <v>52</v>
      </c>
      <c r="X112" s="151" t="s">
        <v>4377</v>
      </c>
      <c r="Y112" s="283" t="s">
        <v>23</v>
      </c>
      <c r="Z112" s="283" t="s">
        <v>23</v>
      </c>
      <c r="AA112" s="150" t="s">
        <v>5070</v>
      </c>
      <c r="AB112" s="151" t="s">
        <v>3941</v>
      </c>
      <c r="AC112" s="149">
        <v>1</v>
      </c>
      <c r="AD112" s="149">
        <v>2023</v>
      </c>
      <c r="AE112" s="283">
        <v>3</v>
      </c>
      <c r="AF112" s="283" t="s">
        <v>4838</v>
      </c>
    </row>
    <row r="113" spans="1:32" s="280" customFormat="1" ht="112">
      <c r="A113" s="297" t="s">
        <v>4378</v>
      </c>
      <c r="B113" s="142" t="s">
        <v>4379</v>
      </c>
      <c r="C113" s="303" t="s">
        <v>4838</v>
      </c>
      <c r="D113" s="303" t="s">
        <v>3907</v>
      </c>
      <c r="E113" s="303" t="s">
        <v>3907</v>
      </c>
      <c r="F113" s="303" t="s">
        <v>4838</v>
      </c>
      <c r="G113" s="303" t="s">
        <v>4838</v>
      </c>
      <c r="H113" s="303" t="s">
        <v>3907</v>
      </c>
      <c r="I113" s="303" t="s">
        <v>4838</v>
      </c>
      <c r="J113" s="149" t="s">
        <v>54</v>
      </c>
      <c r="K113" s="149" t="s">
        <v>345</v>
      </c>
      <c r="L113" s="149" t="s">
        <v>345</v>
      </c>
      <c r="M113" s="151" t="s">
        <v>4380</v>
      </c>
      <c r="N113" s="149">
        <v>1</v>
      </c>
      <c r="O113" s="149">
        <v>90</v>
      </c>
      <c r="P113" s="149" t="s">
        <v>50</v>
      </c>
      <c r="Q113" s="151" t="s">
        <v>4311</v>
      </c>
      <c r="R113" s="149">
        <v>2</v>
      </c>
      <c r="S113" s="149">
        <v>4</v>
      </c>
      <c r="T113" s="149">
        <v>1</v>
      </c>
      <c r="U113" s="149" t="s">
        <v>68</v>
      </c>
      <c r="V113" s="151" t="s">
        <v>1786</v>
      </c>
      <c r="W113" s="149" t="s">
        <v>52</v>
      </c>
      <c r="X113" s="151" t="s">
        <v>4381</v>
      </c>
      <c r="Y113" s="283" t="s">
        <v>23</v>
      </c>
      <c r="Z113" s="283" t="s">
        <v>23</v>
      </c>
      <c r="AA113" s="150" t="s">
        <v>5070</v>
      </c>
      <c r="AB113" s="151" t="s">
        <v>3941</v>
      </c>
      <c r="AC113" s="149">
        <v>1</v>
      </c>
      <c r="AD113" s="149">
        <v>2023</v>
      </c>
      <c r="AE113" s="283">
        <v>2</v>
      </c>
      <c r="AF113" s="283" t="s">
        <v>4838</v>
      </c>
    </row>
    <row r="114" spans="1:32" s="280" customFormat="1" ht="112">
      <c r="A114" s="297" t="s">
        <v>4382</v>
      </c>
      <c r="B114" s="142" t="s">
        <v>4383</v>
      </c>
      <c r="C114" s="282" t="s">
        <v>4838</v>
      </c>
      <c r="D114" s="282" t="s">
        <v>3907</v>
      </c>
      <c r="E114" s="282" t="s">
        <v>4838</v>
      </c>
      <c r="F114" s="282" t="s">
        <v>3907</v>
      </c>
      <c r="G114" s="282" t="s">
        <v>4838</v>
      </c>
      <c r="H114" s="282" t="s">
        <v>3907</v>
      </c>
      <c r="I114" s="282" t="s">
        <v>4838</v>
      </c>
      <c r="J114" s="283">
        <v>60</v>
      </c>
      <c r="K114" s="283" t="s">
        <v>345</v>
      </c>
      <c r="L114" s="283" t="s">
        <v>345</v>
      </c>
      <c r="M114" s="283" t="s">
        <v>4838</v>
      </c>
      <c r="N114" s="283">
        <v>1</v>
      </c>
      <c r="O114" s="283">
        <v>90</v>
      </c>
      <c r="P114" s="283">
        <v>12</v>
      </c>
      <c r="Q114" s="142" t="s">
        <v>4311</v>
      </c>
      <c r="R114" s="283">
        <v>2</v>
      </c>
      <c r="S114" s="283">
        <v>4</v>
      </c>
      <c r="T114" s="283">
        <v>0</v>
      </c>
      <c r="U114" s="283" t="s">
        <v>68</v>
      </c>
      <c r="V114" s="283" t="s">
        <v>4384</v>
      </c>
      <c r="W114" s="283" t="s">
        <v>52</v>
      </c>
      <c r="X114" s="142" t="s">
        <v>4385</v>
      </c>
      <c r="Y114" s="283" t="s">
        <v>23</v>
      </c>
      <c r="Z114" s="283" t="s">
        <v>23</v>
      </c>
      <c r="AA114" s="288" t="s">
        <v>5070</v>
      </c>
      <c r="AB114" s="151" t="s">
        <v>3941</v>
      </c>
      <c r="AC114" s="283">
        <v>1</v>
      </c>
      <c r="AD114" s="142">
        <v>2023</v>
      </c>
      <c r="AE114" s="149">
        <v>2</v>
      </c>
      <c r="AF114" s="283" t="s">
        <v>4838</v>
      </c>
    </row>
    <row r="115" spans="1:32" s="280" customFormat="1" ht="112">
      <c r="A115" s="297" t="s">
        <v>4386</v>
      </c>
      <c r="B115" s="142" t="s">
        <v>4387</v>
      </c>
      <c r="C115" s="282" t="s">
        <v>4838</v>
      </c>
      <c r="D115" s="282" t="s">
        <v>4838</v>
      </c>
      <c r="E115" s="282" t="s">
        <v>4838</v>
      </c>
      <c r="F115" s="282" t="s">
        <v>3907</v>
      </c>
      <c r="G115" s="290" t="s">
        <v>4838</v>
      </c>
      <c r="H115" s="282" t="s">
        <v>3907</v>
      </c>
      <c r="I115" s="282" t="s">
        <v>4838</v>
      </c>
      <c r="J115" s="283" t="s">
        <v>54</v>
      </c>
      <c r="K115" s="283" t="s">
        <v>345</v>
      </c>
      <c r="L115" s="283" t="s">
        <v>345</v>
      </c>
      <c r="M115" s="142" t="s">
        <v>4388</v>
      </c>
      <c r="N115" s="283">
        <v>2</v>
      </c>
      <c r="O115" s="283">
        <v>60</v>
      </c>
      <c r="P115" s="283" t="s">
        <v>50</v>
      </c>
      <c r="Q115" s="142" t="s">
        <v>4311</v>
      </c>
      <c r="R115" s="283">
        <v>2</v>
      </c>
      <c r="S115" s="283">
        <v>4</v>
      </c>
      <c r="T115" s="283">
        <v>0</v>
      </c>
      <c r="U115" s="283" t="s">
        <v>68</v>
      </c>
      <c r="V115" s="283">
        <v>1</v>
      </c>
      <c r="W115" s="283" t="s">
        <v>52</v>
      </c>
      <c r="X115" s="283" t="s">
        <v>68</v>
      </c>
      <c r="Y115" s="283" t="s">
        <v>23</v>
      </c>
      <c r="Z115" s="283" t="s">
        <v>23</v>
      </c>
      <c r="AA115" s="285">
        <v>143039.84</v>
      </c>
      <c r="AB115" s="151" t="s">
        <v>3941</v>
      </c>
      <c r="AC115" s="283">
        <v>1</v>
      </c>
      <c r="AD115" s="142">
        <v>2023</v>
      </c>
      <c r="AE115" s="149">
        <v>2</v>
      </c>
      <c r="AF115" s="283" t="s">
        <v>4838</v>
      </c>
    </row>
    <row r="116" spans="1:32" s="280" customFormat="1" ht="112">
      <c r="A116" s="297" t="s">
        <v>5226</v>
      </c>
      <c r="B116" s="151" t="s">
        <v>5227</v>
      </c>
      <c r="C116" s="149"/>
      <c r="D116" s="149" t="s">
        <v>3907</v>
      </c>
      <c r="E116" s="149"/>
      <c r="F116" s="149"/>
      <c r="G116" s="149"/>
      <c r="H116" s="149" t="s">
        <v>3907</v>
      </c>
      <c r="I116" s="149"/>
      <c r="J116" s="149">
        <v>35</v>
      </c>
      <c r="K116" s="149">
        <v>50</v>
      </c>
      <c r="L116" s="149">
        <v>25</v>
      </c>
      <c r="M116" s="151" t="s">
        <v>5228</v>
      </c>
      <c r="N116" s="149" t="s">
        <v>5229</v>
      </c>
      <c r="O116" s="149" t="s">
        <v>5230</v>
      </c>
      <c r="P116" s="149" t="s">
        <v>990</v>
      </c>
      <c r="Q116" s="149" t="s">
        <v>5231</v>
      </c>
      <c r="R116" s="149">
        <v>2</v>
      </c>
      <c r="S116" s="149">
        <v>4</v>
      </c>
      <c r="T116" s="149"/>
      <c r="U116" s="149" t="s">
        <v>23</v>
      </c>
      <c r="V116" s="149">
        <v>1</v>
      </c>
      <c r="W116" s="149" t="s">
        <v>23</v>
      </c>
      <c r="X116" s="151" t="s">
        <v>5232</v>
      </c>
      <c r="Y116" s="149"/>
      <c r="Z116" s="149"/>
      <c r="AA116" s="150" t="s">
        <v>5070</v>
      </c>
      <c r="AB116" s="151" t="s">
        <v>4121</v>
      </c>
      <c r="AC116" s="149"/>
      <c r="AD116" s="149"/>
      <c r="AE116" s="149" t="s">
        <v>4838</v>
      </c>
      <c r="AF116" s="149"/>
    </row>
    <row r="117" spans="1:32" s="280" customFormat="1" ht="112">
      <c r="A117" s="297" t="s">
        <v>5233</v>
      </c>
      <c r="B117" s="142" t="s">
        <v>4131</v>
      </c>
      <c r="C117" s="149"/>
      <c r="D117" s="149" t="s">
        <v>3907</v>
      </c>
      <c r="E117" s="149"/>
      <c r="F117" s="149"/>
      <c r="G117" s="149"/>
      <c r="H117" s="149" t="s">
        <v>3907</v>
      </c>
      <c r="I117" s="149"/>
      <c r="J117" s="149" t="s">
        <v>1469</v>
      </c>
      <c r="K117" s="149">
        <v>20</v>
      </c>
      <c r="L117" s="149">
        <v>0</v>
      </c>
      <c r="M117" s="142" t="s">
        <v>4135</v>
      </c>
      <c r="N117" s="149" t="s">
        <v>2098</v>
      </c>
      <c r="O117" s="149" t="s">
        <v>5234</v>
      </c>
      <c r="P117" s="149" t="s">
        <v>384</v>
      </c>
      <c r="Q117" s="149" t="s">
        <v>2113</v>
      </c>
      <c r="R117" s="149">
        <v>2</v>
      </c>
      <c r="S117" s="149">
        <v>4</v>
      </c>
      <c r="T117" s="149"/>
      <c r="U117" s="149" t="s">
        <v>23</v>
      </c>
      <c r="V117" s="149">
        <v>1</v>
      </c>
      <c r="W117" s="149" t="s">
        <v>23</v>
      </c>
      <c r="X117" s="151" t="s">
        <v>5235</v>
      </c>
      <c r="Y117" s="149"/>
      <c r="Z117" s="149"/>
      <c r="AA117" s="150" t="s">
        <v>5070</v>
      </c>
      <c r="AB117" s="151" t="s">
        <v>4121</v>
      </c>
      <c r="AC117" s="149"/>
      <c r="AD117" s="149"/>
      <c r="AE117" s="149" t="s">
        <v>4838</v>
      </c>
      <c r="AF117" s="149"/>
    </row>
    <row r="118" spans="1:32" s="280" customFormat="1" ht="126">
      <c r="A118" s="297" t="s">
        <v>5236</v>
      </c>
      <c r="B118" s="151" t="s">
        <v>5237</v>
      </c>
      <c r="C118" s="149"/>
      <c r="D118" s="149"/>
      <c r="E118" s="149" t="s">
        <v>5238</v>
      </c>
      <c r="F118" s="149"/>
      <c r="G118" s="149"/>
      <c r="H118" s="149"/>
      <c r="I118" s="149"/>
      <c r="J118" s="149">
        <v>40</v>
      </c>
      <c r="K118" s="149">
        <v>200</v>
      </c>
      <c r="L118" s="149" t="s">
        <v>374</v>
      </c>
      <c r="M118" s="151" t="s">
        <v>5239</v>
      </c>
      <c r="N118" s="149" t="s">
        <v>5240</v>
      </c>
      <c r="O118" s="149"/>
      <c r="P118" s="149" t="s">
        <v>5241</v>
      </c>
      <c r="Q118" s="151" t="s">
        <v>5242</v>
      </c>
      <c r="R118" s="149" t="s">
        <v>5243</v>
      </c>
      <c r="S118" s="149">
        <v>4</v>
      </c>
      <c r="T118" s="149">
        <v>3</v>
      </c>
      <c r="U118" s="151" t="s">
        <v>5244</v>
      </c>
      <c r="V118" s="149">
        <v>1</v>
      </c>
      <c r="W118" s="151" t="s">
        <v>5245</v>
      </c>
      <c r="X118" s="151" t="s">
        <v>5246</v>
      </c>
      <c r="Y118" s="149"/>
      <c r="Z118" s="149"/>
      <c r="AA118" s="285">
        <v>258576.7</v>
      </c>
      <c r="AB118" s="151" t="s">
        <v>4121</v>
      </c>
      <c r="AC118" s="149">
        <v>1</v>
      </c>
      <c r="AD118" s="149">
        <v>2024</v>
      </c>
      <c r="AE118" s="149">
        <v>2</v>
      </c>
      <c r="AF118" s="149"/>
    </row>
    <row r="119" spans="1:32" s="280" customFormat="1" ht="42">
      <c r="A119" s="304" t="s">
        <v>4355</v>
      </c>
      <c r="B119" s="151" t="s">
        <v>4356</v>
      </c>
      <c r="C119" s="303" t="s">
        <v>4838</v>
      </c>
      <c r="D119" s="303" t="s">
        <v>4838</v>
      </c>
      <c r="E119" s="303" t="s">
        <v>4838</v>
      </c>
      <c r="F119" s="303" t="s">
        <v>4838</v>
      </c>
      <c r="G119" s="303" t="s">
        <v>4838</v>
      </c>
      <c r="H119" s="303" t="s">
        <v>4838</v>
      </c>
      <c r="I119" s="303" t="s">
        <v>3907</v>
      </c>
      <c r="J119" s="149" t="s">
        <v>52</v>
      </c>
      <c r="K119" s="149" t="s">
        <v>52</v>
      </c>
      <c r="L119" s="149" t="s">
        <v>52</v>
      </c>
      <c r="M119" s="151" t="s">
        <v>4357</v>
      </c>
      <c r="N119" s="149" t="s">
        <v>4838</v>
      </c>
      <c r="O119" s="149" t="s">
        <v>4838</v>
      </c>
      <c r="P119" s="149" t="s">
        <v>52</v>
      </c>
      <c r="Q119" s="149" t="s">
        <v>4838</v>
      </c>
      <c r="R119" s="149" t="s">
        <v>4838</v>
      </c>
      <c r="S119" s="149" t="s">
        <v>4838</v>
      </c>
      <c r="T119" s="149" t="s">
        <v>4838</v>
      </c>
      <c r="U119" s="149" t="s">
        <v>4838</v>
      </c>
      <c r="V119" s="149">
        <v>1</v>
      </c>
      <c r="W119" s="149" t="s">
        <v>4838</v>
      </c>
      <c r="X119" s="149" t="s">
        <v>4355</v>
      </c>
      <c r="Y119" s="283" t="s">
        <v>23</v>
      </c>
      <c r="Z119" s="283" t="s">
        <v>23</v>
      </c>
      <c r="AA119" s="285">
        <v>6630</v>
      </c>
      <c r="AB119" s="149" t="s">
        <v>4838</v>
      </c>
      <c r="AC119" s="149" t="s">
        <v>4838</v>
      </c>
      <c r="AD119" s="151" t="s">
        <v>4838</v>
      </c>
      <c r="AE119" s="149">
        <v>2</v>
      </c>
      <c r="AF119" s="149" t="s">
        <v>4838</v>
      </c>
    </row>
    <row r="120" spans="1:32" s="280" customFormat="1" ht="42">
      <c r="A120" s="304" t="s">
        <v>4358</v>
      </c>
      <c r="B120" s="151" t="s">
        <v>4356</v>
      </c>
      <c r="C120" s="303" t="s">
        <v>4838</v>
      </c>
      <c r="D120" s="303" t="s">
        <v>4838</v>
      </c>
      <c r="E120" s="303" t="s">
        <v>4838</v>
      </c>
      <c r="F120" s="303" t="s">
        <v>4838</v>
      </c>
      <c r="G120" s="303" t="s">
        <v>4838</v>
      </c>
      <c r="H120" s="303" t="s">
        <v>4838</v>
      </c>
      <c r="I120" s="303" t="s">
        <v>3907</v>
      </c>
      <c r="J120" s="149" t="s">
        <v>52</v>
      </c>
      <c r="K120" s="149" t="s">
        <v>52</v>
      </c>
      <c r="L120" s="149" t="s">
        <v>52</v>
      </c>
      <c r="M120" s="151" t="s">
        <v>4357</v>
      </c>
      <c r="N120" s="149" t="s">
        <v>4838</v>
      </c>
      <c r="O120" s="149" t="s">
        <v>4838</v>
      </c>
      <c r="P120" s="149" t="s">
        <v>52</v>
      </c>
      <c r="Q120" s="149" t="s">
        <v>4838</v>
      </c>
      <c r="R120" s="149" t="s">
        <v>4838</v>
      </c>
      <c r="S120" s="149" t="s">
        <v>4838</v>
      </c>
      <c r="T120" s="149" t="s">
        <v>4838</v>
      </c>
      <c r="U120" s="149" t="s">
        <v>4838</v>
      </c>
      <c r="V120" s="149">
        <v>1</v>
      </c>
      <c r="W120" s="149" t="s">
        <v>4838</v>
      </c>
      <c r="X120" s="149" t="s">
        <v>4358</v>
      </c>
      <c r="Y120" s="283" t="s">
        <v>23</v>
      </c>
      <c r="Z120" s="283" t="s">
        <v>23</v>
      </c>
      <c r="AA120" s="287">
        <v>28065.24</v>
      </c>
      <c r="AB120" s="149" t="s">
        <v>4838</v>
      </c>
      <c r="AC120" s="149" t="s">
        <v>4838</v>
      </c>
      <c r="AD120" s="151" t="s">
        <v>4838</v>
      </c>
      <c r="AE120" s="283">
        <v>3</v>
      </c>
      <c r="AF120" s="149" t="s">
        <v>4838</v>
      </c>
    </row>
    <row r="121" spans="1:32" s="280" customFormat="1" ht="42">
      <c r="A121" s="304" t="s">
        <v>4359</v>
      </c>
      <c r="B121" s="151" t="s">
        <v>4356</v>
      </c>
      <c r="C121" s="303" t="s">
        <v>4838</v>
      </c>
      <c r="D121" s="303" t="s">
        <v>4838</v>
      </c>
      <c r="E121" s="303" t="s">
        <v>4838</v>
      </c>
      <c r="F121" s="303" t="s">
        <v>4838</v>
      </c>
      <c r="G121" s="303" t="s">
        <v>4838</v>
      </c>
      <c r="H121" s="303" t="s">
        <v>4838</v>
      </c>
      <c r="I121" s="303" t="s">
        <v>3907</v>
      </c>
      <c r="J121" s="149" t="s">
        <v>52</v>
      </c>
      <c r="K121" s="149" t="s">
        <v>52</v>
      </c>
      <c r="L121" s="149" t="s">
        <v>52</v>
      </c>
      <c r="M121" s="151" t="s">
        <v>4357</v>
      </c>
      <c r="N121" s="149" t="s">
        <v>4838</v>
      </c>
      <c r="O121" s="149" t="s">
        <v>4838</v>
      </c>
      <c r="P121" s="149" t="s">
        <v>52</v>
      </c>
      <c r="Q121" s="149" t="s">
        <v>4838</v>
      </c>
      <c r="R121" s="149" t="s">
        <v>4838</v>
      </c>
      <c r="S121" s="149" t="s">
        <v>4838</v>
      </c>
      <c r="T121" s="149" t="s">
        <v>4838</v>
      </c>
      <c r="U121" s="149" t="s">
        <v>4838</v>
      </c>
      <c r="V121" s="149">
        <v>1</v>
      </c>
      <c r="W121" s="149" t="s">
        <v>4838</v>
      </c>
      <c r="X121" s="151" t="s">
        <v>4360</v>
      </c>
      <c r="Y121" s="283" t="s">
        <v>23</v>
      </c>
      <c r="Z121" s="283" t="s">
        <v>23</v>
      </c>
      <c r="AA121" s="285">
        <v>19062.439999999999</v>
      </c>
      <c r="AB121" s="149" t="s">
        <v>4838</v>
      </c>
      <c r="AC121" s="149" t="s">
        <v>4838</v>
      </c>
      <c r="AD121" s="151" t="s">
        <v>4838</v>
      </c>
      <c r="AE121" s="283">
        <v>1</v>
      </c>
      <c r="AF121" s="149" t="s">
        <v>4838</v>
      </c>
    </row>
    <row r="122" spans="1:32" s="280" customFormat="1" ht="42">
      <c r="A122" s="304" t="s">
        <v>4361</v>
      </c>
      <c r="B122" s="151" t="s">
        <v>4356</v>
      </c>
      <c r="C122" s="303" t="s">
        <v>4838</v>
      </c>
      <c r="D122" s="303" t="s">
        <v>4838</v>
      </c>
      <c r="E122" s="303" t="s">
        <v>4838</v>
      </c>
      <c r="F122" s="303" t="s">
        <v>4838</v>
      </c>
      <c r="G122" s="303" t="s">
        <v>4838</v>
      </c>
      <c r="H122" s="303" t="s">
        <v>4838</v>
      </c>
      <c r="I122" s="303" t="s">
        <v>3907</v>
      </c>
      <c r="J122" s="149" t="s">
        <v>52</v>
      </c>
      <c r="K122" s="149" t="s">
        <v>52</v>
      </c>
      <c r="L122" s="149" t="s">
        <v>52</v>
      </c>
      <c r="M122" s="151" t="s">
        <v>4357</v>
      </c>
      <c r="N122" s="149" t="s">
        <v>4838</v>
      </c>
      <c r="O122" s="149" t="s">
        <v>4838</v>
      </c>
      <c r="P122" s="149" t="s">
        <v>52</v>
      </c>
      <c r="Q122" s="149" t="s">
        <v>4838</v>
      </c>
      <c r="R122" s="149" t="s">
        <v>4838</v>
      </c>
      <c r="S122" s="149" t="s">
        <v>4838</v>
      </c>
      <c r="T122" s="149" t="s">
        <v>4838</v>
      </c>
      <c r="U122" s="149" t="s">
        <v>4838</v>
      </c>
      <c r="V122" s="149">
        <v>1</v>
      </c>
      <c r="W122" s="149" t="s">
        <v>4838</v>
      </c>
      <c r="X122" s="149" t="s">
        <v>4361</v>
      </c>
      <c r="Y122" s="283" t="s">
        <v>23</v>
      </c>
      <c r="Z122" s="283" t="s">
        <v>23</v>
      </c>
      <c r="AA122" s="287">
        <v>35298.550000000003</v>
      </c>
      <c r="AB122" s="149" t="s">
        <v>4838</v>
      </c>
      <c r="AC122" s="149" t="s">
        <v>4838</v>
      </c>
      <c r="AD122" s="151" t="s">
        <v>4838</v>
      </c>
      <c r="AE122" s="149" t="s">
        <v>4838</v>
      </c>
      <c r="AF122" s="149" t="s">
        <v>4838</v>
      </c>
    </row>
    <row r="123" spans="1:32" s="280" customFormat="1" ht="42">
      <c r="A123" s="304" t="s">
        <v>4362</v>
      </c>
      <c r="B123" s="151" t="s">
        <v>4356</v>
      </c>
      <c r="C123" s="303" t="s">
        <v>4838</v>
      </c>
      <c r="D123" s="303" t="s">
        <v>4838</v>
      </c>
      <c r="E123" s="303" t="s">
        <v>4838</v>
      </c>
      <c r="F123" s="303" t="s">
        <v>4838</v>
      </c>
      <c r="G123" s="303" t="s">
        <v>4838</v>
      </c>
      <c r="H123" s="303" t="s">
        <v>4838</v>
      </c>
      <c r="I123" s="303" t="s">
        <v>3907</v>
      </c>
      <c r="J123" s="149" t="s">
        <v>52</v>
      </c>
      <c r="K123" s="149" t="s">
        <v>52</v>
      </c>
      <c r="L123" s="149" t="s">
        <v>52</v>
      </c>
      <c r="M123" s="151" t="s">
        <v>4357</v>
      </c>
      <c r="N123" s="149" t="s">
        <v>4838</v>
      </c>
      <c r="O123" s="149" t="s">
        <v>4838</v>
      </c>
      <c r="P123" s="149" t="s">
        <v>52</v>
      </c>
      <c r="Q123" s="149" t="s">
        <v>4838</v>
      </c>
      <c r="R123" s="149" t="s">
        <v>4838</v>
      </c>
      <c r="S123" s="149" t="s">
        <v>4838</v>
      </c>
      <c r="T123" s="149" t="s">
        <v>4838</v>
      </c>
      <c r="U123" s="149" t="s">
        <v>4838</v>
      </c>
      <c r="V123" s="149">
        <v>1</v>
      </c>
      <c r="W123" s="149" t="s">
        <v>4838</v>
      </c>
      <c r="X123" s="149" t="s">
        <v>4363</v>
      </c>
      <c r="Y123" s="283" t="s">
        <v>23</v>
      </c>
      <c r="Z123" s="283" t="s">
        <v>23</v>
      </c>
      <c r="AA123" s="285">
        <v>180895</v>
      </c>
      <c r="AB123" s="149" t="s">
        <v>4838</v>
      </c>
      <c r="AC123" s="149" t="s">
        <v>4838</v>
      </c>
      <c r="AD123" s="151" t="s">
        <v>4838</v>
      </c>
      <c r="AE123" s="149" t="s">
        <v>4838</v>
      </c>
      <c r="AF123" s="149" t="s">
        <v>4838</v>
      </c>
    </row>
    <row r="124" spans="1:32" s="280" customFormat="1" ht="42">
      <c r="A124" s="304" t="s">
        <v>4364</v>
      </c>
      <c r="B124" s="151" t="s">
        <v>4356</v>
      </c>
      <c r="C124" s="303" t="s">
        <v>4838</v>
      </c>
      <c r="D124" s="303" t="s">
        <v>4838</v>
      </c>
      <c r="E124" s="303" t="s">
        <v>4838</v>
      </c>
      <c r="F124" s="303" t="s">
        <v>4838</v>
      </c>
      <c r="G124" s="303" t="s">
        <v>4838</v>
      </c>
      <c r="H124" s="303" t="s">
        <v>4838</v>
      </c>
      <c r="I124" s="303" t="s">
        <v>3907</v>
      </c>
      <c r="J124" s="149" t="s">
        <v>52</v>
      </c>
      <c r="K124" s="149" t="s">
        <v>52</v>
      </c>
      <c r="L124" s="149" t="s">
        <v>52</v>
      </c>
      <c r="M124" s="151" t="s">
        <v>4357</v>
      </c>
      <c r="N124" s="149" t="s">
        <v>4838</v>
      </c>
      <c r="O124" s="149" t="s">
        <v>4838</v>
      </c>
      <c r="P124" s="149" t="s">
        <v>52</v>
      </c>
      <c r="Q124" s="149" t="s">
        <v>4838</v>
      </c>
      <c r="R124" s="149" t="s">
        <v>4838</v>
      </c>
      <c r="S124" s="149" t="s">
        <v>4838</v>
      </c>
      <c r="T124" s="149" t="s">
        <v>4838</v>
      </c>
      <c r="U124" s="149" t="s">
        <v>4838</v>
      </c>
      <c r="V124" s="149">
        <v>1</v>
      </c>
      <c r="W124" s="149" t="s">
        <v>4838</v>
      </c>
      <c r="X124" s="149" t="s">
        <v>4365</v>
      </c>
      <c r="Y124" s="283" t="s">
        <v>23</v>
      </c>
      <c r="Z124" s="283" t="s">
        <v>23</v>
      </c>
      <c r="AA124" s="287">
        <v>507639.08</v>
      </c>
      <c r="AB124" s="149" t="s">
        <v>4838</v>
      </c>
      <c r="AC124" s="149" t="s">
        <v>4838</v>
      </c>
      <c r="AD124" s="151" t="s">
        <v>4838</v>
      </c>
      <c r="AE124" s="149" t="s">
        <v>4838</v>
      </c>
      <c r="AF124" s="149" t="s">
        <v>4838</v>
      </c>
    </row>
    <row r="125" spans="1:32" s="280" customFormat="1" ht="42">
      <c r="A125" s="304" t="s">
        <v>4366</v>
      </c>
      <c r="B125" s="151" t="s">
        <v>4367</v>
      </c>
      <c r="C125" s="303" t="s">
        <v>4838</v>
      </c>
      <c r="D125" s="303" t="s">
        <v>4838</v>
      </c>
      <c r="E125" s="303" t="s">
        <v>4838</v>
      </c>
      <c r="F125" s="303" t="s">
        <v>4838</v>
      </c>
      <c r="G125" s="303" t="s">
        <v>4838</v>
      </c>
      <c r="H125" s="303" t="s">
        <v>4838</v>
      </c>
      <c r="I125" s="303" t="s">
        <v>3907</v>
      </c>
      <c r="J125" s="149" t="s">
        <v>52</v>
      </c>
      <c r="K125" s="149" t="s">
        <v>52</v>
      </c>
      <c r="L125" s="149" t="s">
        <v>52</v>
      </c>
      <c r="M125" s="151" t="s">
        <v>4357</v>
      </c>
      <c r="N125" s="149" t="s">
        <v>4838</v>
      </c>
      <c r="O125" s="149" t="s">
        <v>4838</v>
      </c>
      <c r="P125" s="149" t="s">
        <v>52</v>
      </c>
      <c r="Q125" s="149" t="s">
        <v>4838</v>
      </c>
      <c r="R125" s="149" t="s">
        <v>4838</v>
      </c>
      <c r="S125" s="149" t="s">
        <v>4838</v>
      </c>
      <c r="T125" s="149" t="s">
        <v>4838</v>
      </c>
      <c r="U125" s="149" t="s">
        <v>4838</v>
      </c>
      <c r="V125" s="149">
        <v>1</v>
      </c>
      <c r="W125" s="149" t="s">
        <v>4838</v>
      </c>
      <c r="X125" s="151" t="s">
        <v>4368</v>
      </c>
      <c r="Y125" s="283" t="s">
        <v>23</v>
      </c>
      <c r="Z125" s="283" t="s">
        <v>23</v>
      </c>
      <c r="AA125" s="287">
        <v>344267.04</v>
      </c>
      <c r="AB125" s="149" t="s">
        <v>4838</v>
      </c>
      <c r="AC125" s="149" t="s">
        <v>4838</v>
      </c>
      <c r="AD125" s="151" t="s">
        <v>4838</v>
      </c>
      <c r="AE125" s="149" t="s">
        <v>4838</v>
      </c>
      <c r="AF125" s="149" t="s">
        <v>4838</v>
      </c>
    </row>
    <row r="126" spans="1:32" s="280" customFormat="1" ht="70">
      <c r="A126" s="304" t="s">
        <v>25</v>
      </c>
      <c r="B126" s="151" t="s">
        <v>4369</v>
      </c>
      <c r="C126" s="303" t="s">
        <v>4838</v>
      </c>
      <c r="D126" s="303" t="s">
        <v>4838</v>
      </c>
      <c r="E126" s="303" t="s">
        <v>4838</v>
      </c>
      <c r="F126" s="303" t="s">
        <v>4838</v>
      </c>
      <c r="G126" s="303" t="s">
        <v>4838</v>
      </c>
      <c r="H126" s="303" t="s">
        <v>3907</v>
      </c>
      <c r="I126" s="303" t="s">
        <v>4838</v>
      </c>
      <c r="J126" s="149" t="s">
        <v>4838</v>
      </c>
      <c r="K126" s="149" t="s">
        <v>4838</v>
      </c>
      <c r="L126" s="149" t="s">
        <v>4838</v>
      </c>
      <c r="M126" s="151" t="s">
        <v>4370</v>
      </c>
      <c r="N126" s="149" t="s">
        <v>4838</v>
      </c>
      <c r="O126" s="149" t="s">
        <v>4838</v>
      </c>
      <c r="P126" s="149" t="s">
        <v>4838</v>
      </c>
      <c r="Q126" s="149" t="s">
        <v>4838</v>
      </c>
      <c r="R126" s="149" t="s">
        <v>4838</v>
      </c>
      <c r="S126" s="149" t="s">
        <v>4838</v>
      </c>
      <c r="T126" s="149" t="s">
        <v>4838</v>
      </c>
      <c r="U126" s="149" t="s">
        <v>4838</v>
      </c>
      <c r="V126" s="149">
        <v>1</v>
      </c>
      <c r="W126" s="149" t="s">
        <v>4838</v>
      </c>
      <c r="X126" s="151" t="s">
        <v>4371</v>
      </c>
      <c r="Y126" s="283" t="s">
        <v>23</v>
      </c>
      <c r="Z126" s="283" t="s">
        <v>23</v>
      </c>
      <c r="AA126" s="150" t="s">
        <v>5225</v>
      </c>
      <c r="AB126" s="149" t="s">
        <v>4838</v>
      </c>
      <c r="AC126" s="149" t="s">
        <v>4838</v>
      </c>
      <c r="AD126" s="149" t="s">
        <v>4838</v>
      </c>
      <c r="AE126" s="149" t="s">
        <v>4838</v>
      </c>
      <c r="AF126" s="283" t="s">
        <v>4838</v>
      </c>
    </row>
  </sheetData>
  <sheetProtection algorithmName="SHA-512" hashValue="wfYxalBfwEj0kUtj8Fuk1+fmJJ1yruEf3UyiTeeVjNbU+zXuvFoBoQ1ITFqKsT4FYJR7KwAqVXgmA+KXq6B4GA==" saltValue="DKxwaWHGYDMEvl5R1B2FCw==" spinCount="100000" sheet="1" objects="1" scenarios="1"/>
  <mergeCells count="4">
    <mergeCell ref="A1:I1"/>
    <mergeCell ref="C2:I2"/>
    <mergeCell ref="J1:L1"/>
    <mergeCell ref="N1:R1"/>
  </mergeCells>
  <pageMargins left="0.25" right="0.25" top="0.25" bottom="0.25" header="0.3" footer="0.3"/>
  <pageSetup orientation="landscape" horizontalDpi="1200" verticalDpi="120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92B61-968C-3844-BDD0-F1183D417AD1}">
  <sheetPr codeName="Sheet18">
    <outlinePr summaryBelow="0" summaryRight="0"/>
  </sheetPr>
  <dimension ref="A1:BC59"/>
  <sheetViews>
    <sheetView showGridLines="0" zoomScaleNormal="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14.5" defaultRowHeight="14"/>
  <cols>
    <col min="1" max="1" width="29" style="102" customWidth="1"/>
    <col min="2" max="2" width="67.5" style="103" customWidth="1"/>
    <col min="3" max="8" width="3.5" style="102" customWidth="1"/>
    <col min="9" max="9" width="3.33203125" style="104" customWidth="1"/>
    <col min="10" max="10" width="14.1640625" style="102" customWidth="1"/>
    <col min="11" max="12" width="10.1640625" style="102" customWidth="1"/>
    <col min="13" max="13" width="50.6640625" style="103" customWidth="1"/>
    <col min="14" max="14" width="24.83203125" style="102" customWidth="1"/>
    <col min="15" max="15" width="14.33203125" style="102" customWidth="1"/>
    <col min="16" max="16" width="17.6640625" style="102" customWidth="1"/>
    <col min="17" max="17" width="18.1640625" style="102" customWidth="1"/>
    <col min="18" max="18" width="21.5" style="102" customWidth="1"/>
    <col min="19" max="19" width="15.6640625" style="102" customWidth="1"/>
    <col min="20" max="20" width="20.6640625" style="102" customWidth="1"/>
    <col min="21" max="21" width="14.1640625" style="102" customWidth="1"/>
    <col min="22" max="22" width="15.1640625" style="102" customWidth="1"/>
    <col min="23" max="23" width="19" style="102" customWidth="1"/>
    <col min="24" max="24" width="34.5" style="102" customWidth="1"/>
    <col min="25" max="25" width="12" style="102" customWidth="1"/>
    <col min="26" max="27" width="14.5" style="102"/>
    <col min="28" max="28" width="26.33203125" style="102" customWidth="1"/>
    <col min="29" max="29" width="15.6640625" style="102" customWidth="1"/>
    <col min="30" max="30" width="10.5" style="102" customWidth="1"/>
    <col min="31" max="31" width="13.6640625" style="102" customWidth="1"/>
    <col min="32" max="32" width="27.83203125" style="102" customWidth="1"/>
    <col min="33" max="16384" width="14.5" style="102"/>
  </cols>
  <sheetData>
    <row r="1" spans="1:32" s="25" customFormat="1" ht="82" customHeight="1" thickBot="1">
      <c r="A1" s="720" t="s">
        <v>4777</v>
      </c>
      <c r="B1" s="721"/>
      <c r="C1" s="721"/>
      <c r="D1" s="721"/>
      <c r="E1" s="721"/>
      <c r="F1" s="721"/>
      <c r="G1" s="721"/>
      <c r="H1" s="721"/>
      <c r="I1" s="722"/>
      <c r="J1" s="735" t="s">
        <v>1703</v>
      </c>
      <c r="K1" s="735"/>
      <c r="L1" s="735"/>
      <c r="M1" s="68" t="s">
        <v>1687</v>
      </c>
      <c r="N1" s="691" t="s">
        <v>5987</v>
      </c>
      <c r="O1" s="692"/>
      <c r="P1" s="692"/>
      <c r="Q1" s="692"/>
      <c r="R1" s="693"/>
      <c r="S1" s="61"/>
      <c r="T1" s="61"/>
      <c r="U1" s="61"/>
      <c r="V1" s="61"/>
      <c r="W1" s="61"/>
      <c r="X1" s="61"/>
      <c r="Y1" s="61"/>
      <c r="Z1" s="61"/>
      <c r="AA1" s="61"/>
      <c r="AB1" s="61"/>
      <c r="AC1" s="62"/>
      <c r="AD1" s="63"/>
      <c r="AE1" s="61"/>
      <c r="AF1" s="62"/>
    </row>
    <row r="2" spans="1:32" s="133" customFormat="1" ht="183" thickBot="1">
      <c r="A2" s="64" t="s">
        <v>2611</v>
      </c>
      <c r="B2" s="116" t="s">
        <v>4398</v>
      </c>
      <c r="C2" s="696" t="s">
        <v>2612</v>
      </c>
      <c r="D2" s="697"/>
      <c r="E2" s="697"/>
      <c r="F2" s="697"/>
      <c r="G2" s="697"/>
      <c r="H2" s="697"/>
      <c r="I2" s="698"/>
      <c r="J2" s="116" t="s">
        <v>4396</v>
      </c>
      <c r="K2" s="116" t="s">
        <v>2613</v>
      </c>
      <c r="L2" s="116" t="s">
        <v>2614</v>
      </c>
      <c r="M2" s="116" t="s">
        <v>2615</v>
      </c>
      <c r="N2" s="116" t="s">
        <v>4397</v>
      </c>
      <c r="O2" s="116" t="s">
        <v>4399</v>
      </c>
      <c r="P2" s="116" t="s">
        <v>4400</v>
      </c>
      <c r="Q2" s="116" t="s">
        <v>2616</v>
      </c>
      <c r="R2" s="65" t="s">
        <v>2617</v>
      </c>
      <c r="S2" s="65" t="s">
        <v>2618</v>
      </c>
      <c r="T2" s="65" t="s">
        <v>2619</v>
      </c>
      <c r="U2" s="116" t="s">
        <v>2620</v>
      </c>
      <c r="V2" s="116" t="s">
        <v>2621</v>
      </c>
      <c r="W2" s="116" t="s">
        <v>2622</v>
      </c>
      <c r="X2" s="116" t="s">
        <v>2623</v>
      </c>
      <c r="Y2" s="116" t="s">
        <v>2624</v>
      </c>
      <c r="Z2" s="145" t="s">
        <v>5982</v>
      </c>
      <c r="AA2" s="116" t="s">
        <v>4778</v>
      </c>
      <c r="AB2" s="116" t="s">
        <v>4779</v>
      </c>
      <c r="AC2" s="66" t="s">
        <v>2625</v>
      </c>
      <c r="AD2" s="116" t="s">
        <v>2626</v>
      </c>
      <c r="AE2" s="116" t="s">
        <v>2627</v>
      </c>
      <c r="AF2" s="67" t="s">
        <v>1686</v>
      </c>
    </row>
    <row r="3" spans="1:32" s="80" customFormat="1" ht="112">
      <c r="A3" s="183" t="s">
        <v>523</v>
      </c>
      <c r="B3" s="72" t="s">
        <v>1612</v>
      </c>
      <c r="C3" s="70">
        <v>1</v>
      </c>
      <c r="D3" s="70"/>
      <c r="E3" s="70"/>
      <c r="F3" s="70"/>
      <c r="G3" s="70"/>
      <c r="H3" s="70"/>
      <c r="I3" s="71"/>
      <c r="J3" s="72">
        <v>100</v>
      </c>
      <c r="K3" s="72">
        <v>100</v>
      </c>
      <c r="L3" s="72" t="s">
        <v>2052</v>
      </c>
      <c r="M3" s="72" t="s">
        <v>1614</v>
      </c>
      <c r="N3" s="72" t="s">
        <v>2483</v>
      </c>
      <c r="O3" s="72">
        <v>120</v>
      </c>
      <c r="P3" s="72" t="s">
        <v>1613</v>
      </c>
      <c r="Q3" s="72" t="s">
        <v>381</v>
      </c>
      <c r="R3" s="72">
        <v>2</v>
      </c>
      <c r="S3" s="72">
        <v>4</v>
      </c>
      <c r="T3" s="72">
        <v>3</v>
      </c>
      <c r="U3" s="72" t="s">
        <v>387</v>
      </c>
      <c r="V3" s="72">
        <v>7</v>
      </c>
      <c r="W3" s="77" t="s">
        <v>2484</v>
      </c>
      <c r="X3" s="77" t="s">
        <v>1615</v>
      </c>
      <c r="Y3" s="77" t="s">
        <v>23</v>
      </c>
      <c r="Z3" s="74" t="s">
        <v>23</v>
      </c>
      <c r="AA3" s="247">
        <v>213990.39999999999</v>
      </c>
      <c r="AB3" s="248">
        <v>52051.66</v>
      </c>
      <c r="AC3" s="72" t="s">
        <v>1866</v>
      </c>
      <c r="AD3" s="74" t="s">
        <v>23</v>
      </c>
      <c r="AE3" s="74">
        <v>1</v>
      </c>
      <c r="AF3" s="74" t="s">
        <v>4976</v>
      </c>
    </row>
    <row r="4" spans="1:32" s="80" customFormat="1" ht="42">
      <c r="A4" s="183" t="s">
        <v>1616</v>
      </c>
      <c r="B4" s="72" t="s">
        <v>1617</v>
      </c>
      <c r="C4" s="70">
        <v>1</v>
      </c>
      <c r="D4" s="70"/>
      <c r="E4" s="70"/>
      <c r="F4" s="70"/>
      <c r="G4" s="70"/>
      <c r="H4" s="70"/>
      <c r="I4" s="71"/>
      <c r="J4" s="72">
        <v>20</v>
      </c>
      <c r="K4" s="72" t="s">
        <v>372</v>
      </c>
      <c r="L4" s="72" t="s">
        <v>2052</v>
      </c>
      <c r="M4" s="72" t="s">
        <v>1619</v>
      </c>
      <c r="N4" s="72" t="s">
        <v>1620</v>
      </c>
      <c r="O4" s="72" t="s">
        <v>23</v>
      </c>
      <c r="P4" s="72" t="s">
        <v>1618</v>
      </c>
      <c r="Q4" s="72" t="s">
        <v>1621</v>
      </c>
      <c r="R4" s="72">
        <v>0</v>
      </c>
      <c r="S4" s="72">
        <v>4</v>
      </c>
      <c r="T4" s="72">
        <v>0</v>
      </c>
      <c r="U4" s="72" t="s">
        <v>1622</v>
      </c>
      <c r="V4" s="72">
        <v>7</v>
      </c>
      <c r="W4" s="77" t="s">
        <v>1623</v>
      </c>
      <c r="X4" s="74" t="s">
        <v>208</v>
      </c>
      <c r="Y4" s="74" t="s">
        <v>23</v>
      </c>
      <c r="Z4" s="74" t="s">
        <v>23</v>
      </c>
      <c r="AA4" s="247" t="s">
        <v>23</v>
      </c>
      <c r="AB4" s="248" t="s">
        <v>1063</v>
      </c>
      <c r="AC4" s="81">
        <v>7</v>
      </c>
      <c r="AD4" s="74" t="s">
        <v>23</v>
      </c>
      <c r="AE4" s="74">
        <v>2</v>
      </c>
      <c r="AF4" s="74"/>
    </row>
    <row r="5" spans="1:32" s="80" customFormat="1" ht="56">
      <c r="A5" s="183" t="s">
        <v>1624</v>
      </c>
      <c r="B5" s="72" t="s">
        <v>1625</v>
      </c>
      <c r="C5" s="70"/>
      <c r="D5" s="70">
        <v>2</v>
      </c>
      <c r="E5" s="70"/>
      <c r="F5" s="70"/>
      <c r="G5" s="70"/>
      <c r="H5" s="70"/>
      <c r="I5" s="71"/>
      <c r="J5" s="72">
        <v>40</v>
      </c>
      <c r="K5" s="72" t="s">
        <v>372</v>
      </c>
      <c r="L5" s="72" t="s">
        <v>2052</v>
      </c>
      <c r="M5" s="72" t="s">
        <v>1626</v>
      </c>
      <c r="N5" s="72" t="s">
        <v>2485</v>
      </c>
      <c r="O5" s="72">
        <v>120</v>
      </c>
      <c r="P5" s="72">
        <v>6</v>
      </c>
      <c r="Q5" s="72" t="s">
        <v>381</v>
      </c>
      <c r="R5" s="72">
        <v>1</v>
      </c>
      <c r="S5" s="72">
        <v>4</v>
      </c>
      <c r="T5" s="72">
        <v>0</v>
      </c>
      <c r="U5" s="72" t="s">
        <v>63</v>
      </c>
      <c r="V5" s="72">
        <v>7</v>
      </c>
      <c r="W5" s="74" t="s">
        <v>23</v>
      </c>
      <c r="X5" s="77" t="s">
        <v>1627</v>
      </c>
      <c r="Y5" s="77" t="s">
        <v>1628</v>
      </c>
      <c r="Z5" s="74" t="s">
        <v>23</v>
      </c>
      <c r="AA5" s="247" t="s">
        <v>23</v>
      </c>
      <c r="AB5" s="248" t="s">
        <v>1063</v>
      </c>
      <c r="AC5" s="76">
        <v>7</v>
      </c>
      <c r="AD5" s="74">
        <v>2014</v>
      </c>
      <c r="AE5" s="74">
        <v>2</v>
      </c>
      <c r="AF5" s="74"/>
    </row>
    <row r="6" spans="1:32" s="80" customFormat="1" ht="56">
      <c r="A6" s="183" t="s">
        <v>1629</v>
      </c>
      <c r="B6" s="72" t="s">
        <v>1630</v>
      </c>
      <c r="C6" s="70">
        <v>1</v>
      </c>
      <c r="D6" s="70">
        <v>2</v>
      </c>
      <c r="E6" s="70"/>
      <c r="F6" s="70"/>
      <c r="G6" s="70"/>
      <c r="H6" s="70"/>
      <c r="I6" s="71"/>
      <c r="J6" s="72">
        <v>150</v>
      </c>
      <c r="K6" s="72" t="s">
        <v>372</v>
      </c>
      <c r="L6" s="72" t="s">
        <v>2052</v>
      </c>
      <c r="M6" s="72" t="s">
        <v>1631</v>
      </c>
      <c r="N6" s="72" t="s">
        <v>1683</v>
      </c>
      <c r="O6" s="72">
        <v>120</v>
      </c>
      <c r="P6" s="72">
        <v>15</v>
      </c>
      <c r="Q6" s="72" t="s">
        <v>1639</v>
      </c>
      <c r="R6" s="72">
        <v>1</v>
      </c>
      <c r="S6" s="72">
        <v>4</v>
      </c>
      <c r="T6" s="72">
        <v>0</v>
      </c>
      <c r="U6" s="72" t="s">
        <v>63</v>
      </c>
      <c r="V6" s="72">
        <v>7</v>
      </c>
      <c r="W6" s="77" t="s">
        <v>1623</v>
      </c>
      <c r="X6" s="74" t="s">
        <v>23</v>
      </c>
      <c r="Y6" s="74" t="s">
        <v>23</v>
      </c>
      <c r="Z6" s="74" t="s">
        <v>23</v>
      </c>
      <c r="AA6" s="247">
        <v>80246.399999999994</v>
      </c>
      <c r="AB6" s="248" t="s">
        <v>1063</v>
      </c>
      <c r="AC6" s="72" t="s">
        <v>1728</v>
      </c>
      <c r="AD6" s="74" t="s">
        <v>23</v>
      </c>
      <c r="AE6" s="74">
        <v>1</v>
      </c>
      <c r="AF6" s="74" t="s">
        <v>4977</v>
      </c>
    </row>
    <row r="7" spans="1:32" s="80" customFormat="1" ht="56">
      <c r="A7" s="183" t="s">
        <v>2486</v>
      </c>
      <c r="B7" s="72" t="s">
        <v>2487</v>
      </c>
      <c r="C7" s="70"/>
      <c r="D7" s="70">
        <v>2</v>
      </c>
      <c r="E7" s="70"/>
      <c r="F7" s="70"/>
      <c r="G7" s="70"/>
      <c r="H7" s="70"/>
      <c r="I7" s="71"/>
      <c r="J7" s="72">
        <v>40</v>
      </c>
      <c r="K7" s="72">
        <v>40</v>
      </c>
      <c r="L7" s="72" t="s">
        <v>2052</v>
      </c>
      <c r="M7" s="72" t="s">
        <v>1633</v>
      </c>
      <c r="N7" s="72" t="s">
        <v>2488</v>
      </c>
      <c r="O7" s="72">
        <v>120</v>
      </c>
      <c r="P7" s="72">
        <v>20</v>
      </c>
      <c r="Q7" s="72" t="s">
        <v>1634</v>
      </c>
      <c r="R7" s="72">
        <v>2</v>
      </c>
      <c r="S7" s="72">
        <v>3</v>
      </c>
      <c r="T7" s="72" t="s">
        <v>2489</v>
      </c>
      <c r="U7" s="72" t="s">
        <v>1635</v>
      </c>
      <c r="V7" s="72" t="s">
        <v>1632</v>
      </c>
      <c r="W7" s="77" t="s">
        <v>1636</v>
      </c>
      <c r="X7" s="74" t="s">
        <v>1637</v>
      </c>
      <c r="Y7" s="74" t="s">
        <v>23</v>
      </c>
      <c r="Z7" s="74" t="s">
        <v>23</v>
      </c>
      <c r="AA7" s="113">
        <v>8061.6</v>
      </c>
      <c r="AB7" s="248" t="s">
        <v>1063</v>
      </c>
      <c r="AC7" s="72" t="s">
        <v>1866</v>
      </c>
      <c r="AD7" s="74">
        <v>2018</v>
      </c>
      <c r="AE7" s="74">
        <v>2</v>
      </c>
      <c r="AF7" s="74" t="s">
        <v>4977</v>
      </c>
    </row>
    <row r="8" spans="1:32" s="80" customFormat="1" ht="28">
      <c r="A8" s="183" t="s">
        <v>2490</v>
      </c>
      <c r="B8" s="72" t="s">
        <v>2491</v>
      </c>
      <c r="C8" s="70"/>
      <c r="D8" s="70">
        <v>2</v>
      </c>
      <c r="E8" s="70"/>
      <c r="F8" s="70"/>
      <c r="G8" s="70"/>
      <c r="H8" s="70"/>
      <c r="I8" s="71"/>
      <c r="J8" s="72">
        <v>25</v>
      </c>
      <c r="K8" s="72">
        <v>60</v>
      </c>
      <c r="L8" s="72" t="s">
        <v>2052</v>
      </c>
      <c r="M8" s="72" t="s">
        <v>2492</v>
      </c>
      <c r="N8" s="72" t="s">
        <v>1683</v>
      </c>
      <c r="O8" s="72">
        <v>120</v>
      </c>
      <c r="P8" s="72">
        <v>12</v>
      </c>
      <c r="Q8" s="72" t="s">
        <v>381</v>
      </c>
      <c r="R8" s="72">
        <v>1</v>
      </c>
      <c r="S8" s="72">
        <v>3</v>
      </c>
      <c r="T8" s="72">
        <v>0</v>
      </c>
      <c r="U8" s="72" t="s">
        <v>2493</v>
      </c>
      <c r="V8" s="72">
        <v>1</v>
      </c>
      <c r="W8" s="77" t="s">
        <v>2494</v>
      </c>
      <c r="X8" s="77" t="s">
        <v>2495</v>
      </c>
      <c r="Y8" s="74" t="s">
        <v>23</v>
      </c>
      <c r="Z8" s="74" t="s">
        <v>23</v>
      </c>
      <c r="AA8" s="247">
        <v>10480.08</v>
      </c>
      <c r="AB8" s="249">
        <v>180000</v>
      </c>
      <c r="AC8" s="72" t="s">
        <v>1792</v>
      </c>
      <c r="AD8" s="74">
        <v>2020</v>
      </c>
      <c r="AE8" s="74">
        <v>3</v>
      </c>
      <c r="AF8" s="74"/>
    </row>
    <row r="9" spans="1:32" s="80" customFormat="1" ht="56">
      <c r="A9" s="183" t="s">
        <v>2496</v>
      </c>
      <c r="B9" s="72" t="s">
        <v>1638</v>
      </c>
      <c r="C9" s="70"/>
      <c r="D9" s="70">
        <v>2</v>
      </c>
      <c r="E9" s="70"/>
      <c r="F9" s="70"/>
      <c r="G9" s="70"/>
      <c r="H9" s="70"/>
      <c r="I9" s="71"/>
      <c r="J9" s="72">
        <v>6</v>
      </c>
      <c r="K9" s="72">
        <v>10</v>
      </c>
      <c r="L9" s="72" t="s">
        <v>2052</v>
      </c>
      <c r="M9" s="72" t="s">
        <v>2497</v>
      </c>
      <c r="N9" s="72" t="s">
        <v>2498</v>
      </c>
      <c r="O9" s="72">
        <v>180</v>
      </c>
      <c r="P9" s="72">
        <v>15</v>
      </c>
      <c r="Q9" s="72" t="s">
        <v>1639</v>
      </c>
      <c r="R9" s="72">
        <v>2</v>
      </c>
      <c r="S9" s="72">
        <v>4</v>
      </c>
      <c r="T9" s="72">
        <v>1</v>
      </c>
      <c r="U9" s="72" t="s">
        <v>2499</v>
      </c>
      <c r="V9" s="72">
        <v>7</v>
      </c>
      <c r="W9" s="77" t="s">
        <v>1640</v>
      </c>
      <c r="X9" s="72" t="s">
        <v>1632</v>
      </c>
      <c r="Y9" s="74" t="s">
        <v>23</v>
      </c>
      <c r="Z9" s="74" t="s">
        <v>23</v>
      </c>
      <c r="AA9" s="247">
        <v>26197.200000000001</v>
      </c>
      <c r="AB9" s="249">
        <v>21000</v>
      </c>
      <c r="AC9" s="81" t="s">
        <v>1792</v>
      </c>
      <c r="AD9" s="74">
        <v>2020</v>
      </c>
      <c r="AE9" s="74">
        <v>2</v>
      </c>
      <c r="AF9" s="74"/>
    </row>
    <row r="10" spans="1:32" s="99" customFormat="1" ht="112">
      <c r="A10" s="180" t="s">
        <v>1607</v>
      </c>
      <c r="B10" s="72" t="s">
        <v>4408</v>
      </c>
      <c r="C10" s="79"/>
      <c r="D10" s="79">
        <v>2</v>
      </c>
      <c r="E10" s="79">
        <v>3</v>
      </c>
      <c r="F10" s="79"/>
      <c r="G10" s="79"/>
      <c r="H10" s="79"/>
      <c r="I10" s="86"/>
      <c r="J10" s="72">
        <v>28</v>
      </c>
      <c r="K10" s="72" t="s">
        <v>4978</v>
      </c>
      <c r="L10" s="72" t="s">
        <v>2052</v>
      </c>
      <c r="M10" s="77" t="s">
        <v>4406</v>
      </c>
      <c r="N10" s="72" t="s">
        <v>1608</v>
      </c>
      <c r="O10" s="72" t="s">
        <v>2439</v>
      </c>
      <c r="P10" s="72" t="s">
        <v>2440</v>
      </c>
      <c r="Q10" s="79" t="s">
        <v>2441</v>
      </c>
      <c r="R10" s="79">
        <v>4</v>
      </c>
      <c r="S10" s="72">
        <v>4</v>
      </c>
      <c r="T10" s="72">
        <v>3</v>
      </c>
      <c r="U10" s="72" t="s">
        <v>23</v>
      </c>
      <c r="V10" s="79" t="s">
        <v>1866</v>
      </c>
      <c r="W10" s="72" t="s">
        <v>23</v>
      </c>
      <c r="X10" s="72" t="s">
        <v>2442</v>
      </c>
      <c r="Y10" s="72" t="s">
        <v>4979</v>
      </c>
      <c r="Z10" s="72" t="s">
        <v>68</v>
      </c>
      <c r="AA10" s="106">
        <v>83000.320000000007</v>
      </c>
      <c r="AB10" s="250">
        <v>29120</v>
      </c>
      <c r="AC10" s="72" t="s">
        <v>1786</v>
      </c>
      <c r="AD10" s="72">
        <v>2006</v>
      </c>
      <c r="AE10" s="72">
        <v>3</v>
      </c>
      <c r="AF10" s="77" t="s">
        <v>2443</v>
      </c>
    </row>
    <row r="11" spans="1:32" s="99" customFormat="1" ht="112">
      <c r="A11" s="180" t="s">
        <v>2444</v>
      </c>
      <c r="B11" s="72" t="s">
        <v>4407</v>
      </c>
      <c r="C11" s="79"/>
      <c r="D11" s="79">
        <v>2</v>
      </c>
      <c r="E11" s="79"/>
      <c r="F11" s="79"/>
      <c r="G11" s="79"/>
      <c r="H11" s="79"/>
      <c r="I11" s="86"/>
      <c r="J11" s="72">
        <v>325</v>
      </c>
      <c r="K11" s="72" t="s">
        <v>23</v>
      </c>
      <c r="L11" s="72" t="s">
        <v>2052</v>
      </c>
      <c r="M11" s="72" t="s">
        <v>2445</v>
      </c>
      <c r="N11" s="72" t="s">
        <v>2446</v>
      </c>
      <c r="O11" s="72" t="s">
        <v>2439</v>
      </c>
      <c r="P11" s="72" t="s">
        <v>63</v>
      </c>
      <c r="Q11" s="72" t="s">
        <v>2447</v>
      </c>
      <c r="R11" s="72">
        <v>2</v>
      </c>
      <c r="S11" s="72">
        <v>4</v>
      </c>
      <c r="T11" s="72">
        <v>3</v>
      </c>
      <c r="U11" s="72" t="s">
        <v>23</v>
      </c>
      <c r="V11" s="79" t="s">
        <v>1991</v>
      </c>
      <c r="W11" s="72" t="s">
        <v>23</v>
      </c>
      <c r="X11" s="72" t="s">
        <v>2448</v>
      </c>
      <c r="Y11" s="72" t="s">
        <v>68</v>
      </c>
      <c r="Z11" s="72" t="s">
        <v>23</v>
      </c>
      <c r="AA11" s="111">
        <v>37288.68</v>
      </c>
      <c r="AB11" s="250" t="s">
        <v>23</v>
      </c>
      <c r="AC11" s="72">
        <v>1</v>
      </c>
      <c r="AD11" s="72">
        <v>2016</v>
      </c>
      <c r="AE11" s="72">
        <v>1</v>
      </c>
      <c r="AF11" s="77" t="s">
        <v>4980</v>
      </c>
    </row>
    <row r="12" spans="1:32" s="99" customFormat="1" ht="112">
      <c r="A12" s="180" t="s">
        <v>1609</v>
      </c>
      <c r="B12" s="72" t="s">
        <v>1610</v>
      </c>
      <c r="C12" s="79"/>
      <c r="D12" s="79">
        <v>2</v>
      </c>
      <c r="E12" s="79">
        <v>3</v>
      </c>
      <c r="F12" s="79"/>
      <c r="G12" s="79"/>
      <c r="H12" s="79"/>
      <c r="I12" s="86"/>
      <c r="J12" s="72">
        <v>325</v>
      </c>
      <c r="K12" s="72" t="s">
        <v>23</v>
      </c>
      <c r="L12" s="72" t="s">
        <v>2052</v>
      </c>
      <c r="M12" s="72" t="s">
        <v>2449</v>
      </c>
      <c r="N12" s="72" t="s">
        <v>2446</v>
      </c>
      <c r="O12" s="72" t="s">
        <v>2450</v>
      </c>
      <c r="P12" s="72" t="s">
        <v>63</v>
      </c>
      <c r="Q12" s="72" t="s">
        <v>2447</v>
      </c>
      <c r="R12" s="72">
        <v>2</v>
      </c>
      <c r="S12" s="72">
        <v>4</v>
      </c>
      <c r="T12" s="72">
        <v>3</v>
      </c>
      <c r="U12" s="72" t="s">
        <v>23</v>
      </c>
      <c r="V12" s="79" t="s">
        <v>1991</v>
      </c>
      <c r="W12" s="72" t="s">
        <v>23</v>
      </c>
      <c r="X12" s="72" t="s">
        <v>2451</v>
      </c>
      <c r="Y12" s="72" t="s">
        <v>68</v>
      </c>
      <c r="Z12" s="72" t="s">
        <v>68</v>
      </c>
      <c r="AA12" s="111">
        <v>10169.64</v>
      </c>
      <c r="AB12" s="251">
        <v>5110.67</v>
      </c>
      <c r="AC12" s="72">
        <v>1</v>
      </c>
      <c r="AD12" s="72">
        <v>2010</v>
      </c>
      <c r="AE12" s="72">
        <v>1</v>
      </c>
      <c r="AF12" s="77" t="s">
        <v>4981</v>
      </c>
    </row>
    <row r="13" spans="1:32" s="99" customFormat="1" ht="98">
      <c r="A13" s="180" t="s">
        <v>1611</v>
      </c>
      <c r="B13" s="72" t="s">
        <v>2452</v>
      </c>
      <c r="C13" s="79"/>
      <c r="D13" s="79">
        <v>2</v>
      </c>
      <c r="E13" s="79">
        <v>3</v>
      </c>
      <c r="F13" s="79"/>
      <c r="G13" s="79"/>
      <c r="H13" s="79"/>
      <c r="I13" s="86"/>
      <c r="J13" s="72">
        <v>8</v>
      </c>
      <c r="K13" s="72" t="s">
        <v>4978</v>
      </c>
      <c r="L13" s="72" t="s">
        <v>2052</v>
      </c>
      <c r="M13" s="77" t="s">
        <v>2438</v>
      </c>
      <c r="N13" s="72" t="s">
        <v>2453</v>
      </c>
      <c r="O13" s="72" t="s">
        <v>2450</v>
      </c>
      <c r="P13" s="72" t="s">
        <v>2454</v>
      </c>
      <c r="Q13" s="79" t="s">
        <v>2455</v>
      </c>
      <c r="R13" s="79">
        <v>4</v>
      </c>
      <c r="S13" s="72">
        <v>4</v>
      </c>
      <c r="T13" s="72">
        <v>3</v>
      </c>
      <c r="U13" s="72" t="s">
        <v>23</v>
      </c>
      <c r="V13" s="79" t="s">
        <v>2456</v>
      </c>
      <c r="W13" s="72" t="s">
        <v>23</v>
      </c>
      <c r="X13" s="72" t="s">
        <v>2451</v>
      </c>
      <c r="Y13" s="72" t="s">
        <v>68</v>
      </c>
      <c r="Z13" s="72" t="s">
        <v>68</v>
      </c>
      <c r="AA13" s="106" t="s">
        <v>4982</v>
      </c>
      <c r="AB13" s="251">
        <v>5557.93</v>
      </c>
      <c r="AC13" s="72">
        <v>7</v>
      </c>
      <c r="AD13" s="72">
        <v>2018</v>
      </c>
      <c r="AE13" s="72">
        <v>3</v>
      </c>
      <c r="AF13" s="77" t="s">
        <v>2457</v>
      </c>
    </row>
    <row r="14" spans="1:32" s="80" customFormat="1" ht="126">
      <c r="A14" s="180" t="s">
        <v>1603</v>
      </c>
      <c r="B14" s="72" t="s">
        <v>1604</v>
      </c>
      <c r="C14" s="70"/>
      <c r="D14" s="70"/>
      <c r="E14" s="70">
        <v>3</v>
      </c>
      <c r="F14" s="70"/>
      <c r="G14" s="70"/>
      <c r="H14" s="70"/>
      <c r="I14" s="71"/>
      <c r="J14" s="72" t="s">
        <v>4983</v>
      </c>
      <c r="K14" s="72" t="s">
        <v>23</v>
      </c>
      <c r="L14" s="72" t="s">
        <v>2052</v>
      </c>
      <c r="M14" s="72" t="s">
        <v>1606</v>
      </c>
      <c r="N14" s="72" t="s">
        <v>2458</v>
      </c>
      <c r="O14" s="72" t="s">
        <v>2459</v>
      </c>
      <c r="P14" s="72" t="s">
        <v>1605</v>
      </c>
      <c r="Q14" s="72" t="s">
        <v>2460</v>
      </c>
      <c r="R14" s="72">
        <v>1</v>
      </c>
      <c r="S14" s="72" t="s">
        <v>1916</v>
      </c>
      <c r="T14" s="72">
        <v>3</v>
      </c>
      <c r="U14" s="232" t="s">
        <v>4483</v>
      </c>
      <c r="V14" s="72" t="s">
        <v>2461</v>
      </c>
      <c r="W14" s="72" t="s">
        <v>2462</v>
      </c>
      <c r="X14" s="72" t="s">
        <v>2463</v>
      </c>
      <c r="Y14" s="72" t="s">
        <v>23</v>
      </c>
      <c r="Z14" s="72" t="s">
        <v>23</v>
      </c>
      <c r="AA14" s="106">
        <v>1957821</v>
      </c>
      <c r="AB14" s="250" t="s">
        <v>4984</v>
      </c>
      <c r="AC14" s="76">
        <v>1</v>
      </c>
      <c r="AD14" s="74" t="s">
        <v>1063</v>
      </c>
      <c r="AE14" s="76">
        <v>2</v>
      </c>
      <c r="AF14" s="74"/>
    </row>
    <row r="15" spans="1:32" s="80" customFormat="1" ht="98">
      <c r="A15" s="180" t="s">
        <v>600</v>
      </c>
      <c r="B15" s="77" t="s">
        <v>2464</v>
      </c>
      <c r="C15" s="79"/>
      <c r="D15" s="79"/>
      <c r="E15" s="79">
        <v>3</v>
      </c>
      <c r="F15" s="79"/>
      <c r="G15" s="79"/>
      <c r="H15" s="79"/>
      <c r="I15" s="86"/>
      <c r="J15" s="77">
        <v>75</v>
      </c>
      <c r="K15" s="77">
        <v>36</v>
      </c>
      <c r="L15" s="77" t="s">
        <v>23</v>
      </c>
      <c r="M15" s="72" t="s">
        <v>2465</v>
      </c>
      <c r="N15" s="77" t="s">
        <v>4985</v>
      </c>
      <c r="O15" s="77" t="s">
        <v>2459</v>
      </c>
      <c r="P15" s="77" t="s">
        <v>4986</v>
      </c>
      <c r="Q15" s="77" t="s">
        <v>2466</v>
      </c>
      <c r="R15" s="77">
        <v>1</v>
      </c>
      <c r="S15" s="77">
        <v>4</v>
      </c>
      <c r="T15" s="77">
        <v>1</v>
      </c>
      <c r="U15" s="232" t="s">
        <v>4483</v>
      </c>
      <c r="V15" s="77">
        <v>1</v>
      </c>
      <c r="W15" s="77" t="s">
        <v>2462</v>
      </c>
      <c r="X15" s="72" t="s">
        <v>2463</v>
      </c>
      <c r="Y15" s="72" t="s">
        <v>23</v>
      </c>
      <c r="Z15" s="72" t="s">
        <v>23</v>
      </c>
      <c r="AA15" s="107" t="s">
        <v>4987</v>
      </c>
      <c r="AB15" s="250" t="s">
        <v>4984</v>
      </c>
      <c r="AC15" s="77">
        <v>1</v>
      </c>
      <c r="AD15" s="77">
        <v>2021</v>
      </c>
      <c r="AE15" s="77">
        <v>2</v>
      </c>
      <c r="AF15" s="74"/>
    </row>
    <row r="16" spans="1:32" s="80" customFormat="1" ht="70">
      <c r="A16" s="180" t="s">
        <v>1681</v>
      </c>
      <c r="B16" s="77" t="s">
        <v>4988</v>
      </c>
      <c r="C16" s="79">
        <v>1</v>
      </c>
      <c r="D16" s="79"/>
      <c r="E16" s="79">
        <v>3</v>
      </c>
      <c r="F16" s="79"/>
      <c r="G16" s="79"/>
      <c r="H16" s="79"/>
      <c r="I16" s="86"/>
      <c r="J16" s="77">
        <v>424</v>
      </c>
      <c r="K16" s="77" t="s">
        <v>23</v>
      </c>
      <c r="L16" s="77" t="s">
        <v>23</v>
      </c>
      <c r="M16" s="72" t="s">
        <v>2467</v>
      </c>
      <c r="N16" s="77" t="s">
        <v>4989</v>
      </c>
      <c r="O16" s="77" t="s">
        <v>2459</v>
      </c>
      <c r="P16" s="77" t="s">
        <v>4990</v>
      </c>
      <c r="Q16" s="77" t="s">
        <v>2468</v>
      </c>
      <c r="R16" s="77">
        <v>1</v>
      </c>
      <c r="S16" s="77">
        <v>4</v>
      </c>
      <c r="T16" s="77">
        <v>3</v>
      </c>
      <c r="U16" s="232" t="s">
        <v>4483</v>
      </c>
      <c r="V16" s="77" t="s">
        <v>1873</v>
      </c>
      <c r="W16" s="77" t="s">
        <v>2462</v>
      </c>
      <c r="X16" s="72" t="s">
        <v>4991</v>
      </c>
      <c r="Y16" s="72" t="s">
        <v>23</v>
      </c>
      <c r="Z16" s="72" t="s">
        <v>23</v>
      </c>
      <c r="AA16" s="107">
        <v>752287.9</v>
      </c>
      <c r="AB16" s="250" t="s">
        <v>4984</v>
      </c>
      <c r="AC16" s="77" t="s">
        <v>1873</v>
      </c>
      <c r="AD16" s="77">
        <v>2022</v>
      </c>
      <c r="AE16" s="77">
        <v>2</v>
      </c>
      <c r="AF16" s="74"/>
    </row>
    <row r="17" spans="1:50" s="80" customFormat="1" ht="84">
      <c r="A17" s="180" t="s">
        <v>2469</v>
      </c>
      <c r="B17" s="77" t="s">
        <v>2470</v>
      </c>
      <c r="C17" s="79"/>
      <c r="D17" s="79"/>
      <c r="E17" s="79">
        <v>3</v>
      </c>
      <c r="F17" s="79"/>
      <c r="G17" s="79"/>
      <c r="H17" s="79" t="s">
        <v>4992</v>
      </c>
      <c r="I17" s="86"/>
      <c r="J17" s="77">
        <v>56</v>
      </c>
      <c r="K17" s="77" t="s">
        <v>23</v>
      </c>
      <c r="L17" s="77" t="s">
        <v>23</v>
      </c>
      <c r="M17" s="72" t="s">
        <v>2471</v>
      </c>
      <c r="N17" s="77" t="s">
        <v>4993</v>
      </c>
      <c r="O17" s="77" t="s">
        <v>2459</v>
      </c>
      <c r="P17" s="77" t="s">
        <v>4994</v>
      </c>
      <c r="Q17" s="77" t="s">
        <v>4995</v>
      </c>
      <c r="R17" s="77">
        <v>1</v>
      </c>
      <c r="S17" s="77">
        <v>0</v>
      </c>
      <c r="T17" s="77">
        <v>1</v>
      </c>
      <c r="U17" s="232" t="s">
        <v>4483</v>
      </c>
      <c r="V17" s="77">
        <v>1</v>
      </c>
      <c r="W17" s="77" t="s">
        <v>2462</v>
      </c>
      <c r="X17" s="72" t="s">
        <v>2463</v>
      </c>
      <c r="Y17" s="72" t="s">
        <v>23</v>
      </c>
      <c r="Z17" s="72" t="s">
        <v>23</v>
      </c>
      <c r="AA17" s="107" t="s">
        <v>4996</v>
      </c>
      <c r="AB17" s="250" t="s">
        <v>4984</v>
      </c>
      <c r="AC17" s="77">
        <v>1</v>
      </c>
      <c r="AD17" s="77">
        <v>2022</v>
      </c>
      <c r="AE17" s="77">
        <v>2</v>
      </c>
      <c r="AF17" s="74"/>
    </row>
    <row r="18" spans="1:50" s="80" customFormat="1" ht="84">
      <c r="A18" s="180" t="s">
        <v>4997</v>
      </c>
      <c r="B18" s="72" t="s">
        <v>2472</v>
      </c>
      <c r="C18" s="70"/>
      <c r="D18" s="70">
        <v>2</v>
      </c>
      <c r="E18" s="70">
        <v>3</v>
      </c>
      <c r="F18" s="70"/>
      <c r="G18" s="70"/>
      <c r="H18" s="70"/>
      <c r="I18" s="71"/>
      <c r="J18" s="72" t="s">
        <v>2473</v>
      </c>
      <c r="K18" s="72" t="s">
        <v>23</v>
      </c>
      <c r="L18" s="72" t="s">
        <v>2052</v>
      </c>
      <c r="M18" s="72" t="s">
        <v>1641</v>
      </c>
      <c r="N18" s="72" t="s">
        <v>1642</v>
      </c>
      <c r="O18" s="72" t="s">
        <v>2474</v>
      </c>
      <c r="P18" s="72" t="s">
        <v>2475</v>
      </c>
      <c r="Q18" s="72" t="s">
        <v>63</v>
      </c>
      <c r="R18" s="72">
        <v>4</v>
      </c>
      <c r="S18" s="72" t="s">
        <v>2476</v>
      </c>
      <c r="T18" s="72">
        <v>3</v>
      </c>
      <c r="U18" s="72" t="s">
        <v>23</v>
      </c>
      <c r="V18" s="72">
        <v>5</v>
      </c>
      <c r="W18" s="74" t="s">
        <v>23</v>
      </c>
      <c r="X18" s="77" t="s">
        <v>1643</v>
      </c>
      <c r="Y18" s="74" t="s">
        <v>68</v>
      </c>
      <c r="Z18" s="74" t="s">
        <v>23</v>
      </c>
      <c r="AA18" s="108">
        <v>663168.47</v>
      </c>
      <c r="AB18" s="252">
        <v>204334.28</v>
      </c>
      <c r="AC18" s="76" t="s">
        <v>2006</v>
      </c>
      <c r="AD18" s="74" t="s">
        <v>65</v>
      </c>
      <c r="AE18" s="74">
        <v>1</v>
      </c>
      <c r="AF18" s="74"/>
      <c r="AG18" s="82"/>
      <c r="AH18" s="82"/>
      <c r="AI18" s="82"/>
      <c r="AJ18" s="82"/>
      <c r="AK18" s="82"/>
      <c r="AL18" s="82"/>
      <c r="AM18" s="82"/>
      <c r="AN18" s="82"/>
      <c r="AO18" s="82"/>
      <c r="AP18" s="82"/>
      <c r="AQ18" s="82"/>
      <c r="AR18" s="82"/>
      <c r="AS18" s="82"/>
      <c r="AT18" s="82"/>
      <c r="AU18" s="82"/>
      <c r="AV18" s="82"/>
      <c r="AW18" s="82"/>
      <c r="AX18" s="82"/>
    </row>
    <row r="19" spans="1:50" s="80" customFormat="1" ht="84">
      <c r="A19" s="180" t="s">
        <v>4998</v>
      </c>
      <c r="B19" s="72" t="s">
        <v>2472</v>
      </c>
      <c r="C19" s="70"/>
      <c r="D19" s="70">
        <v>2</v>
      </c>
      <c r="E19" s="70">
        <v>3</v>
      </c>
      <c r="F19" s="70"/>
      <c r="G19" s="70"/>
      <c r="H19" s="70"/>
      <c r="I19" s="71"/>
      <c r="J19" s="72" t="s">
        <v>4999</v>
      </c>
      <c r="K19" s="72" t="s">
        <v>23</v>
      </c>
      <c r="L19" s="72" t="s">
        <v>2052</v>
      </c>
      <c r="M19" s="72" t="s">
        <v>1641</v>
      </c>
      <c r="N19" s="72" t="s">
        <v>1642</v>
      </c>
      <c r="O19" s="72" t="s">
        <v>2474</v>
      </c>
      <c r="P19" s="72" t="s">
        <v>2475</v>
      </c>
      <c r="Q19" s="72" t="s">
        <v>5000</v>
      </c>
      <c r="R19" s="72">
        <v>4</v>
      </c>
      <c r="S19" s="72" t="s">
        <v>5001</v>
      </c>
      <c r="T19" s="72">
        <v>3</v>
      </c>
      <c r="U19" s="72" t="s">
        <v>23</v>
      </c>
      <c r="V19" s="72">
        <v>5</v>
      </c>
      <c r="W19" s="74" t="s">
        <v>23</v>
      </c>
      <c r="X19" s="77" t="s">
        <v>1643</v>
      </c>
      <c r="Y19" s="74" t="s">
        <v>68</v>
      </c>
      <c r="Z19" s="74" t="s">
        <v>23</v>
      </c>
      <c r="AA19" s="107">
        <v>645047.1</v>
      </c>
      <c r="AB19" s="252">
        <v>204334.28</v>
      </c>
      <c r="AC19" s="76" t="s">
        <v>5002</v>
      </c>
      <c r="AD19" s="74" t="s">
        <v>65</v>
      </c>
      <c r="AE19" s="74">
        <v>1</v>
      </c>
      <c r="AF19" s="74"/>
    </row>
    <row r="20" spans="1:50" s="82" customFormat="1" ht="28">
      <c r="A20" s="182" t="s">
        <v>5003</v>
      </c>
      <c r="B20" s="72" t="s">
        <v>5004</v>
      </c>
      <c r="C20" s="70"/>
      <c r="D20" s="70">
        <v>2</v>
      </c>
      <c r="E20" s="70"/>
      <c r="F20" s="70">
        <v>4</v>
      </c>
      <c r="G20" s="70"/>
      <c r="H20" s="70">
        <v>6</v>
      </c>
      <c r="I20" s="71"/>
      <c r="J20" s="72" t="s">
        <v>253</v>
      </c>
      <c r="K20" s="72" t="s">
        <v>23</v>
      </c>
      <c r="L20" s="72" t="s">
        <v>2052</v>
      </c>
      <c r="M20" s="72" t="s">
        <v>2565</v>
      </c>
      <c r="N20" s="72" t="s">
        <v>2566</v>
      </c>
      <c r="O20" s="72" t="s">
        <v>1239</v>
      </c>
      <c r="P20" s="72" t="s">
        <v>50</v>
      </c>
      <c r="Q20" s="72" t="s">
        <v>262</v>
      </c>
      <c r="R20" s="72" t="s">
        <v>263</v>
      </c>
      <c r="S20" s="72" t="s">
        <v>1757</v>
      </c>
      <c r="T20" s="72">
        <v>0</v>
      </c>
      <c r="U20" s="72" t="s">
        <v>5005</v>
      </c>
      <c r="V20" s="72">
        <v>1</v>
      </c>
      <c r="W20" s="77" t="s">
        <v>2567</v>
      </c>
      <c r="X20" s="77" t="s">
        <v>5006</v>
      </c>
      <c r="Y20" s="74" t="s">
        <v>73</v>
      </c>
      <c r="Z20" s="74" t="s">
        <v>264</v>
      </c>
      <c r="AA20" s="108">
        <v>16873</v>
      </c>
      <c r="AB20" s="252" t="s">
        <v>23</v>
      </c>
      <c r="AC20" s="76">
        <v>1</v>
      </c>
      <c r="AD20" s="74">
        <v>2023</v>
      </c>
      <c r="AE20" s="74">
        <v>1</v>
      </c>
      <c r="AF20" s="77" t="s">
        <v>5007</v>
      </c>
    </row>
    <row r="21" spans="1:50" s="82" customFormat="1" ht="42">
      <c r="A21" s="182" t="s">
        <v>2563</v>
      </c>
      <c r="B21" s="72" t="s">
        <v>2564</v>
      </c>
      <c r="C21" s="70"/>
      <c r="D21" s="70">
        <v>2</v>
      </c>
      <c r="E21" s="70"/>
      <c r="F21" s="70">
        <v>4</v>
      </c>
      <c r="G21" s="70"/>
      <c r="H21" s="70">
        <v>6</v>
      </c>
      <c r="I21" s="71"/>
      <c r="J21" s="75" t="s">
        <v>253</v>
      </c>
      <c r="K21" s="72" t="s">
        <v>23</v>
      </c>
      <c r="L21" s="72" t="s">
        <v>2052</v>
      </c>
      <c r="M21" s="72" t="s">
        <v>2565</v>
      </c>
      <c r="N21" s="72" t="s">
        <v>2566</v>
      </c>
      <c r="O21" s="72" t="s">
        <v>23</v>
      </c>
      <c r="P21" s="72" t="s">
        <v>50</v>
      </c>
      <c r="Q21" s="72" t="s">
        <v>262</v>
      </c>
      <c r="R21" s="72" t="s">
        <v>263</v>
      </c>
      <c r="S21" s="72" t="s">
        <v>1757</v>
      </c>
      <c r="T21" s="72">
        <v>0</v>
      </c>
      <c r="U21" s="72" t="s">
        <v>5005</v>
      </c>
      <c r="V21" s="72">
        <v>1</v>
      </c>
      <c r="W21" s="77" t="s">
        <v>2567</v>
      </c>
      <c r="X21" s="77" t="s">
        <v>5008</v>
      </c>
      <c r="Y21" s="74" t="s">
        <v>73</v>
      </c>
      <c r="Z21" s="74" t="s">
        <v>264</v>
      </c>
      <c r="AA21" s="108">
        <v>16873</v>
      </c>
      <c r="AB21" s="253">
        <v>2500</v>
      </c>
      <c r="AC21" s="74">
        <v>1</v>
      </c>
      <c r="AD21" s="77">
        <v>2023</v>
      </c>
      <c r="AE21" s="72">
        <v>1</v>
      </c>
      <c r="AF21" s="77"/>
    </row>
    <row r="22" spans="1:50" s="80" customFormat="1" ht="56">
      <c r="A22" s="182" t="s">
        <v>5009</v>
      </c>
      <c r="B22" s="72" t="s">
        <v>5010</v>
      </c>
      <c r="C22" s="70"/>
      <c r="D22" s="70">
        <v>2</v>
      </c>
      <c r="E22" s="70"/>
      <c r="F22" s="70">
        <v>4</v>
      </c>
      <c r="G22" s="70"/>
      <c r="H22" s="70">
        <v>6</v>
      </c>
      <c r="I22" s="71"/>
      <c r="J22" s="75" t="s">
        <v>253</v>
      </c>
      <c r="K22" s="72" t="s">
        <v>23</v>
      </c>
      <c r="L22" s="72" t="s">
        <v>2052</v>
      </c>
      <c r="M22" s="72" t="s">
        <v>2568</v>
      </c>
      <c r="N22" s="72" t="s">
        <v>2569</v>
      </c>
      <c r="O22" s="72" t="s">
        <v>2570</v>
      </c>
      <c r="P22" s="72" t="s">
        <v>50</v>
      </c>
      <c r="Q22" s="72" t="s">
        <v>262</v>
      </c>
      <c r="R22" s="72" t="s">
        <v>263</v>
      </c>
      <c r="S22" s="72">
        <v>0</v>
      </c>
      <c r="T22" s="72">
        <v>0</v>
      </c>
      <c r="U22" s="72" t="s">
        <v>5005</v>
      </c>
      <c r="V22" s="72">
        <v>1</v>
      </c>
      <c r="W22" s="77" t="s">
        <v>2567</v>
      </c>
      <c r="X22" s="77" t="s">
        <v>2571</v>
      </c>
      <c r="Y22" s="74" t="s">
        <v>73</v>
      </c>
      <c r="Z22" s="74" t="s">
        <v>264</v>
      </c>
      <c r="AA22" s="108">
        <v>2812</v>
      </c>
      <c r="AB22" s="249" t="s">
        <v>23</v>
      </c>
      <c r="AC22" s="74">
        <v>1</v>
      </c>
      <c r="AD22" s="77">
        <v>2023</v>
      </c>
      <c r="AE22" s="72">
        <v>1</v>
      </c>
      <c r="AF22" s="77"/>
    </row>
    <row r="23" spans="1:50" s="80" customFormat="1" ht="42">
      <c r="A23" s="182" t="s">
        <v>293</v>
      </c>
      <c r="B23" s="72" t="s">
        <v>2572</v>
      </c>
      <c r="C23" s="70"/>
      <c r="D23" s="70">
        <v>2</v>
      </c>
      <c r="E23" s="70"/>
      <c r="F23" s="70">
        <v>4</v>
      </c>
      <c r="G23" s="70"/>
      <c r="H23" s="70">
        <v>6</v>
      </c>
      <c r="I23" s="71"/>
      <c r="J23" s="75" t="s">
        <v>253</v>
      </c>
      <c r="K23" s="72" t="s">
        <v>23</v>
      </c>
      <c r="L23" s="72" t="s">
        <v>2052</v>
      </c>
      <c r="M23" s="72" t="s">
        <v>2573</v>
      </c>
      <c r="N23" s="72" t="s">
        <v>2574</v>
      </c>
      <c r="O23" s="72" t="s">
        <v>1239</v>
      </c>
      <c r="P23" s="72" t="s">
        <v>50</v>
      </c>
      <c r="Q23" s="72" t="s">
        <v>262</v>
      </c>
      <c r="R23" s="72" t="s">
        <v>263</v>
      </c>
      <c r="S23" s="72" t="s">
        <v>1757</v>
      </c>
      <c r="T23" s="72">
        <v>0</v>
      </c>
      <c r="U23" s="72" t="s">
        <v>5005</v>
      </c>
      <c r="V23" s="72">
        <v>1</v>
      </c>
      <c r="W23" s="77" t="s">
        <v>2567</v>
      </c>
      <c r="X23" s="77" t="s">
        <v>2575</v>
      </c>
      <c r="Y23" s="74" t="s">
        <v>73</v>
      </c>
      <c r="Z23" s="74" t="s">
        <v>264</v>
      </c>
      <c r="AA23" s="108">
        <v>1406</v>
      </c>
      <c r="AB23" s="252">
        <v>0</v>
      </c>
      <c r="AC23" s="74">
        <v>1</v>
      </c>
      <c r="AD23" s="77" t="s">
        <v>1063</v>
      </c>
      <c r="AE23" s="72">
        <v>2</v>
      </c>
      <c r="AF23" s="77" t="s">
        <v>2576</v>
      </c>
    </row>
    <row r="24" spans="1:50" s="80" customFormat="1" ht="56">
      <c r="A24" s="182" t="s">
        <v>288</v>
      </c>
      <c r="B24" s="72" t="s">
        <v>2577</v>
      </c>
      <c r="C24" s="70"/>
      <c r="D24" s="70">
        <v>2</v>
      </c>
      <c r="E24" s="70"/>
      <c r="F24" s="70">
        <v>4</v>
      </c>
      <c r="G24" s="70"/>
      <c r="H24" s="70">
        <v>6</v>
      </c>
      <c r="I24" s="71"/>
      <c r="J24" s="115" t="s">
        <v>253</v>
      </c>
      <c r="K24" s="72" t="s">
        <v>23</v>
      </c>
      <c r="L24" s="72" t="s">
        <v>2052</v>
      </c>
      <c r="M24" s="72" t="s">
        <v>2578</v>
      </c>
      <c r="N24" s="72" t="s">
        <v>2579</v>
      </c>
      <c r="O24" s="72" t="s">
        <v>1239</v>
      </c>
      <c r="P24" s="72" t="s">
        <v>50</v>
      </c>
      <c r="Q24" s="72" t="s">
        <v>262</v>
      </c>
      <c r="R24" s="72" t="s">
        <v>263</v>
      </c>
      <c r="S24" s="72" t="s">
        <v>1757</v>
      </c>
      <c r="T24" s="72">
        <v>0</v>
      </c>
      <c r="U24" s="72" t="s">
        <v>5005</v>
      </c>
      <c r="V24" s="72">
        <v>1</v>
      </c>
      <c r="W24" s="77" t="s">
        <v>2567</v>
      </c>
      <c r="X24" s="77" t="s">
        <v>2580</v>
      </c>
      <c r="Y24" s="74" t="s">
        <v>73</v>
      </c>
      <c r="Z24" s="74" t="s">
        <v>264</v>
      </c>
      <c r="AA24" s="108">
        <v>2812</v>
      </c>
      <c r="AB24" s="253" t="s">
        <v>2581</v>
      </c>
      <c r="AC24" s="74">
        <v>1</v>
      </c>
      <c r="AD24" s="77">
        <v>2023</v>
      </c>
      <c r="AE24" s="72">
        <v>3</v>
      </c>
      <c r="AF24" s="77" t="s">
        <v>2582</v>
      </c>
    </row>
    <row r="25" spans="1:50" s="80" customFormat="1" ht="42">
      <c r="A25" s="182" t="s">
        <v>271</v>
      </c>
      <c r="B25" s="72" t="s">
        <v>5011</v>
      </c>
      <c r="C25" s="70"/>
      <c r="D25" s="70">
        <v>2</v>
      </c>
      <c r="E25" s="70"/>
      <c r="F25" s="70">
        <v>4</v>
      </c>
      <c r="G25" s="70"/>
      <c r="H25" s="70">
        <v>6</v>
      </c>
      <c r="I25" s="71"/>
      <c r="J25" s="72" t="s">
        <v>253</v>
      </c>
      <c r="K25" s="72" t="s">
        <v>23</v>
      </c>
      <c r="L25" s="72" t="s">
        <v>2052</v>
      </c>
      <c r="M25" s="72" t="s">
        <v>2583</v>
      </c>
      <c r="N25" s="72" t="s">
        <v>5012</v>
      </c>
      <c r="O25" s="72" t="s">
        <v>1239</v>
      </c>
      <c r="P25" s="72" t="s">
        <v>50</v>
      </c>
      <c r="Q25" s="72" t="s">
        <v>262</v>
      </c>
      <c r="R25" s="72" t="s">
        <v>263</v>
      </c>
      <c r="S25" s="72" t="s">
        <v>1757</v>
      </c>
      <c r="T25" s="72">
        <v>0</v>
      </c>
      <c r="U25" s="72" t="s">
        <v>5005</v>
      </c>
      <c r="V25" s="72">
        <v>1</v>
      </c>
      <c r="W25" s="77" t="s">
        <v>2567</v>
      </c>
      <c r="X25" s="77" t="s">
        <v>2575</v>
      </c>
      <c r="Y25" s="74" t="s">
        <v>73</v>
      </c>
      <c r="Z25" s="74" t="s">
        <v>264</v>
      </c>
      <c r="AA25" s="108">
        <v>5624</v>
      </c>
      <c r="AB25" s="252">
        <v>0</v>
      </c>
      <c r="AC25" s="74">
        <v>1</v>
      </c>
      <c r="AD25" s="77" t="s">
        <v>1063</v>
      </c>
      <c r="AE25" s="72">
        <v>3</v>
      </c>
      <c r="AF25" s="77" t="s">
        <v>2584</v>
      </c>
    </row>
    <row r="26" spans="1:50" s="80" customFormat="1" ht="42">
      <c r="A26" s="182" t="s">
        <v>276</v>
      </c>
      <c r="B26" s="72" t="s">
        <v>5013</v>
      </c>
      <c r="C26" s="70"/>
      <c r="D26" s="70">
        <v>2</v>
      </c>
      <c r="E26" s="70"/>
      <c r="F26" s="70">
        <v>4</v>
      </c>
      <c r="G26" s="70"/>
      <c r="H26" s="70">
        <v>6</v>
      </c>
      <c r="I26" s="71"/>
      <c r="J26" s="72" t="s">
        <v>253</v>
      </c>
      <c r="K26" s="72" t="s">
        <v>23</v>
      </c>
      <c r="L26" s="72" t="s">
        <v>2052</v>
      </c>
      <c r="M26" s="72" t="s">
        <v>5014</v>
      </c>
      <c r="N26" s="72" t="s">
        <v>2585</v>
      </c>
      <c r="O26" s="72" t="s">
        <v>1239</v>
      </c>
      <c r="P26" s="72" t="s">
        <v>5015</v>
      </c>
      <c r="Q26" s="72" t="s">
        <v>262</v>
      </c>
      <c r="R26" s="72" t="s">
        <v>263</v>
      </c>
      <c r="S26" s="72" t="s">
        <v>1757</v>
      </c>
      <c r="T26" s="72">
        <v>0</v>
      </c>
      <c r="U26" s="72" t="s">
        <v>5005</v>
      </c>
      <c r="V26" s="72">
        <v>1</v>
      </c>
      <c r="W26" s="77" t="s">
        <v>2567</v>
      </c>
      <c r="X26" s="77" t="s">
        <v>2586</v>
      </c>
      <c r="Y26" s="74" t="s">
        <v>73</v>
      </c>
      <c r="Z26" s="74" t="s">
        <v>264</v>
      </c>
      <c r="AA26" s="108">
        <v>1406</v>
      </c>
      <c r="AB26" s="252">
        <v>0</v>
      </c>
      <c r="AC26" s="74">
        <v>1</v>
      </c>
      <c r="AD26" s="77" t="s">
        <v>1063</v>
      </c>
      <c r="AE26" s="72">
        <v>3</v>
      </c>
      <c r="AF26" s="77" t="s">
        <v>2584</v>
      </c>
    </row>
    <row r="27" spans="1:50" s="80" customFormat="1" ht="42">
      <c r="A27" s="182" t="s">
        <v>2587</v>
      </c>
      <c r="B27" s="72" t="s">
        <v>2588</v>
      </c>
      <c r="C27" s="70"/>
      <c r="D27" s="70">
        <v>2</v>
      </c>
      <c r="E27" s="70"/>
      <c r="F27" s="70">
        <v>4</v>
      </c>
      <c r="G27" s="70"/>
      <c r="H27" s="70">
        <v>6</v>
      </c>
      <c r="I27" s="71"/>
      <c r="J27" s="72" t="s">
        <v>253</v>
      </c>
      <c r="K27" s="72" t="s">
        <v>23</v>
      </c>
      <c r="L27" s="72" t="s">
        <v>2052</v>
      </c>
      <c r="M27" s="72" t="s">
        <v>2589</v>
      </c>
      <c r="N27" s="72" t="s">
        <v>5016</v>
      </c>
      <c r="O27" s="72" t="s">
        <v>1239</v>
      </c>
      <c r="P27" s="72" t="s">
        <v>50</v>
      </c>
      <c r="Q27" s="72" t="s">
        <v>262</v>
      </c>
      <c r="R27" s="72" t="s">
        <v>263</v>
      </c>
      <c r="S27" s="72" t="s">
        <v>1757</v>
      </c>
      <c r="T27" s="72">
        <v>0</v>
      </c>
      <c r="U27" s="72" t="s">
        <v>5005</v>
      </c>
      <c r="V27" s="72">
        <v>1</v>
      </c>
      <c r="W27" s="77" t="s">
        <v>2567</v>
      </c>
      <c r="X27" s="77" t="s">
        <v>2590</v>
      </c>
      <c r="Y27" s="74" t="s">
        <v>73</v>
      </c>
      <c r="Z27" s="74" t="s">
        <v>264</v>
      </c>
      <c r="AA27" s="108">
        <v>1406</v>
      </c>
      <c r="AB27" s="252">
        <v>0</v>
      </c>
      <c r="AC27" s="74">
        <v>1</v>
      </c>
      <c r="AD27" s="77" t="s">
        <v>1063</v>
      </c>
      <c r="AE27" s="72">
        <v>2</v>
      </c>
      <c r="AF27" s="77" t="s">
        <v>2576</v>
      </c>
    </row>
    <row r="28" spans="1:50" s="80" customFormat="1" ht="42">
      <c r="A28" s="182" t="s">
        <v>5017</v>
      </c>
      <c r="B28" s="72" t="s">
        <v>5018</v>
      </c>
      <c r="C28" s="70"/>
      <c r="D28" s="70">
        <v>2</v>
      </c>
      <c r="E28" s="70"/>
      <c r="F28" s="70">
        <v>4</v>
      </c>
      <c r="G28" s="70"/>
      <c r="H28" s="70">
        <v>6</v>
      </c>
      <c r="I28" s="71"/>
      <c r="J28" s="72" t="s">
        <v>253</v>
      </c>
      <c r="K28" s="72" t="s">
        <v>23</v>
      </c>
      <c r="L28" s="72" t="s">
        <v>2052</v>
      </c>
      <c r="M28" s="72" t="s">
        <v>2589</v>
      </c>
      <c r="N28" s="72" t="s">
        <v>5019</v>
      </c>
      <c r="O28" s="72" t="s">
        <v>1239</v>
      </c>
      <c r="P28" s="72" t="s">
        <v>50</v>
      </c>
      <c r="Q28" s="72" t="s">
        <v>262</v>
      </c>
      <c r="R28" s="72" t="s">
        <v>263</v>
      </c>
      <c r="S28" s="72" t="s">
        <v>1757</v>
      </c>
      <c r="T28" s="72">
        <v>0</v>
      </c>
      <c r="U28" s="72" t="s">
        <v>5005</v>
      </c>
      <c r="V28" s="72">
        <v>1</v>
      </c>
      <c r="W28" s="77" t="s">
        <v>2567</v>
      </c>
      <c r="X28" s="77" t="s">
        <v>2591</v>
      </c>
      <c r="Y28" s="74" t="s">
        <v>73</v>
      </c>
      <c r="Z28" s="74" t="s">
        <v>264</v>
      </c>
      <c r="AA28" s="108">
        <v>1406</v>
      </c>
      <c r="AB28" s="252">
        <v>0</v>
      </c>
      <c r="AC28" s="74">
        <v>1</v>
      </c>
      <c r="AD28" s="77">
        <v>2023</v>
      </c>
      <c r="AE28" s="72">
        <v>2</v>
      </c>
      <c r="AF28" s="77" t="s">
        <v>2576</v>
      </c>
    </row>
    <row r="29" spans="1:50" s="80" customFormat="1" ht="42">
      <c r="A29" s="182" t="s">
        <v>2592</v>
      </c>
      <c r="B29" s="72" t="s">
        <v>2593</v>
      </c>
      <c r="C29" s="70"/>
      <c r="D29" s="70">
        <v>2</v>
      </c>
      <c r="E29" s="70"/>
      <c r="F29" s="70">
        <v>4</v>
      </c>
      <c r="G29" s="70"/>
      <c r="H29" s="70">
        <v>6</v>
      </c>
      <c r="I29" s="71"/>
      <c r="J29" s="72" t="s">
        <v>253</v>
      </c>
      <c r="K29" s="72" t="s">
        <v>23</v>
      </c>
      <c r="L29" s="72" t="s">
        <v>2052</v>
      </c>
      <c r="M29" s="72" t="s">
        <v>2594</v>
      </c>
      <c r="N29" s="72" t="s">
        <v>5020</v>
      </c>
      <c r="O29" s="72" t="s">
        <v>1239</v>
      </c>
      <c r="P29" s="72" t="s">
        <v>637</v>
      </c>
      <c r="Q29" s="72" t="s">
        <v>262</v>
      </c>
      <c r="R29" s="72" t="s">
        <v>263</v>
      </c>
      <c r="S29" s="72" t="s">
        <v>1757</v>
      </c>
      <c r="T29" s="72">
        <v>0</v>
      </c>
      <c r="U29" s="72" t="s">
        <v>5005</v>
      </c>
      <c r="V29" s="72">
        <v>1</v>
      </c>
      <c r="W29" s="77" t="s">
        <v>2567</v>
      </c>
      <c r="X29" s="77" t="s">
        <v>2590</v>
      </c>
      <c r="Y29" s="74" t="s">
        <v>73</v>
      </c>
      <c r="Z29" s="74" t="s">
        <v>264</v>
      </c>
      <c r="AA29" s="108">
        <v>1406.08</v>
      </c>
      <c r="AB29" s="253" t="s">
        <v>2597</v>
      </c>
      <c r="AC29" s="74" t="s">
        <v>1792</v>
      </c>
      <c r="AD29" s="77">
        <v>2023</v>
      </c>
      <c r="AE29" s="72">
        <v>3</v>
      </c>
      <c r="AF29" s="74"/>
    </row>
    <row r="30" spans="1:50" s="80" customFormat="1" ht="29" thickBot="1">
      <c r="A30" s="182" t="s">
        <v>297</v>
      </c>
      <c r="B30" s="72" t="s">
        <v>2595</v>
      </c>
      <c r="C30" s="70"/>
      <c r="D30" s="70">
        <v>2</v>
      </c>
      <c r="E30" s="70"/>
      <c r="F30" s="70">
        <v>4</v>
      </c>
      <c r="G30" s="70"/>
      <c r="H30" s="70">
        <v>6</v>
      </c>
      <c r="I30" s="71"/>
      <c r="J30" s="72" t="s">
        <v>253</v>
      </c>
      <c r="K30" s="72" t="s">
        <v>23</v>
      </c>
      <c r="L30" s="72" t="s">
        <v>2052</v>
      </c>
      <c r="M30" s="72" t="s">
        <v>274</v>
      </c>
      <c r="N30" s="72" t="s">
        <v>296</v>
      </c>
      <c r="O30" s="72" t="s">
        <v>853</v>
      </c>
      <c r="P30" s="72" t="s">
        <v>5021</v>
      </c>
      <c r="Q30" s="72" t="s">
        <v>262</v>
      </c>
      <c r="R30" s="72" t="s">
        <v>263</v>
      </c>
      <c r="S30" s="72" t="s">
        <v>1757</v>
      </c>
      <c r="T30" s="72">
        <v>0</v>
      </c>
      <c r="U30" s="72" t="s">
        <v>5005</v>
      </c>
      <c r="V30" s="72">
        <v>1</v>
      </c>
      <c r="W30" s="77" t="s">
        <v>2567</v>
      </c>
      <c r="X30" s="74" t="s">
        <v>275</v>
      </c>
      <c r="Y30" s="74" t="s">
        <v>73</v>
      </c>
      <c r="Z30" s="74" t="s">
        <v>264</v>
      </c>
      <c r="AA30" s="108">
        <v>1406.08</v>
      </c>
      <c r="AB30" s="252">
        <v>0</v>
      </c>
      <c r="AC30" s="74" t="s">
        <v>189</v>
      </c>
      <c r="AD30" s="77" t="s">
        <v>1063</v>
      </c>
      <c r="AE30" s="72">
        <v>2</v>
      </c>
      <c r="AF30" s="77" t="s">
        <v>2576</v>
      </c>
    </row>
    <row r="31" spans="1:50" s="80" customFormat="1" ht="126">
      <c r="A31" s="254" t="s">
        <v>1644</v>
      </c>
      <c r="B31" s="255" t="s">
        <v>5022</v>
      </c>
      <c r="C31" s="256"/>
      <c r="D31" s="256">
        <v>2</v>
      </c>
      <c r="E31" s="256"/>
      <c r="F31" s="256"/>
      <c r="G31" s="256"/>
      <c r="H31" s="256"/>
      <c r="I31" s="257"/>
      <c r="J31" s="258" t="s">
        <v>328</v>
      </c>
      <c r="K31" s="258" t="s">
        <v>23</v>
      </c>
      <c r="L31" s="258" t="s">
        <v>2052</v>
      </c>
      <c r="M31" s="258" t="s">
        <v>5023</v>
      </c>
      <c r="N31" s="255" t="s">
        <v>5024</v>
      </c>
      <c r="O31" s="258" t="s">
        <v>328</v>
      </c>
      <c r="P31" s="258" t="s">
        <v>63</v>
      </c>
      <c r="Q31" s="258" t="s">
        <v>1645</v>
      </c>
      <c r="R31" s="258">
        <v>0</v>
      </c>
      <c r="S31" s="258">
        <v>3</v>
      </c>
      <c r="T31" s="258">
        <v>0</v>
      </c>
      <c r="U31" s="259" t="s">
        <v>4483</v>
      </c>
      <c r="V31" s="258" t="s">
        <v>1728</v>
      </c>
      <c r="W31" s="260" t="s">
        <v>5025</v>
      </c>
      <c r="X31" s="261" t="s">
        <v>5026</v>
      </c>
      <c r="Y31" s="260" t="s">
        <v>23</v>
      </c>
      <c r="Z31" s="260" t="s">
        <v>23</v>
      </c>
      <c r="AA31" s="262">
        <v>1129687.99</v>
      </c>
      <c r="AB31" s="263">
        <v>5500</v>
      </c>
      <c r="AC31" s="264">
        <v>1</v>
      </c>
      <c r="AD31" s="260" t="s">
        <v>1063</v>
      </c>
      <c r="AE31" s="260">
        <v>1</v>
      </c>
      <c r="AF31" s="260"/>
    </row>
    <row r="32" spans="1:50" s="80" customFormat="1" ht="42">
      <c r="A32" s="181" t="s">
        <v>1646</v>
      </c>
      <c r="B32" s="72" t="s">
        <v>1647</v>
      </c>
      <c r="C32" s="70"/>
      <c r="D32" s="70">
        <v>2</v>
      </c>
      <c r="E32" s="70"/>
      <c r="F32" s="70"/>
      <c r="G32" s="70"/>
      <c r="H32" s="70"/>
      <c r="I32" s="71"/>
      <c r="J32" s="72" t="s">
        <v>328</v>
      </c>
      <c r="K32" s="72" t="s">
        <v>23</v>
      </c>
      <c r="L32" s="72" t="s">
        <v>2052</v>
      </c>
      <c r="M32" s="72" t="s">
        <v>1648</v>
      </c>
      <c r="N32" s="72" t="s">
        <v>2477</v>
      </c>
      <c r="O32" s="72" t="s">
        <v>23</v>
      </c>
      <c r="P32" s="72" t="s">
        <v>23</v>
      </c>
      <c r="Q32" s="72" t="s">
        <v>1645</v>
      </c>
      <c r="R32" s="72">
        <v>3</v>
      </c>
      <c r="S32" s="72">
        <v>0</v>
      </c>
      <c r="T32" s="72">
        <v>0</v>
      </c>
      <c r="U32" s="72" t="s">
        <v>23</v>
      </c>
      <c r="V32" s="72">
        <v>1</v>
      </c>
      <c r="W32" s="74" t="s">
        <v>23</v>
      </c>
      <c r="X32" s="74" t="s">
        <v>23</v>
      </c>
      <c r="Y32" s="74" t="s">
        <v>23</v>
      </c>
      <c r="Z32" s="74" t="s">
        <v>68</v>
      </c>
      <c r="AA32" s="265">
        <v>619969.05000000005</v>
      </c>
      <c r="AB32" s="252">
        <v>18500</v>
      </c>
      <c r="AC32" s="76" t="s">
        <v>1792</v>
      </c>
      <c r="AD32" s="74" t="s">
        <v>23</v>
      </c>
      <c r="AE32" s="74">
        <v>1</v>
      </c>
      <c r="AF32" s="74" t="s">
        <v>5027</v>
      </c>
      <c r="AG32" s="82"/>
      <c r="AH32" s="82"/>
      <c r="AI32" s="82"/>
      <c r="AJ32" s="82"/>
      <c r="AK32" s="82"/>
      <c r="AL32" s="82"/>
      <c r="AM32" s="82"/>
      <c r="AN32" s="82"/>
      <c r="AO32" s="82"/>
      <c r="AP32" s="82"/>
      <c r="AQ32" s="82"/>
      <c r="AR32" s="82"/>
      <c r="AS32" s="82"/>
      <c r="AT32" s="82"/>
      <c r="AU32" s="82"/>
      <c r="AV32" s="82"/>
      <c r="AW32" s="82"/>
      <c r="AX32" s="82"/>
    </row>
    <row r="33" spans="1:50" s="99" customFormat="1" ht="84">
      <c r="A33" s="181" t="s">
        <v>1649</v>
      </c>
      <c r="B33" s="72" t="s">
        <v>2478</v>
      </c>
      <c r="C33" s="79"/>
      <c r="D33" s="79">
        <v>2</v>
      </c>
      <c r="E33" s="79"/>
      <c r="F33" s="79"/>
      <c r="G33" s="79"/>
      <c r="H33" s="79"/>
      <c r="I33" s="86"/>
      <c r="J33" s="84">
        <v>3000</v>
      </c>
      <c r="K33" s="72" t="s">
        <v>2479</v>
      </c>
      <c r="L33" s="72" t="s">
        <v>2052</v>
      </c>
      <c r="M33" s="72" t="s">
        <v>1650</v>
      </c>
      <c r="N33" s="72" t="s">
        <v>1651</v>
      </c>
      <c r="O33" s="72" t="s">
        <v>2432</v>
      </c>
      <c r="P33" s="72" t="s">
        <v>2480</v>
      </c>
      <c r="Q33" s="72" t="s">
        <v>2481</v>
      </c>
      <c r="R33" s="72">
        <v>4</v>
      </c>
      <c r="S33" s="72">
        <v>0</v>
      </c>
      <c r="T33" s="72" t="s">
        <v>63</v>
      </c>
      <c r="U33" s="72" t="s">
        <v>2482</v>
      </c>
      <c r="V33" s="72">
        <v>2</v>
      </c>
      <c r="W33" s="77" t="s">
        <v>73</v>
      </c>
      <c r="X33" s="77" t="s">
        <v>5028</v>
      </c>
      <c r="Y33" s="77" t="s">
        <v>73</v>
      </c>
      <c r="Z33" s="77" t="s">
        <v>73</v>
      </c>
      <c r="AA33" s="107">
        <v>612107.12</v>
      </c>
      <c r="AB33" s="253">
        <v>95250</v>
      </c>
      <c r="AC33" s="72">
        <v>1</v>
      </c>
      <c r="AD33" s="77">
        <v>2015</v>
      </c>
      <c r="AE33" s="77">
        <v>1</v>
      </c>
      <c r="AF33" s="77" t="s">
        <v>5029</v>
      </c>
    </row>
    <row r="34" spans="1:50" s="80" customFormat="1" ht="28">
      <c r="A34" s="184" t="s">
        <v>2500</v>
      </c>
      <c r="B34" s="77" t="s">
        <v>2501</v>
      </c>
      <c r="C34" s="79"/>
      <c r="D34" s="79"/>
      <c r="E34" s="79"/>
      <c r="F34" s="79"/>
      <c r="G34" s="79"/>
      <c r="H34" s="79">
        <v>6</v>
      </c>
      <c r="I34" s="86"/>
      <c r="J34" s="77">
        <v>240</v>
      </c>
      <c r="K34" s="77">
        <v>240</v>
      </c>
      <c r="L34" s="77" t="s">
        <v>1063</v>
      </c>
      <c r="M34" s="72" t="s">
        <v>1653</v>
      </c>
      <c r="N34" s="77" t="s">
        <v>2502</v>
      </c>
      <c r="O34" s="77">
        <v>120</v>
      </c>
      <c r="P34" s="77" t="s">
        <v>23</v>
      </c>
      <c r="Q34" s="77" t="s">
        <v>1654</v>
      </c>
      <c r="R34" s="77">
        <v>1</v>
      </c>
      <c r="S34" s="77">
        <v>0</v>
      </c>
      <c r="T34" s="77">
        <v>0</v>
      </c>
      <c r="U34" s="77" t="s">
        <v>23</v>
      </c>
      <c r="V34" s="77">
        <v>7</v>
      </c>
      <c r="W34" s="77" t="s">
        <v>23</v>
      </c>
      <c r="X34" s="72" t="s">
        <v>1655</v>
      </c>
      <c r="Y34" s="77" t="s">
        <v>23</v>
      </c>
      <c r="Z34" s="77" t="s">
        <v>68</v>
      </c>
      <c r="AA34" s="107" t="s">
        <v>23</v>
      </c>
      <c r="AB34" s="253" t="s">
        <v>1063</v>
      </c>
      <c r="AC34" s="72">
        <v>1</v>
      </c>
      <c r="AD34" s="77">
        <v>2018</v>
      </c>
      <c r="AE34" s="77">
        <v>3</v>
      </c>
      <c r="AF34" s="74"/>
      <c r="AG34" s="82"/>
      <c r="AH34" s="82"/>
      <c r="AI34" s="82"/>
      <c r="AJ34" s="82"/>
      <c r="AK34" s="82"/>
      <c r="AL34" s="82"/>
      <c r="AM34" s="82"/>
      <c r="AN34" s="82"/>
      <c r="AO34" s="82"/>
      <c r="AP34" s="82"/>
      <c r="AQ34" s="82"/>
      <c r="AR34" s="82"/>
      <c r="AS34" s="82"/>
      <c r="AT34" s="82"/>
      <c r="AU34" s="82"/>
      <c r="AV34" s="82"/>
      <c r="AW34" s="82"/>
      <c r="AX34" s="82"/>
    </row>
    <row r="35" spans="1:50" s="80" customFormat="1" ht="56">
      <c r="A35" s="184" t="s">
        <v>1361</v>
      </c>
      <c r="B35" s="77" t="s">
        <v>2503</v>
      </c>
      <c r="C35" s="79"/>
      <c r="D35" s="79"/>
      <c r="E35" s="79"/>
      <c r="F35" s="79"/>
      <c r="G35" s="79"/>
      <c r="H35" s="79">
        <v>6</v>
      </c>
      <c r="I35" s="86"/>
      <c r="J35" s="77" t="s">
        <v>372</v>
      </c>
      <c r="K35" s="77" t="s">
        <v>372</v>
      </c>
      <c r="L35" s="72" t="s">
        <v>2052</v>
      </c>
      <c r="M35" s="72" t="s">
        <v>1657</v>
      </c>
      <c r="N35" s="77" t="s">
        <v>1658</v>
      </c>
      <c r="O35" s="77" t="s">
        <v>1063</v>
      </c>
      <c r="P35" s="77" t="s">
        <v>1656</v>
      </c>
      <c r="Q35" s="77" t="s">
        <v>2504</v>
      </c>
      <c r="R35" s="77">
        <v>4</v>
      </c>
      <c r="S35" s="77">
        <v>0</v>
      </c>
      <c r="T35" s="77">
        <v>0</v>
      </c>
      <c r="U35" s="77" t="s">
        <v>23</v>
      </c>
      <c r="V35" s="77">
        <v>7</v>
      </c>
      <c r="W35" s="77" t="s">
        <v>23</v>
      </c>
      <c r="X35" s="72" t="s">
        <v>1660</v>
      </c>
      <c r="Y35" s="77" t="s">
        <v>23</v>
      </c>
      <c r="Z35" s="77" t="s">
        <v>68</v>
      </c>
      <c r="AA35" s="107" t="s">
        <v>23</v>
      </c>
      <c r="AB35" s="253" t="s">
        <v>1063</v>
      </c>
      <c r="AC35" s="72">
        <v>7</v>
      </c>
      <c r="AD35" s="77" t="s">
        <v>1063</v>
      </c>
      <c r="AE35" s="77">
        <v>1</v>
      </c>
      <c r="AF35" s="74"/>
      <c r="AG35" s="82"/>
      <c r="AH35" s="82"/>
      <c r="AI35" s="82"/>
      <c r="AJ35" s="82"/>
      <c r="AK35" s="82"/>
      <c r="AL35" s="82"/>
      <c r="AM35" s="82"/>
      <c r="AN35" s="82"/>
      <c r="AO35" s="82"/>
      <c r="AP35" s="82"/>
      <c r="AQ35" s="82"/>
      <c r="AR35" s="82"/>
      <c r="AS35" s="82"/>
      <c r="AT35" s="82"/>
      <c r="AU35" s="82"/>
      <c r="AV35" s="82"/>
      <c r="AW35" s="82"/>
      <c r="AX35" s="82"/>
    </row>
    <row r="36" spans="1:50" s="80" customFormat="1" ht="28">
      <c r="A36" s="184" t="s">
        <v>1661</v>
      </c>
      <c r="B36" s="77" t="s">
        <v>2505</v>
      </c>
      <c r="C36" s="79"/>
      <c r="D36" s="79"/>
      <c r="E36" s="79"/>
      <c r="F36" s="79"/>
      <c r="G36" s="79"/>
      <c r="H36" s="79">
        <v>6</v>
      </c>
      <c r="I36" s="86"/>
      <c r="J36" s="77" t="s">
        <v>372</v>
      </c>
      <c r="K36" s="77" t="s">
        <v>372</v>
      </c>
      <c r="L36" s="72" t="s">
        <v>2052</v>
      </c>
      <c r="M36" s="72" t="s">
        <v>1663</v>
      </c>
      <c r="N36" s="77" t="s">
        <v>2506</v>
      </c>
      <c r="O36" s="77">
        <v>60</v>
      </c>
      <c r="P36" s="77" t="s">
        <v>23</v>
      </c>
      <c r="Q36" s="77" t="s">
        <v>2507</v>
      </c>
      <c r="R36" s="77">
        <v>1</v>
      </c>
      <c r="S36" s="77">
        <v>0</v>
      </c>
      <c r="T36" s="77">
        <v>0</v>
      </c>
      <c r="U36" s="77" t="s">
        <v>23</v>
      </c>
      <c r="V36" s="77">
        <v>1</v>
      </c>
      <c r="W36" s="77" t="s">
        <v>23</v>
      </c>
      <c r="X36" s="72" t="s">
        <v>1664</v>
      </c>
      <c r="Y36" s="77" t="s">
        <v>23</v>
      </c>
      <c r="Z36" s="77" t="s">
        <v>68</v>
      </c>
      <c r="AA36" s="107" t="s">
        <v>23</v>
      </c>
      <c r="AB36" s="253" t="s">
        <v>23</v>
      </c>
      <c r="AC36" s="72">
        <v>7</v>
      </c>
      <c r="AD36" s="77">
        <v>2011</v>
      </c>
      <c r="AE36" s="77">
        <v>3</v>
      </c>
      <c r="AF36" s="74"/>
      <c r="AG36" s="82"/>
      <c r="AH36" s="82"/>
      <c r="AI36" s="82"/>
      <c r="AJ36" s="82"/>
      <c r="AK36" s="82"/>
      <c r="AL36" s="82"/>
      <c r="AM36" s="82"/>
      <c r="AN36" s="82"/>
      <c r="AO36" s="82"/>
      <c r="AP36" s="82"/>
      <c r="AQ36" s="82"/>
      <c r="AR36" s="82"/>
      <c r="AS36" s="82"/>
      <c r="AT36" s="82"/>
      <c r="AU36" s="82"/>
      <c r="AV36" s="82"/>
      <c r="AW36" s="82"/>
      <c r="AX36" s="82"/>
    </row>
    <row r="37" spans="1:50" s="80" customFormat="1" ht="28">
      <c r="A37" s="184" t="s">
        <v>2508</v>
      </c>
      <c r="B37" s="77" t="s">
        <v>2509</v>
      </c>
      <c r="C37" s="79"/>
      <c r="D37" s="79"/>
      <c r="E37" s="79"/>
      <c r="F37" s="79"/>
      <c r="G37" s="79"/>
      <c r="H37" s="79">
        <v>6</v>
      </c>
      <c r="I37" s="86"/>
      <c r="J37" s="89">
        <v>316</v>
      </c>
      <c r="K37" s="77" t="s">
        <v>23</v>
      </c>
      <c r="L37" s="77" t="s">
        <v>23</v>
      </c>
      <c r="M37" s="77" t="s">
        <v>1665</v>
      </c>
      <c r="N37" s="77" t="s">
        <v>1662</v>
      </c>
      <c r="O37" s="77" t="s">
        <v>23</v>
      </c>
      <c r="P37" s="77" t="s">
        <v>23</v>
      </c>
      <c r="Q37" s="77" t="s">
        <v>2507</v>
      </c>
      <c r="R37" s="77">
        <v>4</v>
      </c>
      <c r="S37" s="77">
        <v>0</v>
      </c>
      <c r="T37" s="77">
        <v>0</v>
      </c>
      <c r="U37" s="77" t="s">
        <v>23</v>
      </c>
      <c r="V37" s="77">
        <v>1</v>
      </c>
      <c r="W37" s="77" t="s">
        <v>23</v>
      </c>
      <c r="X37" s="72" t="s">
        <v>23</v>
      </c>
      <c r="Y37" s="77" t="s">
        <v>23</v>
      </c>
      <c r="Z37" s="77" t="s">
        <v>68</v>
      </c>
      <c r="AA37" s="107" t="s">
        <v>23</v>
      </c>
      <c r="AB37" s="253" t="s">
        <v>23</v>
      </c>
      <c r="AC37" s="72">
        <v>7</v>
      </c>
      <c r="AD37" s="77">
        <v>2004</v>
      </c>
      <c r="AE37" s="77">
        <v>3</v>
      </c>
      <c r="AF37" s="74"/>
      <c r="AG37" s="82"/>
      <c r="AH37" s="82"/>
      <c r="AI37" s="82"/>
      <c r="AJ37" s="82"/>
      <c r="AK37" s="82"/>
      <c r="AL37" s="82"/>
      <c r="AM37" s="82"/>
      <c r="AN37" s="82"/>
      <c r="AO37" s="82"/>
      <c r="AP37" s="82"/>
      <c r="AQ37" s="82"/>
      <c r="AR37" s="82"/>
      <c r="AS37" s="82"/>
      <c r="AT37" s="82"/>
      <c r="AU37" s="82"/>
      <c r="AV37" s="82"/>
      <c r="AW37" s="82"/>
      <c r="AX37" s="82"/>
    </row>
    <row r="38" spans="1:50" s="80" customFormat="1" ht="28">
      <c r="A38" s="184" t="s">
        <v>2510</v>
      </c>
      <c r="B38" s="77" t="s">
        <v>2511</v>
      </c>
      <c r="C38" s="79"/>
      <c r="D38" s="79"/>
      <c r="E38" s="79"/>
      <c r="F38" s="79"/>
      <c r="G38" s="79"/>
      <c r="H38" s="79">
        <v>6</v>
      </c>
      <c r="I38" s="86"/>
      <c r="J38" s="89">
        <v>20</v>
      </c>
      <c r="K38" s="77" t="s">
        <v>23</v>
      </c>
      <c r="L38" s="77" t="s">
        <v>23</v>
      </c>
      <c r="M38" s="72" t="s">
        <v>2512</v>
      </c>
      <c r="N38" s="77" t="s">
        <v>372</v>
      </c>
      <c r="O38" s="77" t="s">
        <v>23</v>
      </c>
      <c r="P38" s="77" t="s">
        <v>372</v>
      </c>
      <c r="Q38" s="77" t="s">
        <v>1659</v>
      </c>
      <c r="R38" s="77">
        <v>4</v>
      </c>
      <c r="S38" s="77">
        <v>0</v>
      </c>
      <c r="T38" s="77" t="s">
        <v>23</v>
      </c>
      <c r="U38" s="77" t="s">
        <v>23</v>
      </c>
      <c r="V38" s="77">
        <v>1</v>
      </c>
      <c r="W38" s="77" t="s">
        <v>23</v>
      </c>
      <c r="X38" s="72" t="s">
        <v>23</v>
      </c>
      <c r="Y38" s="77" t="s">
        <v>23</v>
      </c>
      <c r="Z38" s="77" t="s">
        <v>68</v>
      </c>
      <c r="AA38" s="107" t="s">
        <v>23</v>
      </c>
      <c r="AB38" s="253" t="s">
        <v>1063</v>
      </c>
      <c r="AC38" s="72">
        <v>7</v>
      </c>
      <c r="AD38" s="77">
        <v>2011</v>
      </c>
      <c r="AE38" s="77">
        <v>1</v>
      </c>
      <c r="AF38" s="74"/>
      <c r="AG38" s="82"/>
      <c r="AH38" s="82"/>
      <c r="AI38" s="82"/>
      <c r="AJ38" s="82"/>
      <c r="AK38" s="82"/>
      <c r="AL38" s="82"/>
      <c r="AM38" s="82"/>
      <c r="AN38" s="82"/>
      <c r="AO38" s="82"/>
      <c r="AP38" s="82"/>
      <c r="AQ38" s="82"/>
      <c r="AR38" s="82"/>
      <c r="AS38" s="82"/>
      <c r="AT38" s="82"/>
      <c r="AU38" s="82"/>
      <c r="AV38" s="82"/>
      <c r="AW38" s="82"/>
      <c r="AX38" s="82"/>
    </row>
    <row r="39" spans="1:50" s="80" customFormat="1">
      <c r="A39" s="184" t="s">
        <v>2513</v>
      </c>
      <c r="B39" s="77" t="s">
        <v>1666</v>
      </c>
      <c r="C39" s="79"/>
      <c r="D39" s="79"/>
      <c r="E39" s="79"/>
      <c r="F39" s="79"/>
      <c r="G39" s="79"/>
      <c r="H39" s="79">
        <v>6</v>
      </c>
      <c r="I39" s="86"/>
      <c r="J39" s="77">
        <v>6</v>
      </c>
      <c r="K39" s="77" t="s">
        <v>23</v>
      </c>
      <c r="L39" s="77" t="s">
        <v>23</v>
      </c>
      <c r="M39" s="72" t="s">
        <v>2514</v>
      </c>
      <c r="N39" s="77" t="s">
        <v>372</v>
      </c>
      <c r="O39" s="77" t="s">
        <v>23</v>
      </c>
      <c r="P39" s="77" t="s">
        <v>372</v>
      </c>
      <c r="Q39" s="77" t="s">
        <v>2507</v>
      </c>
      <c r="R39" s="77">
        <v>4</v>
      </c>
      <c r="S39" s="77">
        <v>0</v>
      </c>
      <c r="T39" s="77" t="s">
        <v>23</v>
      </c>
      <c r="U39" s="77" t="s">
        <v>23</v>
      </c>
      <c r="V39" s="77">
        <v>1</v>
      </c>
      <c r="W39" s="77" t="s">
        <v>23</v>
      </c>
      <c r="X39" s="72" t="s">
        <v>23</v>
      </c>
      <c r="Y39" s="77" t="s">
        <v>23</v>
      </c>
      <c r="Z39" s="77" t="s">
        <v>68</v>
      </c>
      <c r="AA39" s="107" t="s">
        <v>23</v>
      </c>
      <c r="AB39" s="253" t="s">
        <v>23</v>
      </c>
      <c r="AC39" s="72" t="s">
        <v>23</v>
      </c>
      <c r="AD39" s="77">
        <v>2011</v>
      </c>
      <c r="AE39" s="77">
        <v>1</v>
      </c>
      <c r="AF39" s="74"/>
      <c r="AG39" s="82"/>
      <c r="AH39" s="82"/>
      <c r="AI39" s="82"/>
      <c r="AJ39" s="82"/>
      <c r="AK39" s="82"/>
      <c r="AL39" s="82"/>
      <c r="AM39" s="82"/>
      <c r="AN39" s="82"/>
      <c r="AO39" s="82"/>
      <c r="AP39" s="82"/>
      <c r="AQ39" s="82"/>
      <c r="AR39" s="82"/>
      <c r="AS39" s="82"/>
      <c r="AT39" s="82"/>
      <c r="AU39" s="82"/>
      <c r="AV39" s="82"/>
      <c r="AW39" s="82"/>
      <c r="AX39" s="82"/>
    </row>
    <row r="40" spans="1:50" s="80" customFormat="1">
      <c r="A40" s="184" t="s">
        <v>1667</v>
      </c>
      <c r="B40" s="72" t="s">
        <v>1668</v>
      </c>
      <c r="C40" s="79"/>
      <c r="D40" s="79"/>
      <c r="E40" s="79"/>
      <c r="F40" s="79"/>
      <c r="G40" s="79"/>
      <c r="H40" s="79">
        <v>6</v>
      </c>
      <c r="I40" s="86"/>
      <c r="J40" s="89">
        <v>1000</v>
      </c>
      <c r="K40" s="77" t="s">
        <v>372</v>
      </c>
      <c r="L40" s="72" t="s">
        <v>2052</v>
      </c>
      <c r="M40" s="72" t="s">
        <v>1668</v>
      </c>
      <c r="N40" s="77" t="s">
        <v>2515</v>
      </c>
      <c r="O40" s="77">
        <v>120</v>
      </c>
      <c r="P40" s="77" t="s">
        <v>1239</v>
      </c>
      <c r="Q40" s="77" t="s">
        <v>1669</v>
      </c>
      <c r="R40" s="77">
        <v>1</v>
      </c>
      <c r="S40" s="77">
        <v>0</v>
      </c>
      <c r="T40" s="77" t="s">
        <v>58</v>
      </c>
      <c r="U40" s="77" t="s">
        <v>23</v>
      </c>
      <c r="V40" s="77">
        <v>1</v>
      </c>
      <c r="W40" s="77" t="s">
        <v>23</v>
      </c>
      <c r="X40" s="72" t="s">
        <v>1670</v>
      </c>
      <c r="Y40" s="77" t="s">
        <v>23</v>
      </c>
      <c r="Z40" s="77" t="s">
        <v>68</v>
      </c>
      <c r="AA40" s="107" t="s">
        <v>23</v>
      </c>
      <c r="AB40" s="253" t="s">
        <v>23</v>
      </c>
      <c r="AC40" s="72">
        <v>2</v>
      </c>
      <c r="AD40" s="77">
        <v>2011</v>
      </c>
      <c r="AE40" s="77">
        <v>1</v>
      </c>
      <c r="AF40" s="74"/>
      <c r="AG40" s="82"/>
      <c r="AH40" s="82"/>
      <c r="AI40" s="82"/>
      <c r="AJ40" s="82"/>
      <c r="AK40" s="82"/>
      <c r="AL40" s="82"/>
      <c r="AM40" s="82"/>
      <c r="AN40" s="82"/>
      <c r="AO40" s="82"/>
      <c r="AP40" s="82"/>
      <c r="AQ40" s="82"/>
      <c r="AR40" s="82"/>
      <c r="AS40" s="82"/>
      <c r="AT40" s="82"/>
      <c r="AU40" s="82"/>
      <c r="AV40" s="82"/>
      <c r="AW40" s="82"/>
      <c r="AX40" s="82"/>
    </row>
    <row r="41" spans="1:50" s="80" customFormat="1" ht="28">
      <c r="A41" s="184" t="s">
        <v>1671</v>
      </c>
      <c r="B41" s="77" t="s">
        <v>2516</v>
      </c>
      <c r="C41" s="79"/>
      <c r="D41" s="79"/>
      <c r="E41" s="79"/>
      <c r="F41" s="79"/>
      <c r="G41" s="79"/>
      <c r="H41" s="79">
        <v>6</v>
      </c>
      <c r="I41" s="86"/>
      <c r="J41" s="77" t="s">
        <v>372</v>
      </c>
      <c r="K41" s="77" t="s">
        <v>372</v>
      </c>
      <c r="L41" s="72" t="s">
        <v>2052</v>
      </c>
      <c r="M41" s="72" t="s">
        <v>1657</v>
      </c>
      <c r="N41" s="77" t="s">
        <v>1658</v>
      </c>
      <c r="O41" s="77" t="s">
        <v>23</v>
      </c>
      <c r="P41" s="77" t="s">
        <v>1656</v>
      </c>
      <c r="Q41" s="77" t="s">
        <v>739</v>
      </c>
      <c r="R41" s="77">
        <v>4</v>
      </c>
      <c r="S41" s="77">
        <v>0</v>
      </c>
      <c r="T41" s="77" t="s">
        <v>23</v>
      </c>
      <c r="U41" s="77" t="s">
        <v>23</v>
      </c>
      <c r="V41" s="77">
        <v>1</v>
      </c>
      <c r="W41" s="77" t="s">
        <v>23</v>
      </c>
      <c r="X41" s="72" t="s">
        <v>23</v>
      </c>
      <c r="Y41" s="77" t="s">
        <v>23</v>
      </c>
      <c r="Z41" s="77" t="s">
        <v>68</v>
      </c>
      <c r="AA41" s="107" t="s">
        <v>23</v>
      </c>
      <c r="AB41" s="253">
        <v>400</v>
      </c>
      <c r="AC41" s="72">
        <v>7</v>
      </c>
      <c r="AD41" s="77" t="s">
        <v>1063</v>
      </c>
      <c r="AE41" s="77">
        <v>1</v>
      </c>
      <c r="AF41" s="72" t="s">
        <v>2596</v>
      </c>
      <c r="AG41" s="82"/>
      <c r="AH41" s="82"/>
      <c r="AI41" s="82"/>
      <c r="AJ41" s="82"/>
      <c r="AK41" s="82"/>
      <c r="AL41" s="82"/>
      <c r="AM41" s="82"/>
      <c r="AN41" s="82"/>
      <c r="AO41" s="82"/>
      <c r="AP41" s="82"/>
      <c r="AQ41" s="82"/>
      <c r="AR41" s="82"/>
      <c r="AS41" s="82"/>
      <c r="AT41" s="82"/>
      <c r="AU41" s="82"/>
      <c r="AV41" s="82"/>
      <c r="AW41" s="82"/>
      <c r="AX41" s="82"/>
    </row>
    <row r="42" spans="1:50" s="80" customFormat="1" ht="28">
      <c r="A42" s="184" t="s">
        <v>2517</v>
      </c>
      <c r="B42" s="72" t="s">
        <v>1672</v>
      </c>
      <c r="C42" s="79"/>
      <c r="D42" s="79">
        <v>2</v>
      </c>
      <c r="E42" s="79"/>
      <c r="F42" s="79"/>
      <c r="G42" s="79"/>
      <c r="H42" s="79"/>
      <c r="I42" s="86"/>
      <c r="J42" s="77" t="s">
        <v>12</v>
      </c>
      <c r="K42" s="77" t="s">
        <v>23</v>
      </c>
      <c r="L42" s="72" t="s">
        <v>2052</v>
      </c>
      <c r="M42" s="72" t="s">
        <v>1672</v>
      </c>
      <c r="N42" s="77" t="s">
        <v>388</v>
      </c>
      <c r="O42" s="77" t="s">
        <v>23</v>
      </c>
      <c r="P42" s="77" t="s">
        <v>1656</v>
      </c>
      <c r="Q42" s="77" t="s">
        <v>739</v>
      </c>
      <c r="R42" s="77">
        <v>4</v>
      </c>
      <c r="S42" s="77">
        <v>0</v>
      </c>
      <c r="T42" s="77" t="s">
        <v>23</v>
      </c>
      <c r="U42" s="77" t="s">
        <v>23</v>
      </c>
      <c r="V42" s="77">
        <v>1</v>
      </c>
      <c r="W42" s="77" t="s">
        <v>23</v>
      </c>
      <c r="X42" s="72" t="s">
        <v>23</v>
      </c>
      <c r="Y42" s="77" t="s">
        <v>23</v>
      </c>
      <c r="Z42" s="77" t="s">
        <v>68</v>
      </c>
      <c r="AA42" s="107" t="s">
        <v>23</v>
      </c>
      <c r="AB42" s="253">
        <v>1018</v>
      </c>
      <c r="AC42" s="72">
        <v>2</v>
      </c>
      <c r="AD42" s="77">
        <v>2015</v>
      </c>
      <c r="AE42" s="77">
        <v>1</v>
      </c>
      <c r="AF42" s="74"/>
      <c r="AG42" s="82"/>
      <c r="AH42" s="82"/>
      <c r="AI42" s="82"/>
      <c r="AJ42" s="82"/>
      <c r="AK42" s="82"/>
      <c r="AL42" s="82"/>
      <c r="AM42" s="82"/>
      <c r="AN42" s="82"/>
      <c r="AO42" s="82"/>
      <c r="AP42" s="82"/>
      <c r="AQ42" s="82"/>
      <c r="AR42" s="82"/>
      <c r="AS42" s="82"/>
      <c r="AT42" s="82"/>
      <c r="AU42" s="82"/>
      <c r="AV42" s="82"/>
      <c r="AW42" s="82"/>
      <c r="AX42" s="82"/>
    </row>
    <row r="43" spans="1:50" s="80" customFormat="1" ht="28">
      <c r="A43" s="184" t="s">
        <v>2518</v>
      </c>
      <c r="B43" s="77" t="s">
        <v>2519</v>
      </c>
      <c r="C43" s="79"/>
      <c r="D43" s="79"/>
      <c r="E43" s="79"/>
      <c r="F43" s="79"/>
      <c r="G43" s="79"/>
      <c r="H43" s="79">
        <v>6</v>
      </c>
      <c r="I43" s="86"/>
      <c r="J43" s="89">
        <v>3700</v>
      </c>
      <c r="K43" s="77" t="s">
        <v>23</v>
      </c>
      <c r="L43" s="77" t="s">
        <v>23</v>
      </c>
      <c r="M43" s="72" t="s">
        <v>2520</v>
      </c>
      <c r="N43" s="77" t="s">
        <v>1658</v>
      </c>
      <c r="O43" s="77" t="s">
        <v>23</v>
      </c>
      <c r="P43" s="77" t="s">
        <v>1658</v>
      </c>
      <c r="Q43" s="77" t="s">
        <v>391</v>
      </c>
      <c r="R43" s="77">
        <v>4</v>
      </c>
      <c r="S43" s="77">
        <v>0</v>
      </c>
      <c r="T43" s="77" t="s">
        <v>23</v>
      </c>
      <c r="U43" s="77" t="s">
        <v>23</v>
      </c>
      <c r="V43" s="77">
        <v>1</v>
      </c>
      <c r="W43" s="77" t="s">
        <v>23</v>
      </c>
      <c r="X43" s="72" t="s">
        <v>23</v>
      </c>
      <c r="Y43" s="77" t="s">
        <v>23</v>
      </c>
      <c r="Z43" s="77" t="s">
        <v>68</v>
      </c>
      <c r="AA43" s="107" t="s">
        <v>23</v>
      </c>
      <c r="AB43" s="253">
        <v>7500</v>
      </c>
      <c r="AC43" s="72">
        <v>3</v>
      </c>
      <c r="AD43" s="77" t="s">
        <v>1063</v>
      </c>
      <c r="AE43" s="77">
        <v>1</v>
      </c>
      <c r="AF43" s="74"/>
      <c r="AG43" s="82"/>
      <c r="AH43" s="82"/>
      <c r="AI43" s="82"/>
      <c r="AJ43" s="82"/>
      <c r="AK43" s="82"/>
      <c r="AL43" s="82"/>
      <c r="AM43" s="82"/>
      <c r="AN43" s="82"/>
      <c r="AO43" s="82"/>
      <c r="AP43" s="82"/>
      <c r="AQ43" s="82"/>
      <c r="AR43" s="82"/>
      <c r="AS43" s="82"/>
      <c r="AT43" s="82"/>
      <c r="AU43" s="82"/>
      <c r="AV43" s="82"/>
      <c r="AW43" s="82"/>
      <c r="AX43" s="82"/>
    </row>
    <row r="44" spans="1:50" s="80" customFormat="1" ht="28">
      <c r="A44" s="184" t="s">
        <v>2521</v>
      </c>
      <c r="B44" s="77" t="s">
        <v>2522</v>
      </c>
      <c r="C44" s="79"/>
      <c r="D44" s="79"/>
      <c r="E44" s="79"/>
      <c r="F44" s="79"/>
      <c r="G44" s="79"/>
      <c r="H44" s="79">
        <v>6</v>
      </c>
      <c r="I44" s="86"/>
      <c r="J44" s="89">
        <v>2000</v>
      </c>
      <c r="K44" s="77" t="s">
        <v>23</v>
      </c>
      <c r="L44" s="77" t="s">
        <v>23</v>
      </c>
      <c r="M44" s="72" t="s">
        <v>2523</v>
      </c>
      <c r="N44" s="77" t="s">
        <v>1658</v>
      </c>
      <c r="O44" s="77" t="s">
        <v>23</v>
      </c>
      <c r="P44" s="77" t="s">
        <v>1658</v>
      </c>
      <c r="Q44" s="77" t="s">
        <v>391</v>
      </c>
      <c r="R44" s="77">
        <v>4</v>
      </c>
      <c r="S44" s="77">
        <v>0</v>
      </c>
      <c r="T44" s="77" t="s">
        <v>23</v>
      </c>
      <c r="U44" s="77" t="s">
        <v>23</v>
      </c>
      <c r="V44" s="77">
        <v>1</v>
      </c>
      <c r="W44" s="77" t="s">
        <v>23</v>
      </c>
      <c r="X44" s="72" t="s">
        <v>2524</v>
      </c>
      <c r="Y44" s="77" t="s">
        <v>23</v>
      </c>
      <c r="Z44" s="77" t="s">
        <v>68</v>
      </c>
      <c r="AA44" s="107" t="s">
        <v>23</v>
      </c>
      <c r="AB44" s="253" t="s">
        <v>23</v>
      </c>
      <c r="AC44" s="72" t="s">
        <v>23</v>
      </c>
      <c r="AD44" s="77" t="s">
        <v>1063</v>
      </c>
      <c r="AE44" s="77">
        <v>1</v>
      </c>
      <c r="AF44" s="74"/>
      <c r="AG44" s="82"/>
      <c r="AH44" s="82"/>
      <c r="AI44" s="82"/>
      <c r="AJ44" s="82"/>
      <c r="AK44" s="82"/>
      <c r="AL44" s="82"/>
      <c r="AM44" s="82"/>
      <c r="AN44" s="82"/>
      <c r="AO44" s="82"/>
      <c r="AP44" s="82"/>
      <c r="AQ44" s="82"/>
      <c r="AR44" s="82"/>
      <c r="AS44" s="82"/>
      <c r="AT44" s="82"/>
      <c r="AU44" s="82"/>
      <c r="AV44" s="82"/>
      <c r="AW44" s="82"/>
      <c r="AX44" s="82"/>
    </row>
    <row r="45" spans="1:50" s="80" customFormat="1" ht="28">
      <c r="A45" s="184" t="s">
        <v>1673</v>
      </c>
      <c r="B45" s="77" t="s">
        <v>2525</v>
      </c>
      <c r="C45" s="79"/>
      <c r="D45" s="79"/>
      <c r="E45" s="79"/>
      <c r="F45" s="79"/>
      <c r="G45" s="79"/>
      <c r="H45" s="79">
        <v>6</v>
      </c>
      <c r="I45" s="86"/>
      <c r="J45" s="89">
        <v>5000</v>
      </c>
      <c r="K45" s="77" t="s">
        <v>372</v>
      </c>
      <c r="L45" s="77" t="s">
        <v>23</v>
      </c>
      <c r="M45" s="72" t="s">
        <v>1675</v>
      </c>
      <c r="N45" s="77" t="s">
        <v>1658</v>
      </c>
      <c r="O45" s="77" t="s">
        <v>1063</v>
      </c>
      <c r="P45" s="77" t="s">
        <v>1674</v>
      </c>
      <c r="Q45" s="77" t="s">
        <v>391</v>
      </c>
      <c r="R45" s="77">
        <v>4</v>
      </c>
      <c r="S45" s="77">
        <v>0</v>
      </c>
      <c r="T45" s="77" t="s">
        <v>23</v>
      </c>
      <c r="U45" s="77" t="s">
        <v>23</v>
      </c>
      <c r="V45" s="77">
        <v>1</v>
      </c>
      <c r="W45" s="77" t="s">
        <v>23</v>
      </c>
      <c r="X45" s="72" t="s">
        <v>1676</v>
      </c>
      <c r="Y45" s="77" t="s">
        <v>23</v>
      </c>
      <c r="Z45" s="77" t="s">
        <v>68</v>
      </c>
      <c r="AA45" s="80" t="s">
        <v>23</v>
      </c>
      <c r="AB45" s="253">
        <v>1000</v>
      </c>
      <c r="AC45" s="72" t="s">
        <v>23</v>
      </c>
      <c r="AD45" s="77">
        <v>2020</v>
      </c>
      <c r="AE45" s="77">
        <v>1</v>
      </c>
      <c r="AF45" s="74"/>
      <c r="AG45" s="82"/>
      <c r="AH45" s="82"/>
      <c r="AI45" s="82"/>
      <c r="AJ45" s="82"/>
      <c r="AK45" s="82"/>
      <c r="AL45" s="82"/>
      <c r="AM45" s="82"/>
      <c r="AN45" s="82"/>
      <c r="AO45" s="82"/>
      <c r="AP45" s="82"/>
      <c r="AQ45" s="82"/>
      <c r="AR45" s="82"/>
      <c r="AS45" s="82"/>
      <c r="AT45" s="82"/>
      <c r="AU45" s="82"/>
      <c r="AV45" s="82"/>
      <c r="AW45" s="82"/>
      <c r="AX45" s="82"/>
    </row>
    <row r="46" spans="1:50" s="80" customFormat="1" ht="28">
      <c r="A46" s="184" t="s">
        <v>2526</v>
      </c>
      <c r="B46" s="72" t="s">
        <v>2527</v>
      </c>
      <c r="C46" s="79"/>
      <c r="D46" s="79"/>
      <c r="E46" s="79"/>
      <c r="F46" s="79"/>
      <c r="G46" s="79"/>
      <c r="H46" s="79">
        <v>6</v>
      </c>
      <c r="I46" s="86"/>
      <c r="J46" s="89">
        <v>2000</v>
      </c>
      <c r="K46" s="77" t="s">
        <v>1063</v>
      </c>
      <c r="L46" s="77" t="s">
        <v>23</v>
      </c>
      <c r="M46" s="72" t="s">
        <v>2527</v>
      </c>
      <c r="N46" s="77" t="s">
        <v>1658</v>
      </c>
      <c r="O46" s="77" t="s">
        <v>1063</v>
      </c>
      <c r="P46" s="77" t="s">
        <v>1658</v>
      </c>
      <c r="Q46" s="77" t="s">
        <v>1677</v>
      </c>
      <c r="R46" s="77">
        <v>4</v>
      </c>
      <c r="S46" s="77">
        <v>0</v>
      </c>
      <c r="T46" s="77" t="s">
        <v>23</v>
      </c>
      <c r="U46" s="77" t="s">
        <v>23</v>
      </c>
      <c r="V46" s="77">
        <v>1</v>
      </c>
      <c r="W46" s="77" t="s">
        <v>23</v>
      </c>
      <c r="X46" s="72" t="s">
        <v>2528</v>
      </c>
      <c r="Y46" s="77" t="s">
        <v>23</v>
      </c>
      <c r="Z46" s="77" t="s">
        <v>68</v>
      </c>
      <c r="AA46" s="107" t="s">
        <v>23</v>
      </c>
      <c r="AB46" s="253" t="s">
        <v>23</v>
      </c>
      <c r="AC46" s="72" t="s">
        <v>23</v>
      </c>
      <c r="AD46" s="77">
        <v>2016</v>
      </c>
      <c r="AE46" s="77">
        <v>1</v>
      </c>
      <c r="AF46" s="74"/>
      <c r="AG46" s="82"/>
      <c r="AH46" s="82"/>
      <c r="AI46" s="82"/>
      <c r="AJ46" s="82"/>
      <c r="AK46" s="82"/>
      <c r="AL46" s="82"/>
      <c r="AM46" s="82"/>
      <c r="AN46" s="82"/>
      <c r="AO46" s="82"/>
      <c r="AP46" s="82"/>
      <c r="AQ46" s="82"/>
      <c r="AR46" s="82"/>
      <c r="AS46" s="82"/>
      <c r="AT46" s="82"/>
      <c r="AU46" s="82"/>
      <c r="AV46" s="82"/>
      <c r="AW46" s="82"/>
      <c r="AX46" s="82"/>
    </row>
    <row r="47" spans="1:50" s="80" customFormat="1" ht="28">
      <c r="A47" s="184" t="s">
        <v>2529</v>
      </c>
      <c r="B47" s="77" t="s">
        <v>2530</v>
      </c>
      <c r="C47" s="79"/>
      <c r="D47" s="79"/>
      <c r="E47" s="79"/>
      <c r="F47" s="79"/>
      <c r="G47" s="79"/>
      <c r="H47" s="79">
        <v>6</v>
      </c>
      <c r="I47" s="86"/>
      <c r="J47" s="77" t="s">
        <v>372</v>
      </c>
      <c r="K47" s="77" t="s">
        <v>372</v>
      </c>
      <c r="L47" s="77" t="s">
        <v>1063</v>
      </c>
      <c r="M47" s="72" t="s">
        <v>2531</v>
      </c>
      <c r="N47" s="77" t="s">
        <v>1658</v>
      </c>
      <c r="O47" s="77" t="s">
        <v>2532</v>
      </c>
      <c r="P47" s="77" t="s">
        <v>1658</v>
      </c>
      <c r="Q47" s="77" t="s">
        <v>1677</v>
      </c>
      <c r="R47" s="77">
        <v>4</v>
      </c>
      <c r="S47" s="77">
        <v>0</v>
      </c>
      <c r="T47" s="77" t="s">
        <v>23</v>
      </c>
      <c r="U47" s="77" t="s">
        <v>23</v>
      </c>
      <c r="V47" s="77">
        <v>1</v>
      </c>
      <c r="W47" s="77" t="s">
        <v>23</v>
      </c>
      <c r="X47" s="72" t="s">
        <v>1678</v>
      </c>
      <c r="Y47" s="77" t="s">
        <v>23</v>
      </c>
      <c r="Z47" s="77" t="s">
        <v>68</v>
      </c>
      <c r="AA47" s="107" t="s">
        <v>23</v>
      </c>
      <c r="AB47" s="253" t="s">
        <v>23</v>
      </c>
      <c r="AC47" s="77" t="s">
        <v>23</v>
      </c>
      <c r="AD47" s="77" t="s">
        <v>1063</v>
      </c>
      <c r="AE47" s="77">
        <v>3</v>
      </c>
      <c r="AF47" s="74"/>
      <c r="AG47" s="82"/>
      <c r="AH47" s="82"/>
      <c r="AI47" s="82"/>
      <c r="AJ47" s="82"/>
      <c r="AK47" s="82"/>
      <c r="AL47" s="82"/>
      <c r="AM47" s="82"/>
      <c r="AN47" s="82"/>
      <c r="AO47" s="82"/>
      <c r="AP47" s="82"/>
      <c r="AQ47" s="82"/>
      <c r="AR47" s="82"/>
      <c r="AS47" s="82"/>
      <c r="AT47" s="82"/>
      <c r="AU47" s="82"/>
      <c r="AV47" s="82"/>
      <c r="AW47" s="82"/>
      <c r="AX47" s="82"/>
    </row>
    <row r="48" spans="1:50" s="99" customFormat="1" ht="56">
      <c r="A48" s="184" t="s">
        <v>2533</v>
      </c>
      <c r="B48" s="77" t="s">
        <v>2534</v>
      </c>
      <c r="C48" s="79"/>
      <c r="D48" s="79">
        <v>2</v>
      </c>
      <c r="E48" s="79"/>
      <c r="F48" s="79"/>
      <c r="G48" s="79"/>
      <c r="H48" s="79">
        <v>6</v>
      </c>
      <c r="I48" s="86">
        <v>7</v>
      </c>
      <c r="J48" s="77" t="s">
        <v>1063</v>
      </c>
      <c r="K48" s="77" t="s">
        <v>23</v>
      </c>
      <c r="L48" s="72" t="s">
        <v>2052</v>
      </c>
      <c r="M48" s="72" t="s">
        <v>2535</v>
      </c>
      <c r="N48" s="77" t="s">
        <v>23</v>
      </c>
      <c r="O48" s="77" t="s">
        <v>23</v>
      </c>
      <c r="P48" s="77" t="s">
        <v>23</v>
      </c>
      <c r="Q48" s="77" t="s">
        <v>739</v>
      </c>
      <c r="R48" s="77">
        <v>0</v>
      </c>
      <c r="S48" s="77">
        <v>0</v>
      </c>
      <c r="T48" s="77" t="s">
        <v>23</v>
      </c>
      <c r="U48" s="77" t="s">
        <v>23</v>
      </c>
      <c r="V48" s="77" t="s">
        <v>1792</v>
      </c>
      <c r="W48" s="77" t="s">
        <v>2536</v>
      </c>
      <c r="X48" s="72" t="s">
        <v>2537</v>
      </c>
      <c r="Y48" s="77" t="s">
        <v>23</v>
      </c>
      <c r="Z48" s="77" t="s">
        <v>23</v>
      </c>
      <c r="AA48" s="112">
        <v>25797.119999999999</v>
      </c>
      <c r="AB48" s="253" t="s">
        <v>1063</v>
      </c>
      <c r="AC48" s="77">
        <v>1</v>
      </c>
      <c r="AD48" s="77" t="s">
        <v>1063</v>
      </c>
      <c r="AE48" s="77">
        <v>1</v>
      </c>
      <c r="AF48" s="77"/>
    </row>
    <row r="49" spans="1:55" s="99" customFormat="1" ht="56">
      <c r="A49" s="184" t="s">
        <v>2538</v>
      </c>
      <c r="B49" s="77" t="s">
        <v>5030</v>
      </c>
      <c r="C49" s="79"/>
      <c r="D49" s="79">
        <v>2</v>
      </c>
      <c r="E49" s="79"/>
      <c r="F49" s="79"/>
      <c r="G49" s="79"/>
      <c r="H49" s="79">
        <v>6</v>
      </c>
      <c r="I49" s="86">
        <v>7</v>
      </c>
      <c r="J49" s="77" t="s">
        <v>372</v>
      </c>
      <c r="K49" s="77" t="s">
        <v>23</v>
      </c>
      <c r="L49" s="72" t="s">
        <v>2052</v>
      </c>
      <c r="M49" s="72" t="s">
        <v>5031</v>
      </c>
      <c r="N49" s="77" t="s">
        <v>23</v>
      </c>
      <c r="O49" s="77" t="s">
        <v>23</v>
      </c>
      <c r="P49" s="77" t="s">
        <v>23</v>
      </c>
      <c r="Q49" s="77" t="s">
        <v>739</v>
      </c>
      <c r="R49" s="77">
        <v>0</v>
      </c>
      <c r="S49" s="77">
        <v>0</v>
      </c>
      <c r="T49" s="77" t="s">
        <v>23</v>
      </c>
      <c r="U49" s="77" t="s">
        <v>5032</v>
      </c>
      <c r="V49" s="77" t="s">
        <v>1792</v>
      </c>
      <c r="W49" s="77" t="s">
        <v>2598</v>
      </c>
      <c r="X49" s="72" t="s">
        <v>5033</v>
      </c>
      <c r="Y49" s="77" t="s">
        <v>23</v>
      </c>
      <c r="Z49" s="77" t="s">
        <v>372</v>
      </c>
      <c r="AA49" s="266">
        <v>32246.400000000001</v>
      </c>
      <c r="AB49" s="253" t="s">
        <v>1063</v>
      </c>
      <c r="AC49" s="77">
        <v>1</v>
      </c>
      <c r="AD49" s="77">
        <v>2021</v>
      </c>
      <c r="AE49" s="77">
        <v>1</v>
      </c>
      <c r="AF49" s="77"/>
    </row>
    <row r="50" spans="1:55" s="99" customFormat="1" ht="112">
      <c r="A50" s="184" t="s">
        <v>5034</v>
      </c>
      <c r="B50" s="77" t="s">
        <v>5035</v>
      </c>
      <c r="C50" s="77"/>
      <c r="D50" s="77">
        <v>2</v>
      </c>
      <c r="E50" s="77"/>
      <c r="F50" s="77"/>
      <c r="G50" s="77"/>
      <c r="H50" s="77">
        <v>6</v>
      </c>
      <c r="I50" s="267">
        <v>7</v>
      </c>
      <c r="J50" s="77" t="s">
        <v>372</v>
      </c>
      <c r="K50" s="77" t="s">
        <v>23</v>
      </c>
      <c r="L50" s="77" t="s">
        <v>2052</v>
      </c>
      <c r="M50" s="77" t="s">
        <v>5036</v>
      </c>
      <c r="N50" s="77" t="s">
        <v>23</v>
      </c>
      <c r="O50" s="77" t="s">
        <v>23</v>
      </c>
      <c r="P50" s="77" t="s">
        <v>23</v>
      </c>
      <c r="Q50" s="77" t="s">
        <v>739</v>
      </c>
      <c r="R50" s="77">
        <v>0</v>
      </c>
      <c r="S50" s="77">
        <v>0</v>
      </c>
      <c r="T50" s="77" t="s">
        <v>23</v>
      </c>
      <c r="U50" s="77" t="s">
        <v>5032</v>
      </c>
      <c r="V50" s="77" t="s">
        <v>1792</v>
      </c>
      <c r="W50" s="77" t="s">
        <v>2598</v>
      </c>
      <c r="X50" s="77" t="s">
        <v>5033</v>
      </c>
      <c r="Y50" s="77" t="s">
        <v>5037</v>
      </c>
      <c r="Z50" s="77" t="s">
        <v>372</v>
      </c>
      <c r="AA50" s="268">
        <v>34933.599999999999</v>
      </c>
      <c r="AB50" s="269" t="s">
        <v>1063</v>
      </c>
      <c r="AC50" s="77">
        <v>1</v>
      </c>
      <c r="AD50" s="77">
        <v>2018</v>
      </c>
      <c r="AE50" s="77">
        <v>1</v>
      </c>
      <c r="AF50" s="77"/>
    </row>
    <row r="51" spans="1:55" s="99" customFormat="1" ht="112">
      <c r="A51" s="184" t="s">
        <v>5038</v>
      </c>
      <c r="B51" s="77" t="s">
        <v>5039</v>
      </c>
      <c r="C51" s="77"/>
      <c r="D51" s="77">
        <v>2</v>
      </c>
      <c r="E51" s="77"/>
      <c r="F51" s="77"/>
      <c r="G51" s="77"/>
      <c r="H51" s="77">
        <v>6</v>
      </c>
      <c r="I51" s="267">
        <v>7</v>
      </c>
      <c r="J51" s="77" t="s">
        <v>372</v>
      </c>
      <c r="K51" s="77" t="s">
        <v>23</v>
      </c>
      <c r="L51" s="77" t="s">
        <v>2052</v>
      </c>
      <c r="M51" s="77" t="s">
        <v>5040</v>
      </c>
      <c r="N51" s="77" t="s">
        <v>23</v>
      </c>
      <c r="O51" s="77" t="s">
        <v>23</v>
      </c>
      <c r="P51" s="77" t="s">
        <v>23</v>
      </c>
      <c r="Q51" s="77" t="s">
        <v>739</v>
      </c>
      <c r="R51" s="77">
        <v>0</v>
      </c>
      <c r="S51" s="77">
        <v>0</v>
      </c>
      <c r="T51" s="77" t="s">
        <v>23</v>
      </c>
      <c r="U51" s="77" t="s">
        <v>5032</v>
      </c>
      <c r="V51" s="77" t="s">
        <v>1792</v>
      </c>
      <c r="W51" s="77" t="s">
        <v>2598</v>
      </c>
      <c r="X51" s="77" t="s">
        <v>5041</v>
      </c>
      <c r="Y51" s="77" t="s">
        <v>5037</v>
      </c>
      <c r="Z51" s="77" t="s">
        <v>372</v>
      </c>
      <c r="AA51" s="270">
        <v>25797.119999999999</v>
      </c>
      <c r="AB51" s="269" t="s">
        <v>1063</v>
      </c>
      <c r="AC51" s="77">
        <v>1</v>
      </c>
      <c r="AD51" s="77">
        <v>2021</v>
      </c>
      <c r="AE51" s="77">
        <v>1</v>
      </c>
      <c r="AF51" s="77"/>
    </row>
    <row r="52" spans="1:55" s="99" customFormat="1" ht="98">
      <c r="A52" s="184" t="s">
        <v>5042</v>
      </c>
      <c r="B52" s="231" t="s">
        <v>5043</v>
      </c>
      <c r="C52" s="77"/>
      <c r="D52" s="77">
        <v>2</v>
      </c>
      <c r="E52" s="77"/>
      <c r="F52" s="77"/>
      <c r="G52" s="77"/>
      <c r="H52" s="77">
        <v>6</v>
      </c>
      <c r="I52" s="267">
        <v>7</v>
      </c>
      <c r="J52" s="77" t="s">
        <v>23</v>
      </c>
      <c r="K52" s="77" t="s">
        <v>23</v>
      </c>
      <c r="L52" s="77" t="s">
        <v>23</v>
      </c>
      <c r="M52" s="77" t="s">
        <v>5044</v>
      </c>
      <c r="N52" s="77" t="s">
        <v>50</v>
      </c>
      <c r="O52" s="77" t="s">
        <v>23</v>
      </c>
      <c r="P52" s="77" t="s">
        <v>23</v>
      </c>
      <c r="Q52" s="77" t="s">
        <v>2551</v>
      </c>
      <c r="R52" s="77">
        <v>0</v>
      </c>
      <c r="S52" s="77">
        <v>0</v>
      </c>
      <c r="T52" s="77">
        <v>0</v>
      </c>
      <c r="U52" s="99" t="s">
        <v>23</v>
      </c>
      <c r="V52" s="77">
        <v>1</v>
      </c>
      <c r="W52" s="77" t="s">
        <v>23</v>
      </c>
      <c r="X52" s="77" t="s">
        <v>23</v>
      </c>
      <c r="Y52" s="77" t="s">
        <v>23</v>
      </c>
      <c r="Z52" s="77" t="s">
        <v>23</v>
      </c>
      <c r="AA52" s="268">
        <v>55000</v>
      </c>
      <c r="AB52" s="269" t="s">
        <v>5045</v>
      </c>
      <c r="AC52" s="77">
        <v>1</v>
      </c>
      <c r="AD52" s="77">
        <v>2024</v>
      </c>
      <c r="AE52" s="77">
        <v>1</v>
      </c>
      <c r="AF52" s="77"/>
    </row>
    <row r="53" spans="1:55" s="99" customFormat="1" ht="56">
      <c r="A53" s="184" t="s">
        <v>1682</v>
      </c>
      <c r="B53" s="77" t="s">
        <v>2539</v>
      </c>
      <c r="C53" s="79"/>
      <c r="D53" s="79">
        <v>2</v>
      </c>
      <c r="E53" s="79"/>
      <c r="F53" s="79"/>
      <c r="G53" s="79"/>
      <c r="H53" s="79">
        <v>6</v>
      </c>
      <c r="I53" s="86">
        <v>7</v>
      </c>
      <c r="J53" s="77" t="s">
        <v>372</v>
      </c>
      <c r="K53" s="77" t="s">
        <v>23</v>
      </c>
      <c r="L53" s="72" t="s">
        <v>2052</v>
      </c>
      <c r="M53" s="72" t="s">
        <v>2540</v>
      </c>
      <c r="N53" s="77" t="s">
        <v>23</v>
      </c>
      <c r="O53" s="77" t="s">
        <v>23</v>
      </c>
      <c r="P53" s="77" t="s">
        <v>23</v>
      </c>
      <c r="Q53" s="77" t="s">
        <v>739</v>
      </c>
      <c r="R53" s="77">
        <v>0</v>
      </c>
      <c r="S53" s="77">
        <v>0</v>
      </c>
      <c r="T53" s="77" t="s">
        <v>23</v>
      </c>
      <c r="U53" s="77" t="s">
        <v>23</v>
      </c>
      <c r="V53" s="77" t="s">
        <v>1792</v>
      </c>
      <c r="W53" s="77" t="s">
        <v>2541</v>
      </c>
      <c r="X53" s="72" t="s">
        <v>2542</v>
      </c>
      <c r="Y53" s="77" t="s">
        <v>23</v>
      </c>
      <c r="Z53" s="77" t="s">
        <v>23</v>
      </c>
      <c r="AA53" s="107">
        <v>32783.839999999997</v>
      </c>
      <c r="AB53" s="253" t="s">
        <v>1063</v>
      </c>
      <c r="AC53" s="77">
        <v>1</v>
      </c>
      <c r="AD53" s="77" t="s">
        <v>1063</v>
      </c>
      <c r="AE53" s="77">
        <v>1</v>
      </c>
      <c r="AF53" s="77"/>
    </row>
    <row r="54" spans="1:55" s="99" customFormat="1" ht="56">
      <c r="A54" s="184" t="s">
        <v>2548</v>
      </c>
      <c r="B54" s="77" t="s">
        <v>5046</v>
      </c>
      <c r="C54" s="79"/>
      <c r="D54" s="79">
        <v>2</v>
      </c>
      <c r="E54" s="79"/>
      <c r="F54" s="79"/>
      <c r="G54" s="79"/>
      <c r="H54" s="79">
        <v>6</v>
      </c>
      <c r="I54" s="86">
        <v>7</v>
      </c>
      <c r="J54" s="77" t="s">
        <v>2549</v>
      </c>
      <c r="K54" s="77" t="s">
        <v>23</v>
      </c>
      <c r="L54" s="72" t="s">
        <v>2052</v>
      </c>
      <c r="M54" s="72" t="s">
        <v>2550</v>
      </c>
      <c r="N54" s="77" t="s">
        <v>23</v>
      </c>
      <c r="O54" s="77" t="s">
        <v>23</v>
      </c>
      <c r="P54" s="77" t="s">
        <v>23</v>
      </c>
      <c r="Q54" s="77" t="s">
        <v>2551</v>
      </c>
      <c r="R54" s="77">
        <v>0</v>
      </c>
      <c r="S54" s="77" t="s">
        <v>2546</v>
      </c>
      <c r="T54" s="77" t="s">
        <v>23</v>
      </c>
      <c r="U54" s="77" t="s">
        <v>23</v>
      </c>
      <c r="V54" s="77" t="s">
        <v>1792</v>
      </c>
      <c r="W54" s="77" t="s">
        <v>2541</v>
      </c>
      <c r="X54" s="72" t="s">
        <v>23</v>
      </c>
      <c r="Y54" s="77" t="s">
        <v>23</v>
      </c>
      <c r="Z54" s="77" t="s">
        <v>23</v>
      </c>
      <c r="AA54" s="107">
        <v>20393.75</v>
      </c>
      <c r="AB54" s="253" t="s">
        <v>1063</v>
      </c>
      <c r="AC54" s="77">
        <v>1</v>
      </c>
      <c r="AD54" s="77" t="s">
        <v>1063</v>
      </c>
      <c r="AE54" s="77">
        <v>1</v>
      </c>
      <c r="AF54" s="77"/>
    </row>
    <row r="55" spans="1:55" s="99" customFormat="1" ht="42">
      <c r="A55" s="184" t="s">
        <v>2557</v>
      </c>
      <c r="B55" s="77" t="s">
        <v>2558</v>
      </c>
      <c r="C55" s="79"/>
      <c r="D55" s="79">
        <v>2</v>
      </c>
      <c r="E55" s="79"/>
      <c r="F55" s="79"/>
      <c r="G55" s="79"/>
      <c r="H55" s="79">
        <v>6</v>
      </c>
      <c r="I55" s="86">
        <v>7</v>
      </c>
      <c r="J55" s="77" t="s">
        <v>1063</v>
      </c>
      <c r="K55" s="77" t="s">
        <v>23</v>
      </c>
      <c r="L55" s="72" t="s">
        <v>2052</v>
      </c>
      <c r="M55" s="72" t="s">
        <v>2559</v>
      </c>
      <c r="N55" s="77" t="s">
        <v>23</v>
      </c>
      <c r="O55" s="77" t="s">
        <v>23</v>
      </c>
      <c r="P55" s="77" t="s">
        <v>23</v>
      </c>
      <c r="Q55" s="77" t="s">
        <v>739</v>
      </c>
      <c r="R55" s="77">
        <v>0</v>
      </c>
      <c r="S55" s="77">
        <v>0</v>
      </c>
      <c r="T55" s="77">
        <v>0</v>
      </c>
      <c r="U55" s="77" t="s">
        <v>23</v>
      </c>
      <c r="V55" s="77">
        <v>1</v>
      </c>
      <c r="W55" s="77" t="s">
        <v>23</v>
      </c>
      <c r="X55" s="72" t="s">
        <v>23</v>
      </c>
      <c r="Y55" s="77" t="s">
        <v>73</v>
      </c>
      <c r="Z55" s="77" t="s">
        <v>68</v>
      </c>
      <c r="AA55" s="271">
        <v>148768.04</v>
      </c>
      <c r="AB55" s="253" t="s">
        <v>1063</v>
      </c>
      <c r="AC55" s="77" t="s">
        <v>1728</v>
      </c>
      <c r="AD55" s="77" t="s">
        <v>1063</v>
      </c>
      <c r="AE55" s="77">
        <v>1</v>
      </c>
      <c r="AF55" s="77"/>
    </row>
    <row r="56" spans="1:55" s="80" customFormat="1" ht="56">
      <c r="A56" s="184" t="s">
        <v>1327</v>
      </c>
      <c r="B56" s="77" t="s">
        <v>2555</v>
      </c>
      <c r="C56" s="79"/>
      <c r="D56" s="79">
        <v>2</v>
      </c>
      <c r="E56" s="79"/>
      <c r="F56" s="79"/>
      <c r="G56" s="79"/>
      <c r="H56" s="79">
        <v>6</v>
      </c>
      <c r="I56" s="86">
        <v>7</v>
      </c>
      <c r="J56" s="77" t="s">
        <v>1063</v>
      </c>
      <c r="K56" s="77" t="s">
        <v>23</v>
      </c>
      <c r="L56" s="72" t="s">
        <v>2052</v>
      </c>
      <c r="M56" s="72" t="s">
        <v>2556</v>
      </c>
      <c r="N56" s="77" t="s">
        <v>23</v>
      </c>
      <c r="O56" s="77" t="s">
        <v>23</v>
      </c>
      <c r="P56" s="77" t="s">
        <v>23</v>
      </c>
      <c r="Q56" s="77" t="s">
        <v>739</v>
      </c>
      <c r="R56" s="77">
        <v>0</v>
      </c>
      <c r="S56" s="77">
        <v>0</v>
      </c>
      <c r="T56" s="77">
        <v>0</v>
      </c>
      <c r="U56" s="77" t="s">
        <v>23</v>
      </c>
      <c r="V56" s="77">
        <v>1</v>
      </c>
      <c r="W56" s="77" t="s">
        <v>23</v>
      </c>
      <c r="X56" s="72" t="s">
        <v>23</v>
      </c>
      <c r="Y56" s="77" t="s">
        <v>73</v>
      </c>
      <c r="Z56" s="77" t="s">
        <v>68</v>
      </c>
      <c r="AA56" s="112" t="s">
        <v>23</v>
      </c>
      <c r="AB56" s="253" t="s">
        <v>1063</v>
      </c>
      <c r="AC56" s="77">
        <v>1</v>
      </c>
      <c r="AD56" s="77" t="s">
        <v>1063</v>
      </c>
      <c r="AE56" s="77">
        <v>1</v>
      </c>
      <c r="AF56" s="74"/>
      <c r="AG56" s="82"/>
      <c r="AH56" s="82"/>
      <c r="AI56" s="82"/>
      <c r="AJ56" s="82"/>
      <c r="AK56" s="82"/>
      <c r="AL56" s="82"/>
      <c r="AM56" s="82"/>
      <c r="AN56" s="82"/>
      <c r="AO56" s="82"/>
      <c r="AP56" s="82"/>
      <c r="AQ56" s="82"/>
      <c r="AR56" s="82"/>
      <c r="AS56" s="82"/>
      <c r="AT56" s="82"/>
      <c r="AU56" s="82"/>
      <c r="AV56" s="82"/>
      <c r="AW56" s="82"/>
      <c r="AX56" s="82"/>
    </row>
    <row r="57" spans="1:55" s="80" customFormat="1" ht="28">
      <c r="A57" s="184" t="s">
        <v>572</v>
      </c>
      <c r="B57" s="77" t="s">
        <v>2560</v>
      </c>
      <c r="C57" s="79"/>
      <c r="D57" s="79">
        <v>2</v>
      </c>
      <c r="E57" s="79"/>
      <c r="F57" s="79"/>
      <c r="G57" s="79"/>
      <c r="H57" s="79">
        <v>6</v>
      </c>
      <c r="I57" s="86">
        <v>7</v>
      </c>
      <c r="J57" s="77" t="s">
        <v>1063</v>
      </c>
      <c r="K57" s="77" t="s">
        <v>23</v>
      </c>
      <c r="L57" s="77" t="s">
        <v>23</v>
      </c>
      <c r="M57" s="77" t="s">
        <v>574</v>
      </c>
      <c r="N57" s="77" t="s">
        <v>23</v>
      </c>
      <c r="O57" s="77" t="s">
        <v>1063</v>
      </c>
      <c r="P57" s="77" t="s">
        <v>50</v>
      </c>
      <c r="Q57" s="77" t="s">
        <v>2549</v>
      </c>
      <c r="R57" s="77">
        <v>0</v>
      </c>
      <c r="S57" s="77" t="s">
        <v>2561</v>
      </c>
      <c r="T57" s="77" t="s">
        <v>23</v>
      </c>
      <c r="U57" s="77"/>
      <c r="V57" s="77">
        <v>1</v>
      </c>
      <c r="W57" s="77" t="s">
        <v>2562</v>
      </c>
      <c r="X57" s="77" t="s">
        <v>1328</v>
      </c>
      <c r="Y57" s="77" t="s">
        <v>23</v>
      </c>
      <c r="Z57" s="77" t="s">
        <v>23</v>
      </c>
      <c r="AA57" s="107">
        <v>25728.1</v>
      </c>
      <c r="AB57" s="253" t="s">
        <v>23</v>
      </c>
      <c r="AC57" s="74">
        <v>1</v>
      </c>
      <c r="AD57" s="77" t="s">
        <v>1063</v>
      </c>
      <c r="AE57" s="77">
        <v>1</v>
      </c>
      <c r="AF57" s="85"/>
      <c r="AG57" s="82"/>
      <c r="AH57" s="82"/>
      <c r="AI57" s="82"/>
      <c r="AJ57" s="82"/>
      <c r="AK57" s="82"/>
      <c r="AL57" s="82"/>
      <c r="AM57" s="82"/>
      <c r="AN57" s="82"/>
      <c r="AO57" s="82"/>
      <c r="AP57" s="82"/>
      <c r="AQ57" s="82"/>
      <c r="AR57" s="82"/>
      <c r="AS57" s="82"/>
      <c r="AT57" s="82"/>
      <c r="AU57" s="82"/>
      <c r="AV57" s="82"/>
      <c r="AW57" s="82"/>
      <c r="AX57" s="82"/>
      <c r="AY57" s="82"/>
      <c r="AZ57" s="82"/>
      <c r="BA57" s="82"/>
      <c r="BB57" s="82"/>
      <c r="BC57" s="82"/>
    </row>
    <row r="58" spans="1:55" s="80" customFormat="1" ht="56">
      <c r="A58" s="184" t="s">
        <v>2552</v>
      </c>
      <c r="B58" s="77" t="s">
        <v>2553</v>
      </c>
      <c r="C58" s="74"/>
      <c r="D58" s="74">
        <v>2</v>
      </c>
      <c r="E58" s="74"/>
      <c r="F58" s="74"/>
      <c r="G58" s="74"/>
      <c r="H58" s="74">
        <v>6</v>
      </c>
      <c r="I58" s="74">
        <v>7</v>
      </c>
      <c r="J58" s="77" t="s">
        <v>1063</v>
      </c>
      <c r="K58" s="74">
        <v>10</v>
      </c>
      <c r="L58" s="74" t="s">
        <v>1063</v>
      </c>
      <c r="M58" s="77" t="s">
        <v>2554</v>
      </c>
      <c r="N58" s="74" t="s">
        <v>64</v>
      </c>
      <c r="O58" s="74" t="s">
        <v>328</v>
      </c>
      <c r="P58" s="77" t="s">
        <v>328</v>
      </c>
      <c r="Q58" s="74" t="s">
        <v>739</v>
      </c>
      <c r="R58" s="74">
        <v>1</v>
      </c>
      <c r="S58" s="74">
        <v>4</v>
      </c>
      <c r="T58" s="74">
        <v>0</v>
      </c>
      <c r="U58" s="77" t="s">
        <v>376</v>
      </c>
      <c r="V58" s="74">
        <v>1</v>
      </c>
      <c r="W58" s="74" t="s">
        <v>23</v>
      </c>
      <c r="X58" s="77" t="s">
        <v>1328</v>
      </c>
      <c r="Y58" s="74" t="s">
        <v>68</v>
      </c>
      <c r="Z58" s="74" t="s">
        <v>68</v>
      </c>
      <c r="AA58" s="108" t="s">
        <v>1063</v>
      </c>
      <c r="AB58" s="252" t="s">
        <v>1063</v>
      </c>
      <c r="AC58" s="74">
        <v>1</v>
      </c>
      <c r="AD58" s="74">
        <v>2021</v>
      </c>
      <c r="AE58" s="74">
        <v>1</v>
      </c>
      <c r="AF58" s="74"/>
    </row>
    <row r="59" spans="1:55" s="80" customFormat="1" ht="42">
      <c r="A59" s="184" t="s">
        <v>2543</v>
      </c>
      <c r="B59" s="77" t="s">
        <v>2544</v>
      </c>
      <c r="C59" s="79"/>
      <c r="D59" s="79">
        <v>2</v>
      </c>
      <c r="E59" s="79"/>
      <c r="F59" s="79"/>
      <c r="G59" s="79"/>
      <c r="H59" s="79">
        <v>6</v>
      </c>
      <c r="I59" s="86">
        <v>7</v>
      </c>
      <c r="J59" s="77">
        <v>230</v>
      </c>
      <c r="K59" s="77" t="s">
        <v>73</v>
      </c>
      <c r="L59" s="72" t="s">
        <v>2052</v>
      </c>
      <c r="M59" s="77" t="s">
        <v>2544</v>
      </c>
      <c r="N59" s="77" t="s">
        <v>5047</v>
      </c>
      <c r="O59" s="77" t="s">
        <v>5048</v>
      </c>
      <c r="P59" s="77" t="s">
        <v>5049</v>
      </c>
      <c r="Q59" s="77" t="s">
        <v>2545</v>
      </c>
      <c r="R59" s="77" t="s">
        <v>1916</v>
      </c>
      <c r="S59" s="77" t="s">
        <v>2546</v>
      </c>
      <c r="T59" s="77" t="s">
        <v>23</v>
      </c>
      <c r="U59" s="77" t="s">
        <v>5050</v>
      </c>
      <c r="V59" s="77" t="s">
        <v>1792</v>
      </c>
      <c r="W59" s="77" t="s">
        <v>2547</v>
      </c>
      <c r="X59" s="72" t="s">
        <v>5051</v>
      </c>
      <c r="Y59" s="77" t="s">
        <v>23</v>
      </c>
      <c r="Z59" s="77" t="s">
        <v>23</v>
      </c>
      <c r="AA59" s="272">
        <v>483696</v>
      </c>
      <c r="AB59" s="273">
        <v>23845</v>
      </c>
      <c r="AC59" s="77">
        <v>1</v>
      </c>
      <c r="AD59" s="77" t="s">
        <v>1063</v>
      </c>
      <c r="AE59" s="77">
        <v>1</v>
      </c>
      <c r="AF59" s="74"/>
    </row>
  </sheetData>
  <sheetProtection algorithmName="SHA-512" hashValue="H/TsiBDNZkTIIweTP0b63dHSEOqjK8XtUrOJLNNo608ExRinzWFCthxLyYpSH2Nw6Tug2vGf5edBgrbgawpLsQ==" saltValue="topaibdeOr8z1OMqY66SFg==" spinCount="100000" sheet="1" objects="1" scenarios="1"/>
  <mergeCells count="4">
    <mergeCell ref="A1:I1"/>
    <mergeCell ref="C2:I2"/>
    <mergeCell ref="J1:L1"/>
    <mergeCell ref="N1:R1"/>
  </mergeCells>
  <pageMargins left="0.25" right="0.25" top="0.25" bottom="0.25" header="0.3" footer="0.3"/>
  <pageSetup orientation="landscape" horizontalDpi="1200" verticalDpi="12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A3A9-9714-CF4C-84C2-05C1395994D3}">
  <sheetPr codeName="Sheet2">
    <tabColor theme="0"/>
    <outlinePr summaryBelow="0" summaryRight="0"/>
  </sheetPr>
  <dimension ref="A1:Z16"/>
  <sheetViews>
    <sheetView showGridLines="0" zoomScaleNormal="100" workbookViewId="0">
      <pane ySplit="2" topLeftCell="A3" activePane="bottomLeft" state="frozen"/>
      <selection activeCell="E23" sqref="E23"/>
      <selection pane="bottomLeft" activeCell="K5" sqref="K5"/>
    </sheetView>
  </sheetViews>
  <sheetFormatPr baseColWidth="10" defaultColWidth="14.5" defaultRowHeight="15.75" customHeight="1"/>
  <cols>
    <col min="1" max="1" width="9.33203125" style="631" bestFit="1" customWidth="1"/>
    <col min="2" max="2" width="9" customWidth="1"/>
    <col min="3" max="3" width="9.5" customWidth="1"/>
    <col min="4" max="4" width="8.1640625" customWidth="1"/>
    <col min="5" max="5" width="16.5" customWidth="1"/>
    <col min="6" max="6" width="17.1640625" customWidth="1"/>
    <col min="7" max="7" width="8.33203125" customWidth="1"/>
    <col min="8" max="8" width="14.5" bestFit="1" customWidth="1"/>
    <col min="9" max="9" width="15.5" customWidth="1"/>
  </cols>
  <sheetData>
    <row r="1" spans="1:26" ht="32.25" customHeight="1">
      <c r="A1" s="586"/>
      <c r="B1" s="670" t="s">
        <v>46</v>
      </c>
      <c r="C1" s="671"/>
      <c r="D1" s="671"/>
      <c r="E1" s="671"/>
      <c r="F1" s="671"/>
      <c r="G1" s="671"/>
      <c r="H1" s="671"/>
      <c r="I1" s="671"/>
      <c r="J1" s="587"/>
      <c r="K1" s="587"/>
      <c r="L1" s="587"/>
      <c r="M1" s="587"/>
      <c r="N1" s="587"/>
      <c r="O1" s="587"/>
      <c r="P1" s="587"/>
      <c r="Q1" s="587"/>
      <c r="R1" s="587"/>
      <c r="S1" s="587"/>
      <c r="T1" s="587"/>
      <c r="U1" s="587"/>
      <c r="V1" s="587"/>
      <c r="W1" s="587"/>
      <c r="X1" s="587"/>
      <c r="Y1" s="587"/>
      <c r="Z1" s="587"/>
    </row>
    <row r="2" spans="1:26" s="2" customFormat="1" ht="59.25" customHeight="1">
      <c r="A2" s="588" t="s">
        <v>30</v>
      </c>
      <c r="B2" s="589" t="s">
        <v>2601</v>
      </c>
      <c r="C2" s="589" t="s">
        <v>2599</v>
      </c>
      <c r="D2" s="589" t="s">
        <v>2600</v>
      </c>
      <c r="E2" s="590" t="s">
        <v>2604</v>
      </c>
      <c r="F2" s="590" t="s">
        <v>2605</v>
      </c>
      <c r="G2" s="591" t="s">
        <v>0</v>
      </c>
      <c r="H2" s="591" t="s">
        <v>2602</v>
      </c>
      <c r="I2" s="591" t="s">
        <v>2603</v>
      </c>
      <c r="J2" s="587"/>
      <c r="K2" s="587"/>
      <c r="L2" s="587"/>
      <c r="M2" s="587"/>
      <c r="N2" s="587"/>
      <c r="O2" s="587"/>
      <c r="P2" s="587"/>
      <c r="Q2" s="587"/>
      <c r="R2" s="587"/>
      <c r="S2" s="587"/>
      <c r="T2" s="587"/>
    </row>
    <row r="3" spans="1:26" ht="42" customHeight="1">
      <c r="A3" s="586" t="s">
        <v>1</v>
      </c>
      <c r="B3" s="592">
        <v>1</v>
      </c>
      <c r="C3" s="675" t="s">
        <v>47</v>
      </c>
      <c r="D3" s="676"/>
      <c r="E3" s="593">
        <v>0.56599999999999995</v>
      </c>
      <c r="F3" s="593">
        <v>0.432</v>
      </c>
      <c r="G3" s="50">
        <v>39.32</v>
      </c>
      <c r="H3" s="50" t="s">
        <v>5985</v>
      </c>
      <c r="I3" s="50" t="s">
        <v>5986</v>
      </c>
      <c r="J3" s="3"/>
      <c r="K3" s="3"/>
      <c r="L3" s="3"/>
      <c r="M3" s="3"/>
      <c r="N3" s="3"/>
      <c r="O3" s="3"/>
      <c r="P3" s="3"/>
      <c r="Q3" s="3"/>
      <c r="R3" s="3"/>
      <c r="S3" s="3"/>
      <c r="T3" s="3"/>
      <c r="U3" s="3"/>
      <c r="V3" s="3"/>
      <c r="W3" s="3"/>
      <c r="X3" s="3"/>
      <c r="Y3" s="3"/>
      <c r="Z3" s="3"/>
    </row>
    <row r="4" spans="1:26" ht="42" customHeight="1">
      <c r="A4" s="586" t="s">
        <v>24</v>
      </c>
      <c r="B4" s="594">
        <v>1</v>
      </c>
      <c r="C4" s="595">
        <v>0</v>
      </c>
      <c r="D4" s="595">
        <v>0</v>
      </c>
      <c r="E4" s="594">
        <v>1</v>
      </c>
      <c r="F4" s="594">
        <v>0</v>
      </c>
      <c r="G4" s="596">
        <v>36.75</v>
      </c>
      <c r="H4" s="597" t="s">
        <v>5596</v>
      </c>
      <c r="I4" s="597" t="s">
        <v>5597</v>
      </c>
      <c r="J4" s="3"/>
      <c r="K4" s="25"/>
      <c r="L4" s="25"/>
      <c r="M4" s="25"/>
      <c r="N4" s="25"/>
      <c r="O4" s="3"/>
      <c r="P4" s="3"/>
      <c r="Q4" s="3"/>
      <c r="R4" s="3"/>
      <c r="S4" s="3"/>
      <c r="T4" s="3"/>
      <c r="U4" s="3"/>
      <c r="V4" s="3"/>
      <c r="W4" s="3"/>
      <c r="X4" s="3"/>
      <c r="Y4" s="3"/>
      <c r="Z4" s="3"/>
    </row>
    <row r="5" spans="1:26" ht="42" customHeight="1">
      <c r="A5" s="586" t="s">
        <v>2</v>
      </c>
      <c r="B5" s="598">
        <v>0.49</v>
      </c>
      <c r="C5" s="592">
        <v>0</v>
      </c>
      <c r="D5" s="598">
        <v>0.51</v>
      </c>
      <c r="E5" s="598">
        <v>0.91</v>
      </c>
      <c r="F5" s="599">
        <v>0.09</v>
      </c>
      <c r="G5" s="160">
        <v>36</v>
      </c>
      <c r="H5" s="160" t="s">
        <v>5586</v>
      </c>
      <c r="I5" s="160" t="s">
        <v>5587</v>
      </c>
      <c r="J5" s="3"/>
      <c r="K5" s="25"/>
      <c r="L5" s="25"/>
      <c r="M5" s="25"/>
      <c r="N5" s="25"/>
      <c r="O5" s="3"/>
      <c r="P5" s="3"/>
      <c r="Q5" s="3"/>
      <c r="R5" s="3"/>
      <c r="S5" s="3"/>
      <c r="T5" s="3"/>
      <c r="U5" s="3"/>
      <c r="V5" s="3"/>
      <c r="W5" s="3"/>
      <c r="X5" s="3"/>
      <c r="Y5" s="3"/>
      <c r="Z5" s="3"/>
    </row>
    <row r="6" spans="1:26" ht="42" customHeight="1">
      <c r="A6" s="586" t="s">
        <v>3</v>
      </c>
      <c r="B6" s="600">
        <v>1</v>
      </c>
      <c r="C6" s="677" t="s">
        <v>47</v>
      </c>
      <c r="D6" s="678"/>
      <c r="E6" s="601">
        <v>1</v>
      </c>
      <c r="F6" s="602">
        <v>0</v>
      </c>
      <c r="G6" s="603">
        <v>50</v>
      </c>
      <c r="H6" s="603" t="s">
        <v>5909</v>
      </c>
      <c r="I6" s="603" t="s">
        <v>5910</v>
      </c>
      <c r="J6" s="3"/>
      <c r="K6" s="25"/>
      <c r="L6" s="25"/>
      <c r="M6" s="25"/>
      <c r="N6" s="25"/>
      <c r="O6" s="3"/>
      <c r="P6" s="3"/>
      <c r="Q6" s="3"/>
      <c r="R6" s="3"/>
      <c r="S6" s="3"/>
      <c r="T6" s="3"/>
      <c r="U6" s="3"/>
      <c r="V6" s="3"/>
      <c r="W6" s="3"/>
      <c r="X6" s="3"/>
      <c r="Y6" s="3"/>
      <c r="Z6" s="3"/>
    </row>
    <row r="7" spans="1:26" ht="42" customHeight="1">
      <c r="A7" s="586" t="s">
        <v>4</v>
      </c>
      <c r="B7" s="604">
        <v>0</v>
      </c>
      <c r="C7" s="605">
        <v>0.76500000000000001</v>
      </c>
      <c r="D7" s="605">
        <v>0.23499999999999999</v>
      </c>
      <c r="E7" s="606">
        <v>0.98250000000000004</v>
      </c>
      <c r="F7" s="607">
        <v>1.7500000000000002E-2</v>
      </c>
      <c r="G7" s="608">
        <v>36</v>
      </c>
      <c r="H7" s="608" t="s">
        <v>5492</v>
      </c>
      <c r="I7" s="609" t="s">
        <v>5493</v>
      </c>
      <c r="J7" s="3"/>
      <c r="K7" s="3"/>
      <c r="L7" s="3"/>
      <c r="M7" s="3"/>
      <c r="N7" s="3"/>
      <c r="O7" s="3"/>
      <c r="P7" s="3"/>
      <c r="Q7" s="3"/>
      <c r="R7" s="3"/>
      <c r="S7" s="3"/>
      <c r="T7" s="3"/>
      <c r="U7" s="3"/>
      <c r="V7" s="3"/>
      <c r="W7" s="3"/>
      <c r="X7" s="3"/>
      <c r="Y7" s="3"/>
      <c r="Z7" s="3"/>
    </row>
    <row r="8" spans="1:26" ht="42" customHeight="1">
      <c r="A8" s="586" t="s">
        <v>5</v>
      </c>
      <c r="B8" s="610">
        <v>1</v>
      </c>
      <c r="C8" s="610">
        <v>0</v>
      </c>
      <c r="D8" s="610">
        <v>0</v>
      </c>
      <c r="E8" s="610">
        <v>0.79</v>
      </c>
      <c r="F8" s="611">
        <v>0.21</v>
      </c>
      <c r="G8" s="609">
        <v>33</v>
      </c>
      <c r="H8" s="609" t="s">
        <v>2678</v>
      </c>
      <c r="I8" s="609" t="s">
        <v>1986</v>
      </c>
      <c r="J8" s="3"/>
      <c r="N8" s="3"/>
      <c r="O8" s="3"/>
      <c r="P8" s="3"/>
      <c r="Q8" s="3"/>
      <c r="R8" s="3"/>
      <c r="S8" s="3"/>
      <c r="T8" s="3"/>
      <c r="U8" s="3"/>
      <c r="V8" s="3"/>
      <c r="W8" s="3"/>
      <c r="X8" s="3"/>
      <c r="Y8" s="3"/>
      <c r="Z8" s="3"/>
    </row>
    <row r="9" spans="1:26" ht="42" customHeight="1">
      <c r="A9" s="586" t="s">
        <v>6</v>
      </c>
      <c r="B9" s="605">
        <v>8.1000000000000003E-2</v>
      </c>
      <c r="C9" s="605">
        <v>0.38400000000000001</v>
      </c>
      <c r="D9" s="605">
        <v>0.53500000000000003</v>
      </c>
      <c r="E9" s="612">
        <v>0.82599999999999996</v>
      </c>
      <c r="F9" s="612">
        <v>0.17399999999999999</v>
      </c>
      <c r="G9" s="613">
        <v>36</v>
      </c>
      <c r="H9" s="614" t="s">
        <v>5490</v>
      </c>
      <c r="I9" s="614" t="s">
        <v>5491</v>
      </c>
      <c r="J9" s="3"/>
      <c r="K9" s="3"/>
      <c r="L9" s="3"/>
      <c r="M9" s="3"/>
      <c r="N9" s="3"/>
      <c r="O9" s="3"/>
      <c r="P9" s="3"/>
      <c r="Q9" s="3"/>
      <c r="R9" s="3"/>
      <c r="S9" s="3"/>
      <c r="T9" s="3"/>
      <c r="U9" s="3"/>
      <c r="V9" s="3"/>
      <c r="W9" s="3"/>
      <c r="X9" s="3"/>
      <c r="Y9" s="3"/>
      <c r="Z9" s="3"/>
    </row>
    <row r="10" spans="1:26" ht="42" customHeight="1">
      <c r="A10" s="586" t="s">
        <v>7</v>
      </c>
      <c r="B10" s="617">
        <v>0.63</v>
      </c>
      <c r="C10" s="615">
        <v>0.112</v>
      </c>
      <c r="D10" s="615">
        <v>0.25800000000000001</v>
      </c>
      <c r="E10" s="610">
        <v>1</v>
      </c>
      <c r="F10" s="611">
        <v>0</v>
      </c>
      <c r="G10" s="643">
        <v>37</v>
      </c>
      <c r="H10" s="614" t="s">
        <v>4411</v>
      </c>
      <c r="I10" s="614" t="s">
        <v>5984</v>
      </c>
      <c r="J10" s="3"/>
      <c r="K10" s="3"/>
      <c r="L10" s="3"/>
      <c r="M10" s="3"/>
      <c r="N10" s="3"/>
      <c r="O10" s="3"/>
      <c r="P10" s="3"/>
      <c r="Q10" s="3"/>
      <c r="R10" s="3"/>
      <c r="S10" s="3"/>
      <c r="T10" s="3"/>
      <c r="U10" s="3"/>
      <c r="V10" s="3"/>
      <c r="W10" s="3"/>
      <c r="X10" s="3"/>
      <c r="Y10" s="3"/>
      <c r="Z10" s="3"/>
    </row>
    <row r="11" spans="1:26" ht="42" customHeight="1">
      <c r="A11" s="586" t="s">
        <v>8</v>
      </c>
      <c r="B11" s="605">
        <v>0.84599999999999997</v>
      </c>
      <c r="C11" s="605">
        <v>0</v>
      </c>
      <c r="D11" s="605">
        <v>0.154</v>
      </c>
      <c r="E11" s="612">
        <v>0.99399999999999999</v>
      </c>
      <c r="F11" s="612">
        <v>6.0000000000000001E-3</v>
      </c>
      <c r="G11" s="616">
        <v>38.6</v>
      </c>
      <c r="H11" s="608" t="s">
        <v>5598</v>
      </c>
      <c r="I11" s="608" t="s">
        <v>5599</v>
      </c>
      <c r="J11" s="3"/>
      <c r="K11" s="3"/>
      <c r="L11" s="3"/>
      <c r="M11" s="3" t="s">
        <v>32</v>
      </c>
      <c r="N11" s="3"/>
      <c r="O11" s="3"/>
      <c r="P11" s="3"/>
      <c r="Q11" s="3"/>
      <c r="R11" s="3"/>
      <c r="S11" s="3"/>
      <c r="T11" s="3"/>
      <c r="U11" s="3"/>
      <c r="V11" s="3"/>
      <c r="W11" s="3"/>
      <c r="X11" s="3"/>
      <c r="Y11" s="3"/>
      <c r="Z11" s="3"/>
    </row>
    <row r="12" spans="1:26" ht="42" customHeight="1">
      <c r="A12" s="586" t="s">
        <v>31</v>
      </c>
      <c r="B12" s="604">
        <v>1</v>
      </c>
      <c r="C12" s="604">
        <v>0</v>
      </c>
      <c r="D12" s="617">
        <v>0</v>
      </c>
      <c r="E12" s="672" t="s">
        <v>33</v>
      </c>
      <c r="F12" s="673"/>
      <c r="G12" s="673"/>
      <c r="H12" s="673"/>
      <c r="I12" s="674"/>
      <c r="J12" s="3"/>
      <c r="K12" s="3"/>
      <c r="L12" s="3"/>
      <c r="M12" s="3"/>
      <c r="N12" s="3"/>
      <c r="O12" s="3"/>
      <c r="P12" s="3"/>
      <c r="Q12" s="3"/>
      <c r="R12" s="3"/>
      <c r="S12" s="3"/>
      <c r="T12" s="3"/>
      <c r="U12" s="3"/>
      <c r="V12" s="3"/>
      <c r="W12" s="3"/>
      <c r="X12" s="3"/>
      <c r="Y12" s="3"/>
      <c r="Z12" s="3"/>
    </row>
    <row r="13" spans="1:26" ht="42" customHeight="1">
      <c r="A13" s="586" t="s">
        <v>9</v>
      </c>
      <c r="B13" s="618">
        <v>2.5000000000000001E-2</v>
      </c>
      <c r="C13" s="619">
        <v>0.34499999999999997</v>
      </c>
      <c r="D13" s="619">
        <v>0.61899999999999999</v>
      </c>
      <c r="E13" s="620">
        <v>0.99739999999999995</v>
      </c>
      <c r="F13" s="621">
        <v>2.5999999999999999E-3</v>
      </c>
      <c r="G13" s="622">
        <v>37.799999999999997</v>
      </c>
      <c r="H13" s="622" t="s">
        <v>4974</v>
      </c>
      <c r="I13" s="622" t="s">
        <v>4975</v>
      </c>
      <c r="J13" s="3"/>
      <c r="K13" s="3"/>
      <c r="L13" s="3"/>
      <c r="M13" s="3"/>
      <c r="N13" s="3"/>
      <c r="O13" s="3"/>
      <c r="P13" s="3"/>
      <c r="Q13" s="3"/>
      <c r="R13" s="3"/>
      <c r="S13" s="3"/>
      <c r="T13" s="3"/>
      <c r="U13" s="3"/>
      <c r="V13" s="3"/>
      <c r="W13" s="3"/>
      <c r="X13" s="3"/>
      <c r="Y13" s="3"/>
      <c r="Z13" s="3"/>
    </row>
    <row r="14" spans="1:26" ht="42" customHeight="1">
      <c r="A14" s="586" t="s">
        <v>10</v>
      </c>
      <c r="B14" s="623">
        <v>1</v>
      </c>
      <c r="C14" s="668" t="s">
        <v>47</v>
      </c>
      <c r="D14" s="669"/>
      <c r="E14" s="624">
        <v>1</v>
      </c>
      <c r="F14" s="594">
        <v>0</v>
      </c>
      <c r="G14" s="625">
        <v>36</v>
      </c>
      <c r="H14" s="625" t="s">
        <v>4948</v>
      </c>
      <c r="I14" s="625" t="s">
        <v>4949</v>
      </c>
      <c r="J14" s="3"/>
      <c r="K14" s="3"/>
      <c r="L14" s="3"/>
      <c r="M14" s="3"/>
      <c r="N14" s="3"/>
      <c r="O14" s="3"/>
      <c r="P14" s="3"/>
      <c r="Q14" s="3"/>
      <c r="R14" s="3"/>
      <c r="S14" s="3"/>
      <c r="T14" s="3"/>
      <c r="U14" s="3"/>
      <c r="V14" s="3"/>
      <c r="W14" s="3"/>
      <c r="X14" s="3"/>
      <c r="Y14" s="3"/>
      <c r="Z14" s="3"/>
    </row>
    <row r="15" spans="1:26" ht="51.75" customHeight="1">
      <c r="A15" s="586" t="s">
        <v>11</v>
      </c>
      <c r="B15" s="624">
        <v>0</v>
      </c>
      <c r="C15" s="624">
        <v>0</v>
      </c>
      <c r="D15" s="624">
        <v>1</v>
      </c>
      <c r="E15" s="626">
        <v>0.875</v>
      </c>
      <c r="F15" s="627">
        <v>0.125</v>
      </c>
      <c r="G15" s="628">
        <v>37</v>
      </c>
      <c r="H15" s="625" t="s">
        <v>3905</v>
      </c>
      <c r="I15" s="622" t="s">
        <v>5247</v>
      </c>
      <c r="J15" s="3"/>
      <c r="K15" s="3"/>
      <c r="L15" s="3"/>
      <c r="M15" s="3"/>
      <c r="N15" s="3"/>
      <c r="O15" s="3"/>
      <c r="P15" s="3"/>
      <c r="Q15" s="3"/>
      <c r="R15" s="3"/>
      <c r="S15" s="3"/>
      <c r="T15" s="3"/>
      <c r="U15" s="3"/>
      <c r="V15" s="3"/>
      <c r="W15" s="3"/>
      <c r="X15" s="3"/>
      <c r="Y15" s="3"/>
      <c r="Z15" s="3"/>
    </row>
    <row r="16" spans="1:26" ht="42" customHeight="1">
      <c r="A16" s="586" t="s">
        <v>12</v>
      </c>
      <c r="B16" s="604">
        <v>0.25419999999999998</v>
      </c>
      <c r="C16" s="604">
        <v>0.45760000000000001</v>
      </c>
      <c r="D16" s="604">
        <v>0.28810000000000002</v>
      </c>
      <c r="E16" s="629">
        <v>1</v>
      </c>
      <c r="F16" s="592">
        <v>0</v>
      </c>
      <c r="G16" s="630">
        <v>36</v>
      </c>
      <c r="H16" s="608" t="s">
        <v>2679</v>
      </c>
      <c r="I16" s="604" t="s">
        <v>45</v>
      </c>
      <c r="J16" s="3"/>
      <c r="K16" s="3"/>
      <c r="L16" s="3"/>
      <c r="M16" s="3"/>
      <c r="N16" s="3"/>
      <c r="O16" s="3"/>
      <c r="P16" s="3"/>
      <c r="Q16" s="3"/>
      <c r="R16" s="3"/>
      <c r="S16" s="3"/>
      <c r="T16" s="3"/>
      <c r="U16" s="3"/>
      <c r="V16" s="3"/>
      <c r="W16" s="3"/>
      <c r="X16" s="3"/>
      <c r="Y16" s="3"/>
      <c r="Z16" s="3"/>
    </row>
  </sheetData>
  <sheetProtection algorithmName="SHA-512" hashValue="UM5IHmh1GPuXTKLRkbBsdAaM6lTv8ZzaLRwLptBS9TYLKOm0JSynaP16YJ0UaH+6ZqROGVUASfIA7/nDHDXUjQ==" saltValue="8+Npey2gKciI9uknOqKGJg==" spinCount="100000" sheet="1" objects="1" scenarios="1"/>
  <mergeCells count="5">
    <mergeCell ref="C14:D14"/>
    <mergeCell ref="B1:I1"/>
    <mergeCell ref="E12:I12"/>
    <mergeCell ref="C3:D3"/>
    <mergeCell ref="C6:D6"/>
  </mergeCells>
  <phoneticPr fontId="19" type="noConversion"/>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8659-83BA-2948-8152-87F60E95E086}">
  <sheetPr codeName="Sheet3">
    <tabColor theme="0"/>
    <outlinePr summaryBelow="0" summaryRight="0"/>
  </sheetPr>
  <dimension ref="A1:Z17"/>
  <sheetViews>
    <sheetView showGridLines="0" zoomScaleNormal="100" workbookViewId="0">
      <pane ySplit="3" topLeftCell="A4" activePane="bottomLeft" state="frozen"/>
      <selection activeCell="D18" sqref="D18"/>
      <selection pane="bottomLeft" activeCell="K12" sqref="K12"/>
    </sheetView>
  </sheetViews>
  <sheetFormatPr baseColWidth="10" defaultColWidth="14.5" defaultRowHeight="15.75" customHeight="1"/>
  <cols>
    <col min="1" max="1" width="9.33203125" bestFit="1" customWidth="1"/>
    <col min="2" max="2" width="13.83203125" customWidth="1"/>
    <col min="3" max="3" width="14.33203125" customWidth="1"/>
    <col min="4" max="4" width="1.5" customWidth="1"/>
    <col min="5" max="5" width="13" customWidth="1"/>
    <col min="6" max="6" width="13.83203125" customWidth="1"/>
    <col min="7" max="7" width="2.1640625" customWidth="1"/>
    <col min="8" max="8" width="16" customWidth="1"/>
    <col min="9" max="9" width="16.33203125" customWidth="1"/>
  </cols>
  <sheetData>
    <row r="1" spans="1:26" ht="32.25" customHeight="1">
      <c r="A1" s="632"/>
      <c r="B1" s="670" t="s">
        <v>44</v>
      </c>
      <c r="C1" s="671"/>
      <c r="D1" s="671"/>
      <c r="E1" s="671"/>
      <c r="F1" s="671"/>
      <c r="G1" s="671"/>
      <c r="H1" s="671"/>
      <c r="I1" s="671"/>
      <c r="J1" s="587"/>
      <c r="K1" s="587"/>
      <c r="L1" s="587"/>
      <c r="M1" s="587"/>
      <c r="N1" s="587"/>
      <c r="O1" s="587"/>
      <c r="P1" s="587"/>
      <c r="Q1" s="587"/>
      <c r="R1" s="587"/>
      <c r="S1" s="587"/>
      <c r="T1" s="587"/>
    </row>
    <row r="2" spans="1:26" ht="19.5" customHeight="1">
      <c r="A2" s="679" t="s">
        <v>4414</v>
      </c>
      <c r="B2" s="683" t="s">
        <v>39</v>
      </c>
      <c r="C2" s="684"/>
      <c r="D2" s="633"/>
      <c r="E2" s="685" t="s">
        <v>40</v>
      </c>
      <c r="F2" s="686"/>
      <c r="G2" s="633"/>
      <c r="H2" s="683" t="s">
        <v>41</v>
      </c>
      <c r="I2" s="684"/>
      <c r="J2" s="587"/>
      <c r="K2" s="587"/>
      <c r="L2" s="587"/>
      <c r="M2" s="587"/>
      <c r="N2" s="587"/>
      <c r="O2" s="587"/>
      <c r="P2" s="587"/>
      <c r="Q2" s="587"/>
      <c r="R2" s="587"/>
      <c r="S2" s="587"/>
      <c r="T2" s="587"/>
    </row>
    <row r="3" spans="1:26" ht="24">
      <c r="A3" s="679"/>
      <c r="B3" s="634" t="s">
        <v>34</v>
      </c>
      <c r="C3" s="635" t="s">
        <v>36</v>
      </c>
      <c r="D3" s="636"/>
      <c r="E3" s="634" t="s">
        <v>35</v>
      </c>
      <c r="F3" s="635" t="s">
        <v>37</v>
      </c>
      <c r="G3" s="637"/>
      <c r="H3" s="634" t="s">
        <v>38</v>
      </c>
      <c r="I3" s="635" t="s">
        <v>42</v>
      </c>
      <c r="J3" s="587"/>
      <c r="K3" s="587"/>
      <c r="L3" s="587"/>
      <c r="M3" s="587"/>
      <c r="N3" s="587"/>
      <c r="O3" s="587"/>
      <c r="P3" s="587"/>
      <c r="Q3" s="587"/>
      <c r="R3" s="587"/>
      <c r="S3" s="587"/>
      <c r="T3" s="587"/>
    </row>
    <row r="4" spans="1:26" ht="43.5" customHeight="1">
      <c r="A4" s="586" t="s">
        <v>1</v>
      </c>
      <c r="B4" s="514">
        <v>0.33</v>
      </c>
      <c r="C4" s="514">
        <v>0.42</v>
      </c>
      <c r="D4" s="515"/>
      <c r="E4" s="514">
        <v>0.18</v>
      </c>
      <c r="F4" s="185" t="s">
        <v>43</v>
      </c>
      <c r="G4" s="515"/>
      <c r="H4" s="514">
        <v>0.36</v>
      </c>
      <c r="I4" s="185" t="s">
        <v>43</v>
      </c>
      <c r="J4" s="3"/>
      <c r="K4" s="3"/>
      <c r="L4" s="3"/>
      <c r="M4" s="3"/>
      <c r="N4" s="3"/>
      <c r="O4" s="3"/>
      <c r="P4" s="3"/>
      <c r="Q4" s="3"/>
      <c r="R4" s="3"/>
      <c r="S4" s="3"/>
      <c r="T4" s="3"/>
      <c r="U4" s="3"/>
      <c r="V4" s="3"/>
      <c r="W4" s="3"/>
      <c r="X4" s="3"/>
      <c r="Y4" s="3"/>
      <c r="Z4" s="3"/>
    </row>
    <row r="5" spans="1:26" ht="43.5" customHeight="1">
      <c r="A5" s="586" t="s">
        <v>24</v>
      </c>
      <c r="B5" s="516">
        <v>0.85</v>
      </c>
      <c r="C5" s="185" t="s">
        <v>43</v>
      </c>
      <c r="D5" s="517"/>
      <c r="E5" s="518">
        <v>0.76</v>
      </c>
      <c r="F5" s="185" t="s">
        <v>43</v>
      </c>
      <c r="G5" s="517"/>
      <c r="H5" s="518">
        <v>0.77</v>
      </c>
      <c r="I5" s="185" t="s">
        <v>43</v>
      </c>
      <c r="J5" s="3"/>
      <c r="K5" s="25"/>
      <c r="L5" s="25"/>
      <c r="M5" s="25"/>
      <c r="N5" s="25"/>
      <c r="O5" s="3"/>
      <c r="P5" s="3"/>
      <c r="Q5" s="3"/>
      <c r="R5" s="3"/>
      <c r="S5" s="3"/>
      <c r="T5" s="3"/>
      <c r="U5" s="3"/>
      <c r="V5" s="3"/>
      <c r="W5" s="3"/>
      <c r="X5" s="3"/>
      <c r="Y5" s="3"/>
      <c r="Z5" s="3"/>
    </row>
    <row r="6" spans="1:26" ht="43.5" customHeight="1">
      <c r="A6" s="586" t="s">
        <v>2</v>
      </c>
      <c r="B6" s="519">
        <v>0.36</v>
      </c>
      <c r="C6" s="519">
        <v>0.28999999999999998</v>
      </c>
      <c r="D6" s="520"/>
      <c r="E6" s="521">
        <v>0.31</v>
      </c>
      <c r="F6" s="521">
        <v>0.25</v>
      </c>
      <c r="G6" s="522"/>
      <c r="H6" s="185" t="s">
        <v>43</v>
      </c>
      <c r="I6" s="186" t="s">
        <v>43</v>
      </c>
      <c r="J6" s="3"/>
      <c r="K6" s="25"/>
      <c r="L6" s="25"/>
      <c r="M6" s="25"/>
      <c r="N6" s="25"/>
      <c r="O6" s="3"/>
      <c r="P6" s="3"/>
      <c r="Q6" s="3"/>
      <c r="R6" s="3"/>
      <c r="S6" s="3"/>
      <c r="T6" s="3"/>
      <c r="U6" s="3"/>
      <c r="V6" s="3"/>
      <c r="W6" s="3"/>
      <c r="X6" s="3"/>
      <c r="Y6" s="3"/>
      <c r="Z6" s="3"/>
    </row>
    <row r="7" spans="1:26" ht="43.5" customHeight="1">
      <c r="A7" s="638" t="s">
        <v>3</v>
      </c>
      <c r="B7" s="518">
        <v>0.85</v>
      </c>
      <c r="C7" s="518">
        <v>0.52</v>
      </c>
      <c r="D7" s="639">
        <v>0</v>
      </c>
      <c r="E7" s="518">
        <v>0.3</v>
      </c>
      <c r="F7" s="518">
        <v>0.3</v>
      </c>
      <c r="G7" s="640"/>
      <c r="H7" s="518">
        <v>0.25</v>
      </c>
      <c r="I7" s="518">
        <v>0.25</v>
      </c>
      <c r="J7" s="25"/>
      <c r="K7" s="25"/>
      <c r="L7" s="25"/>
      <c r="M7" s="25"/>
      <c r="N7" s="25"/>
      <c r="O7" s="25"/>
      <c r="P7" s="25"/>
      <c r="Q7" s="25"/>
      <c r="R7" s="25"/>
      <c r="S7" s="25"/>
      <c r="T7" s="25"/>
      <c r="U7" s="25"/>
      <c r="V7" s="25"/>
      <c r="W7" s="25"/>
      <c r="X7" s="25"/>
      <c r="Y7" s="25"/>
      <c r="Z7" s="25"/>
    </row>
    <row r="8" spans="1:26" ht="43.5" customHeight="1">
      <c r="A8" s="586" t="s">
        <v>4</v>
      </c>
      <c r="B8" s="523">
        <v>0.65</v>
      </c>
      <c r="C8" s="518">
        <v>0.35</v>
      </c>
      <c r="D8" s="517"/>
      <c r="E8" s="518">
        <v>0.55000000000000004</v>
      </c>
      <c r="F8" s="514">
        <v>0.35</v>
      </c>
      <c r="G8" s="517"/>
      <c r="H8" s="185" t="s">
        <v>43</v>
      </c>
      <c r="I8" s="185" t="s">
        <v>43</v>
      </c>
      <c r="J8" s="3"/>
      <c r="K8" s="3"/>
      <c r="L8" s="3"/>
      <c r="M8" s="3"/>
      <c r="N8" s="3"/>
      <c r="O8" s="3"/>
      <c r="P8" s="3"/>
      <c r="Q8" s="3"/>
      <c r="R8" s="3"/>
      <c r="S8" s="3"/>
      <c r="T8" s="3"/>
      <c r="U8" s="3"/>
      <c r="V8" s="3"/>
      <c r="W8" s="3"/>
      <c r="X8" s="3"/>
      <c r="Y8" s="3"/>
      <c r="Z8" s="3"/>
    </row>
    <row r="9" spans="1:26" ht="43.5" customHeight="1">
      <c r="A9" s="586" t="s">
        <v>5</v>
      </c>
      <c r="B9" s="524">
        <v>0.83</v>
      </c>
      <c r="C9" s="521">
        <v>0.7</v>
      </c>
      <c r="D9" s="522"/>
      <c r="E9" s="525">
        <v>0.5</v>
      </c>
      <c r="F9" s="526">
        <v>0.42</v>
      </c>
      <c r="G9" s="527"/>
      <c r="H9" s="519">
        <v>0.5</v>
      </c>
      <c r="I9" s="525">
        <v>0.39</v>
      </c>
      <c r="J9" s="3"/>
      <c r="N9" s="3"/>
      <c r="O9" s="3"/>
      <c r="P9" s="3"/>
      <c r="Q9" s="3"/>
      <c r="R9" s="3"/>
      <c r="S9" s="3"/>
      <c r="T9" s="3"/>
      <c r="U9" s="3"/>
      <c r="V9" s="3"/>
      <c r="W9" s="3"/>
      <c r="X9" s="3"/>
      <c r="Y9" s="3"/>
      <c r="Z9" s="3"/>
    </row>
    <row r="10" spans="1:26" ht="43.5" customHeight="1">
      <c r="A10" s="586" t="s">
        <v>6</v>
      </c>
      <c r="B10" s="528">
        <v>0.83</v>
      </c>
      <c r="C10" s="514">
        <v>0.62</v>
      </c>
      <c r="D10" s="517"/>
      <c r="E10" s="514">
        <v>0.66</v>
      </c>
      <c r="F10" s="514">
        <v>0.4</v>
      </c>
      <c r="G10" s="515"/>
      <c r="H10" s="514">
        <v>0.57999999999999996</v>
      </c>
      <c r="I10" s="514">
        <v>0.38</v>
      </c>
      <c r="J10" s="3"/>
      <c r="N10" s="3"/>
      <c r="O10" s="3"/>
      <c r="P10" s="3"/>
      <c r="Q10" s="3"/>
      <c r="R10" s="3"/>
      <c r="S10" s="3"/>
      <c r="T10" s="3"/>
      <c r="U10" s="3"/>
      <c r="V10" s="3"/>
      <c r="W10" s="3"/>
      <c r="X10" s="3"/>
      <c r="Y10" s="3"/>
      <c r="Z10" s="3"/>
    </row>
    <row r="11" spans="1:26" ht="43.5" customHeight="1">
      <c r="A11" s="586" t="s">
        <v>7</v>
      </c>
      <c r="B11" s="523">
        <v>0.49</v>
      </c>
      <c r="C11" s="518">
        <v>0.82</v>
      </c>
      <c r="D11" s="517"/>
      <c r="E11" s="518">
        <v>0.12</v>
      </c>
      <c r="F11" s="514">
        <v>0.39</v>
      </c>
      <c r="G11" s="517"/>
      <c r="H11" s="185" t="s">
        <v>43</v>
      </c>
      <c r="I11" s="518">
        <v>0.48</v>
      </c>
      <c r="J11" s="3"/>
      <c r="K11" s="3"/>
      <c r="M11" s="3"/>
      <c r="N11" s="3"/>
      <c r="O11" s="3"/>
      <c r="P11" s="3"/>
      <c r="Q11" s="3"/>
      <c r="R11" s="3"/>
      <c r="S11" s="3"/>
      <c r="T11" s="3"/>
      <c r="U11" s="3"/>
      <c r="V11" s="3"/>
      <c r="W11" s="3"/>
      <c r="X11" s="3"/>
      <c r="Y11" s="3"/>
      <c r="Z11" s="3"/>
    </row>
    <row r="12" spans="1:26" ht="43.5" customHeight="1">
      <c r="A12" s="586" t="s">
        <v>8</v>
      </c>
      <c r="B12" s="187" t="s">
        <v>43</v>
      </c>
      <c r="C12" s="518">
        <v>0.33</v>
      </c>
      <c r="D12" s="517"/>
      <c r="E12" s="187" t="s">
        <v>43</v>
      </c>
      <c r="F12" s="514">
        <v>0.36</v>
      </c>
      <c r="G12" s="515"/>
      <c r="H12" s="187" t="s">
        <v>43</v>
      </c>
      <c r="I12" s="518">
        <v>0.31</v>
      </c>
      <c r="J12" s="3"/>
      <c r="K12" s="3"/>
      <c r="L12" s="3"/>
      <c r="M12" s="3"/>
      <c r="N12" s="3"/>
      <c r="O12" s="3"/>
      <c r="P12" s="3"/>
      <c r="Q12" s="3"/>
      <c r="R12" s="3"/>
      <c r="S12" s="3"/>
      <c r="T12" s="3"/>
      <c r="U12" s="3"/>
      <c r="V12" s="3"/>
      <c r="W12" s="3"/>
      <c r="X12" s="3"/>
      <c r="Y12" s="3"/>
      <c r="Z12" s="3"/>
    </row>
    <row r="13" spans="1:26" ht="43.5" customHeight="1">
      <c r="A13" s="586" t="s">
        <v>31</v>
      </c>
      <c r="B13" s="680" t="s">
        <v>33</v>
      </c>
      <c r="C13" s="681"/>
      <c r="D13" s="681"/>
      <c r="E13" s="681"/>
      <c r="F13" s="681"/>
      <c r="G13" s="681"/>
      <c r="H13" s="681"/>
      <c r="I13" s="682"/>
      <c r="J13" s="3"/>
      <c r="K13" s="3"/>
      <c r="L13" s="3" t="s">
        <v>32</v>
      </c>
      <c r="M13" s="3"/>
      <c r="N13" s="3"/>
      <c r="O13" s="3"/>
      <c r="P13" s="3"/>
      <c r="Q13" s="3"/>
      <c r="R13" s="3"/>
      <c r="S13" s="3"/>
      <c r="T13" s="3"/>
      <c r="U13" s="3"/>
      <c r="V13" s="3"/>
      <c r="W13" s="3"/>
      <c r="X13" s="3"/>
      <c r="Y13" s="3"/>
      <c r="Z13" s="3"/>
    </row>
    <row r="14" spans="1:26" ht="43.5" customHeight="1">
      <c r="A14" s="586" t="s">
        <v>9</v>
      </c>
      <c r="B14" s="529">
        <v>0.28000000000000003</v>
      </c>
      <c r="C14" s="518">
        <v>0.24</v>
      </c>
      <c r="D14" s="522">
        <v>0.27</v>
      </c>
      <c r="E14" s="518">
        <v>0.41</v>
      </c>
      <c r="F14" s="514">
        <v>0.32</v>
      </c>
      <c r="G14" s="517"/>
      <c r="H14" s="530">
        <v>0.24</v>
      </c>
      <c r="I14" s="187" t="s">
        <v>43</v>
      </c>
      <c r="J14" s="3"/>
      <c r="K14" s="3"/>
      <c r="L14" s="3"/>
      <c r="M14" s="3"/>
      <c r="N14" s="3"/>
      <c r="O14" s="3"/>
      <c r="P14" s="3"/>
      <c r="Q14" s="3"/>
      <c r="R14" s="3"/>
      <c r="S14" s="3"/>
      <c r="T14" s="3"/>
      <c r="U14" s="3"/>
      <c r="V14" s="3"/>
      <c r="W14" s="3"/>
      <c r="X14" s="3"/>
      <c r="Y14" s="3"/>
      <c r="Z14" s="3"/>
    </row>
    <row r="15" spans="1:26" ht="43.5" customHeight="1">
      <c r="A15" s="586" t="s">
        <v>10</v>
      </c>
      <c r="B15" s="519">
        <v>0.22</v>
      </c>
      <c r="C15" s="186" t="s">
        <v>43</v>
      </c>
      <c r="D15" s="517"/>
      <c r="E15" s="519">
        <v>0.18</v>
      </c>
      <c r="F15" s="186" t="s">
        <v>43</v>
      </c>
      <c r="G15" s="517"/>
      <c r="H15" s="530">
        <v>0.12</v>
      </c>
      <c r="I15" s="185" t="s">
        <v>43</v>
      </c>
      <c r="J15" s="3"/>
      <c r="K15" s="3"/>
      <c r="L15" s="3"/>
      <c r="M15" s="3"/>
      <c r="N15" s="3"/>
      <c r="O15" s="3"/>
      <c r="P15" s="3"/>
      <c r="Q15" s="3"/>
      <c r="R15" s="3"/>
      <c r="S15" s="3"/>
      <c r="T15" s="3"/>
      <c r="U15" s="3"/>
      <c r="V15" s="3"/>
      <c r="W15" s="3"/>
      <c r="X15" s="3"/>
      <c r="Y15" s="3"/>
      <c r="Z15" s="3"/>
    </row>
    <row r="16" spans="1:26" ht="43.5" customHeight="1">
      <c r="A16" s="586" t="s">
        <v>11</v>
      </c>
      <c r="B16" s="519">
        <v>0.77</v>
      </c>
      <c r="C16" s="531">
        <v>0.57199999999999995</v>
      </c>
      <c r="D16" s="517"/>
      <c r="E16" s="532">
        <v>0.6875</v>
      </c>
      <c r="F16" s="641">
        <v>0.4889</v>
      </c>
      <c r="G16" s="517"/>
      <c r="H16" s="519">
        <v>0.51</v>
      </c>
      <c r="I16" s="530">
        <v>0.37</v>
      </c>
      <c r="J16" s="3"/>
      <c r="K16" s="3"/>
      <c r="L16" s="3"/>
      <c r="M16" s="3"/>
      <c r="N16" s="3"/>
      <c r="O16" s="3"/>
      <c r="P16" s="3"/>
      <c r="Q16" s="3"/>
      <c r="R16" s="3"/>
      <c r="S16" s="3"/>
      <c r="T16" s="3"/>
      <c r="U16" s="3"/>
      <c r="V16" s="3"/>
      <c r="W16" s="3"/>
      <c r="X16" s="3"/>
      <c r="Y16" s="3"/>
      <c r="Z16" s="3"/>
    </row>
    <row r="17" spans="1:26" ht="43.5" customHeight="1">
      <c r="A17" s="586" t="s">
        <v>12</v>
      </c>
      <c r="B17" s="604">
        <v>0.5</v>
      </c>
      <c r="C17" s="604">
        <v>0.25</v>
      </c>
      <c r="D17" s="517"/>
      <c r="E17" s="185" t="s">
        <v>43</v>
      </c>
      <c r="F17" s="617">
        <v>0.5</v>
      </c>
      <c r="G17" s="517"/>
      <c r="H17" s="185" t="s">
        <v>43</v>
      </c>
      <c r="I17" s="185" t="s">
        <v>43</v>
      </c>
      <c r="J17" s="3"/>
      <c r="K17" s="3"/>
      <c r="L17" s="3"/>
      <c r="M17" s="3"/>
      <c r="N17" s="3"/>
      <c r="O17" s="3"/>
      <c r="P17" s="3"/>
      <c r="Q17" s="3"/>
      <c r="R17" s="3"/>
      <c r="S17" s="3"/>
      <c r="T17" s="3"/>
      <c r="U17" s="3"/>
      <c r="V17" s="3"/>
      <c r="W17" s="3"/>
      <c r="X17" s="3"/>
      <c r="Y17" s="3"/>
      <c r="Z17" s="3"/>
    </row>
  </sheetData>
  <sheetProtection algorithmName="SHA-512" hashValue="hzkzOD7QM/B2rp59m8tt3R5aufnR1qMQ7hJGQVzn93fuLCoXVvM6bDZVTJ3YfrvbnqpgYYOT0kHucjSumwkB+g==" saltValue="rFbBaRCA2dHGdR6BpD1cIA==" spinCount="100000" sheet="1" objects="1" scenarios="1"/>
  <mergeCells count="6">
    <mergeCell ref="A2:A3"/>
    <mergeCell ref="B1:I1"/>
    <mergeCell ref="B13:I13"/>
    <mergeCell ref="B2:C2"/>
    <mergeCell ref="H2:I2"/>
    <mergeCell ref="E2:F2"/>
  </mergeCells>
  <pageMargins left="0.25" right="0.25" top="0.75" bottom="0.75" header="0" footer="0"/>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FA99-1319-EA42-8455-5C00BDD417EB}">
  <sheetPr codeName="Sheet4">
    <outlinePr summaryBelow="0" summaryRight="0"/>
  </sheetPr>
  <dimension ref="A1:AF994"/>
  <sheetViews>
    <sheetView showGridLines="0" zoomScaleNormal="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14.5" defaultRowHeight="13"/>
  <cols>
    <col min="1" max="1" width="23.83203125" style="25" customWidth="1"/>
    <col min="2" max="2" width="75.33203125" style="45" customWidth="1"/>
    <col min="3" max="8" width="3.5" style="25" customWidth="1"/>
    <col min="9" max="9" width="3.5" style="56" customWidth="1"/>
    <col min="10" max="10" width="14.33203125" style="25" customWidth="1"/>
    <col min="11" max="12" width="12.6640625" style="25" customWidth="1"/>
    <col min="13" max="13" width="47.83203125" style="45" customWidth="1"/>
    <col min="14" max="14" width="37.5" style="25" customWidth="1"/>
    <col min="15" max="16" width="16.5" style="25" customWidth="1"/>
    <col min="17" max="17" width="21.5" style="25" customWidth="1"/>
    <col min="18" max="19" width="16.5" style="25" customWidth="1"/>
    <col min="20" max="20" width="19.5" style="25" customWidth="1"/>
    <col min="21" max="21" width="16.5" style="25" customWidth="1"/>
    <col min="22" max="22" width="18.5" style="25" customWidth="1"/>
    <col min="23" max="23" width="16.5" style="25" customWidth="1"/>
    <col min="24" max="24" width="22.1640625" style="25" customWidth="1"/>
    <col min="25" max="29" width="16.5" style="25" customWidth="1"/>
    <col min="30" max="30" width="16.5" style="44" customWidth="1"/>
    <col min="31" max="31" width="20.33203125" style="25" bestFit="1" customWidth="1"/>
    <col min="32" max="32" width="16.5" style="25" customWidth="1"/>
    <col min="33" max="16384" width="14.5" style="25"/>
  </cols>
  <sheetData>
    <row r="1" spans="1:32" ht="79" thickBot="1">
      <c r="A1" s="687" t="s">
        <v>4776</v>
      </c>
      <c r="B1" s="687"/>
      <c r="C1" s="687"/>
      <c r="D1" s="687"/>
      <c r="E1" s="687"/>
      <c r="F1" s="687"/>
      <c r="G1" s="687"/>
      <c r="H1" s="687"/>
      <c r="I1" s="687"/>
      <c r="J1" s="689" t="s">
        <v>4774</v>
      </c>
      <c r="K1" s="690"/>
      <c r="L1" s="690"/>
      <c r="M1" s="68" t="s">
        <v>1687</v>
      </c>
      <c r="N1" s="691" t="s">
        <v>6000</v>
      </c>
      <c r="O1" s="692"/>
      <c r="P1" s="692"/>
      <c r="Q1" s="692"/>
      <c r="R1" s="693"/>
      <c r="S1" s="61"/>
      <c r="T1" s="61"/>
      <c r="U1" s="61"/>
      <c r="V1" s="61"/>
      <c r="W1" s="61"/>
      <c r="X1" s="61"/>
      <c r="Y1" s="61"/>
      <c r="Z1" s="61"/>
      <c r="AA1" s="61"/>
      <c r="AB1" s="61"/>
      <c r="AC1" s="62"/>
      <c r="AD1" s="63"/>
      <c r="AE1" s="61"/>
      <c r="AF1" s="62"/>
    </row>
    <row r="2" spans="1:32" s="133" customFormat="1" ht="183" thickBot="1">
      <c r="A2" s="64" t="s">
        <v>2611</v>
      </c>
      <c r="B2" s="116" t="s">
        <v>4398</v>
      </c>
      <c r="C2" s="688" t="s">
        <v>2612</v>
      </c>
      <c r="D2" s="688"/>
      <c r="E2" s="688"/>
      <c r="F2" s="688"/>
      <c r="G2" s="688"/>
      <c r="H2" s="688"/>
      <c r="I2" s="688"/>
      <c r="J2" s="116" t="s">
        <v>4396</v>
      </c>
      <c r="K2" s="116" t="s">
        <v>2613</v>
      </c>
      <c r="L2" s="116" t="s">
        <v>2614</v>
      </c>
      <c r="M2" s="116" t="s">
        <v>2615</v>
      </c>
      <c r="N2" s="116" t="s">
        <v>4397</v>
      </c>
      <c r="O2" s="116" t="s">
        <v>4399</v>
      </c>
      <c r="P2" s="116" t="s">
        <v>4400</v>
      </c>
      <c r="Q2" s="116" t="s">
        <v>2616</v>
      </c>
      <c r="R2" s="65" t="s">
        <v>2617</v>
      </c>
      <c r="S2" s="65" t="s">
        <v>2618</v>
      </c>
      <c r="T2" s="65" t="s">
        <v>2619</v>
      </c>
      <c r="U2" s="116" t="s">
        <v>2620</v>
      </c>
      <c r="V2" s="116" t="s">
        <v>2621</v>
      </c>
      <c r="W2" s="116" t="s">
        <v>2622</v>
      </c>
      <c r="X2" s="116" t="s">
        <v>2623</v>
      </c>
      <c r="Y2" s="116" t="s">
        <v>2624</v>
      </c>
      <c r="Z2" s="145" t="s">
        <v>5982</v>
      </c>
      <c r="AA2" s="116" t="s">
        <v>4778</v>
      </c>
      <c r="AB2" s="116" t="s">
        <v>4779</v>
      </c>
      <c r="AC2" s="66" t="s">
        <v>2625</v>
      </c>
      <c r="AD2" s="116" t="s">
        <v>2626</v>
      </c>
      <c r="AE2" s="116" t="s">
        <v>2627</v>
      </c>
      <c r="AF2" s="67" t="s">
        <v>1686</v>
      </c>
    </row>
    <row r="3" spans="1:32" s="462" customFormat="1" ht="28">
      <c r="A3" s="454" t="s">
        <v>2658</v>
      </c>
      <c r="B3" s="455" t="s">
        <v>2659</v>
      </c>
      <c r="C3" s="456"/>
      <c r="D3" s="456">
        <v>2</v>
      </c>
      <c r="E3" s="456">
        <v>3</v>
      </c>
      <c r="F3" s="456"/>
      <c r="G3" s="456"/>
      <c r="H3" s="456">
        <v>6</v>
      </c>
      <c r="I3" s="457"/>
      <c r="J3" s="455">
        <v>39</v>
      </c>
      <c r="K3" s="455" t="s">
        <v>5600</v>
      </c>
      <c r="L3" s="455" t="s">
        <v>5286</v>
      </c>
      <c r="M3" s="455" t="s">
        <v>2660</v>
      </c>
      <c r="N3" s="463" t="s">
        <v>328</v>
      </c>
      <c r="O3" s="455" t="s">
        <v>1995</v>
      </c>
      <c r="P3" s="455" t="s">
        <v>2661</v>
      </c>
      <c r="Q3" s="455" t="s">
        <v>2662</v>
      </c>
      <c r="R3" s="455" t="s">
        <v>49</v>
      </c>
      <c r="S3" s="455" t="s">
        <v>56</v>
      </c>
      <c r="T3" s="455" t="s">
        <v>5601</v>
      </c>
      <c r="U3" s="455" t="s">
        <v>23</v>
      </c>
      <c r="V3" s="455" t="s">
        <v>60</v>
      </c>
      <c r="W3" s="458" t="s">
        <v>49</v>
      </c>
      <c r="X3" s="459" t="s">
        <v>60</v>
      </c>
      <c r="Y3" s="458" t="s">
        <v>49</v>
      </c>
      <c r="Z3" s="458" t="s">
        <v>49</v>
      </c>
      <c r="AA3" s="460"/>
      <c r="AB3" s="461"/>
      <c r="AC3" s="455" t="s">
        <v>1786</v>
      </c>
      <c r="AD3" s="459">
        <v>2014</v>
      </c>
      <c r="AE3" s="458">
        <v>2</v>
      </c>
      <c r="AF3" s="458"/>
    </row>
    <row r="4" spans="1:32" s="462" customFormat="1" ht="56">
      <c r="A4" s="454" t="s">
        <v>5602</v>
      </c>
      <c r="B4" s="455" t="s">
        <v>5603</v>
      </c>
      <c r="C4" s="456"/>
      <c r="D4" s="456">
        <v>2</v>
      </c>
      <c r="E4" s="456"/>
      <c r="F4" s="456">
        <v>4</v>
      </c>
      <c r="G4" s="456"/>
      <c r="H4" s="456"/>
      <c r="I4" s="457"/>
      <c r="J4" s="455">
        <v>41</v>
      </c>
      <c r="K4" s="455" t="s">
        <v>5600</v>
      </c>
      <c r="L4" s="455" t="s">
        <v>5286</v>
      </c>
      <c r="M4" s="455" t="s">
        <v>5604</v>
      </c>
      <c r="N4" s="463" t="s">
        <v>5605</v>
      </c>
      <c r="O4" s="455" t="s">
        <v>1987</v>
      </c>
      <c r="P4" s="455" t="s">
        <v>50</v>
      </c>
      <c r="Q4" s="455" t="s">
        <v>5606</v>
      </c>
      <c r="R4" s="455">
        <v>1</v>
      </c>
      <c r="S4" s="455">
        <v>1</v>
      </c>
      <c r="T4" s="455">
        <v>1</v>
      </c>
      <c r="U4" s="455" t="s">
        <v>5607</v>
      </c>
      <c r="V4" s="455">
        <v>1</v>
      </c>
      <c r="W4" s="458" t="s">
        <v>5608</v>
      </c>
      <c r="X4" s="459" t="s">
        <v>374</v>
      </c>
      <c r="Y4" s="458" t="s">
        <v>49</v>
      </c>
      <c r="Z4" s="458" t="s">
        <v>49</v>
      </c>
      <c r="AA4" s="460">
        <f>15755.26+3013.14</f>
        <v>18768.400000000001</v>
      </c>
      <c r="AB4" s="464"/>
      <c r="AC4" s="455">
        <v>1</v>
      </c>
      <c r="AD4" s="459">
        <v>2023</v>
      </c>
      <c r="AE4" s="458">
        <v>1</v>
      </c>
      <c r="AF4" s="458"/>
    </row>
    <row r="5" spans="1:32" s="462" customFormat="1" ht="56">
      <c r="A5" s="454" t="s">
        <v>5609</v>
      </c>
      <c r="B5" s="455" t="s">
        <v>5610</v>
      </c>
      <c r="C5" s="456"/>
      <c r="D5" s="456">
        <v>2</v>
      </c>
      <c r="E5" s="456"/>
      <c r="F5" s="456">
        <v>4</v>
      </c>
      <c r="G5" s="456"/>
      <c r="H5" s="456"/>
      <c r="I5" s="457"/>
      <c r="J5" s="455">
        <v>41</v>
      </c>
      <c r="K5" s="455" t="s">
        <v>5600</v>
      </c>
      <c r="L5" s="455" t="s">
        <v>5286</v>
      </c>
      <c r="M5" s="455" t="s">
        <v>5604</v>
      </c>
      <c r="N5" s="465" t="s">
        <v>5605</v>
      </c>
      <c r="O5" s="455" t="s">
        <v>2439</v>
      </c>
      <c r="P5" s="455" t="s">
        <v>50</v>
      </c>
      <c r="Q5" s="455" t="s">
        <v>5606</v>
      </c>
      <c r="R5" s="455">
        <v>1</v>
      </c>
      <c r="S5" s="455">
        <v>1</v>
      </c>
      <c r="T5" s="455">
        <v>1</v>
      </c>
      <c r="U5" s="455" t="s">
        <v>5607</v>
      </c>
      <c r="V5" s="455">
        <v>1</v>
      </c>
      <c r="W5" s="458" t="s">
        <v>5608</v>
      </c>
      <c r="X5" s="459" t="s">
        <v>374</v>
      </c>
      <c r="Y5" s="458" t="s">
        <v>49</v>
      </c>
      <c r="Z5" s="458" t="s">
        <v>49</v>
      </c>
      <c r="AA5" s="460">
        <f>15755.26+3013.14</f>
        <v>18768.400000000001</v>
      </c>
      <c r="AB5" s="464"/>
      <c r="AC5" s="455">
        <v>1</v>
      </c>
      <c r="AD5" s="459">
        <v>2023</v>
      </c>
      <c r="AE5" s="458">
        <v>1</v>
      </c>
      <c r="AF5" s="458"/>
    </row>
    <row r="6" spans="1:32" s="462" customFormat="1" ht="56">
      <c r="A6" s="454" t="s">
        <v>5611</v>
      </c>
      <c r="B6" s="455" t="s">
        <v>5612</v>
      </c>
      <c r="C6" s="456"/>
      <c r="D6" s="456">
        <v>2</v>
      </c>
      <c r="E6" s="456"/>
      <c r="F6" s="456">
        <v>4</v>
      </c>
      <c r="G6" s="456"/>
      <c r="H6" s="456"/>
      <c r="I6" s="457"/>
      <c r="J6" s="455">
        <v>41</v>
      </c>
      <c r="K6" s="455" t="s">
        <v>5600</v>
      </c>
      <c r="L6" s="455" t="s">
        <v>5286</v>
      </c>
      <c r="M6" s="455" t="s">
        <v>5604</v>
      </c>
      <c r="N6" s="463" t="s">
        <v>5605</v>
      </c>
      <c r="O6" s="455" t="s">
        <v>2439</v>
      </c>
      <c r="P6" s="455" t="s">
        <v>50</v>
      </c>
      <c r="Q6" s="455" t="s">
        <v>5606</v>
      </c>
      <c r="R6" s="455">
        <v>1</v>
      </c>
      <c r="S6" s="455">
        <v>1</v>
      </c>
      <c r="T6" s="455">
        <v>1</v>
      </c>
      <c r="U6" s="455" t="s">
        <v>5613</v>
      </c>
      <c r="V6" s="455">
        <v>1</v>
      </c>
      <c r="W6" s="458" t="s">
        <v>5608</v>
      </c>
      <c r="X6" s="459" t="s">
        <v>374</v>
      </c>
      <c r="Y6" s="458" t="s">
        <v>49</v>
      </c>
      <c r="Z6" s="458" t="s">
        <v>49</v>
      </c>
      <c r="AA6" s="460">
        <f>15755.26+3013.14</f>
        <v>18768.400000000001</v>
      </c>
      <c r="AB6" s="464"/>
      <c r="AC6" s="455">
        <v>1</v>
      </c>
      <c r="AD6" s="459">
        <v>2023</v>
      </c>
      <c r="AE6" s="458">
        <v>1</v>
      </c>
      <c r="AF6" s="458"/>
    </row>
    <row r="7" spans="1:32" s="462" customFormat="1" ht="56">
      <c r="A7" s="454" t="s">
        <v>5614</v>
      </c>
      <c r="B7" s="455" t="s">
        <v>5615</v>
      </c>
      <c r="C7" s="456"/>
      <c r="D7" s="456">
        <v>2</v>
      </c>
      <c r="E7" s="456"/>
      <c r="F7" s="456">
        <v>4</v>
      </c>
      <c r="G7" s="456"/>
      <c r="H7" s="456"/>
      <c r="I7" s="457"/>
      <c r="J7" s="455">
        <v>41</v>
      </c>
      <c r="K7" s="455" t="s">
        <v>5600</v>
      </c>
      <c r="L7" s="455" t="s">
        <v>5286</v>
      </c>
      <c r="M7" s="455" t="s">
        <v>5604</v>
      </c>
      <c r="N7" s="463" t="s">
        <v>5605</v>
      </c>
      <c r="O7" s="455" t="s">
        <v>2439</v>
      </c>
      <c r="P7" s="455" t="s">
        <v>50</v>
      </c>
      <c r="Q7" s="455" t="s">
        <v>5606</v>
      </c>
      <c r="R7" s="455">
        <v>1</v>
      </c>
      <c r="S7" s="455">
        <v>1</v>
      </c>
      <c r="T7" s="455">
        <v>1</v>
      </c>
      <c r="U7" s="455" t="s">
        <v>5613</v>
      </c>
      <c r="V7" s="455">
        <v>1</v>
      </c>
      <c r="W7" s="458" t="s">
        <v>5608</v>
      </c>
      <c r="X7" s="459" t="s">
        <v>374</v>
      </c>
      <c r="Y7" s="458" t="s">
        <v>989</v>
      </c>
      <c r="Z7" s="458" t="s">
        <v>49</v>
      </c>
      <c r="AA7" s="460">
        <f>15755.26+3013.14</f>
        <v>18768.400000000001</v>
      </c>
      <c r="AB7" s="464"/>
      <c r="AC7" s="455">
        <v>1</v>
      </c>
      <c r="AD7" s="459">
        <v>2023</v>
      </c>
      <c r="AE7" s="458">
        <v>1</v>
      </c>
      <c r="AF7" s="458"/>
    </row>
    <row r="8" spans="1:32" s="462" customFormat="1" ht="56">
      <c r="A8" s="454" t="s">
        <v>5616</v>
      </c>
      <c r="B8" s="455" t="s">
        <v>5617</v>
      </c>
      <c r="C8" s="456"/>
      <c r="D8" s="456">
        <v>2</v>
      </c>
      <c r="E8" s="456"/>
      <c r="F8" s="456">
        <v>4</v>
      </c>
      <c r="G8" s="456"/>
      <c r="H8" s="456"/>
      <c r="I8" s="457"/>
      <c r="J8" s="455">
        <v>2</v>
      </c>
      <c r="K8" s="455" t="s">
        <v>5600</v>
      </c>
      <c r="L8" s="455" t="s">
        <v>5286</v>
      </c>
      <c r="M8" s="455" t="s">
        <v>5604</v>
      </c>
      <c r="N8" s="463" t="s">
        <v>5618</v>
      </c>
      <c r="O8" s="455" t="s">
        <v>2439</v>
      </c>
      <c r="P8" s="455" t="s">
        <v>1151</v>
      </c>
      <c r="Q8" s="455" t="s">
        <v>5606</v>
      </c>
      <c r="R8" s="455">
        <v>1</v>
      </c>
      <c r="S8" s="455">
        <v>1</v>
      </c>
      <c r="T8" s="455">
        <v>1</v>
      </c>
      <c r="U8" s="455" t="s">
        <v>5613</v>
      </c>
      <c r="V8" s="455">
        <v>1</v>
      </c>
      <c r="W8" s="458" t="s">
        <v>5608</v>
      </c>
      <c r="X8" s="459" t="s">
        <v>374</v>
      </c>
      <c r="Y8" s="458" t="s">
        <v>49</v>
      </c>
      <c r="Z8" s="458" t="s">
        <v>49</v>
      </c>
      <c r="AA8" s="460">
        <v>4172.04</v>
      </c>
      <c r="AB8" s="464"/>
      <c r="AC8" s="455">
        <v>7</v>
      </c>
      <c r="AD8" s="459">
        <v>2023</v>
      </c>
      <c r="AE8" s="458">
        <v>2</v>
      </c>
      <c r="AF8" s="458"/>
    </row>
    <row r="9" spans="1:32" s="462" customFormat="1" ht="56">
      <c r="A9" s="454" t="s">
        <v>5619</v>
      </c>
      <c r="B9" s="455" t="s">
        <v>5620</v>
      </c>
      <c r="C9" s="456"/>
      <c r="D9" s="456">
        <v>2</v>
      </c>
      <c r="E9" s="456"/>
      <c r="F9" s="456">
        <v>4</v>
      </c>
      <c r="G9" s="456"/>
      <c r="H9" s="456"/>
      <c r="I9" s="457"/>
      <c r="J9" s="455">
        <v>10</v>
      </c>
      <c r="K9" s="455" t="s">
        <v>5600</v>
      </c>
      <c r="L9" s="455" t="s">
        <v>5286</v>
      </c>
      <c r="M9" s="455" t="s">
        <v>5604</v>
      </c>
      <c r="N9" s="463" t="s">
        <v>5605</v>
      </c>
      <c r="O9" s="455" t="s">
        <v>2439</v>
      </c>
      <c r="P9" s="455" t="s">
        <v>1512</v>
      </c>
      <c r="Q9" s="455" t="s">
        <v>5606</v>
      </c>
      <c r="R9" s="455">
        <v>1</v>
      </c>
      <c r="S9" s="455">
        <v>1</v>
      </c>
      <c r="T9" s="455">
        <v>1</v>
      </c>
      <c r="U9" s="455" t="s">
        <v>5613</v>
      </c>
      <c r="V9" s="455">
        <v>1</v>
      </c>
      <c r="W9" s="458" t="s">
        <v>5608</v>
      </c>
      <c r="X9" s="459" t="s">
        <v>374</v>
      </c>
      <c r="Y9" s="458" t="s">
        <v>49</v>
      </c>
      <c r="Z9" s="458" t="s">
        <v>49</v>
      </c>
      <c r="AA9" s="460">
        <f>8170.21+3013.14</f>
        <v>11183.35</v>
      </c>
      <c r="AB9" s="464"/>
      <c r="AC9" s="455">
        <v>1</v>
      </c>
      <c r="AD9" s="459">
        <v>2023</v>
      </c>
      <c r="AE9" s="458">
        <v>1</v>
      </c>
      <c r="AF9" s="458"/>
    </row>
    <row r="10" spans="1:32" s="462" customFormat="1" ht="84">
      <c r="A10" s="454" t="s">
        <v>5621</v>
      </c>
      <c r="B10" s="455" t="s">
        <v>5622</v>
      </c>
      <c r="C10" s="456"/>
      <c r="D10" s="456">
        <v>2</v>
      </c>
      <c r="E10" s="456"/>
      <c r="F10" s="456">
        <v>4</v>
      </c>
      <c r="G10" s="456"/>
      <c r="H10" s="456"/>
      <c r="I10" s="457"/>
      <c r="J10" s="455">
        <v>117</v>
      </c>
      <c r="K10" s="455" t="s">
        <v>5600</v>
      </c>
      <c r="L10" s="455" t="s">
        <v>5286</v>
      </c>
      <c r="M10" s="455" t="s">
        <v>5623</v>
      </c>
      <c r="N10" s="463" t="s">
        <v>5624</v>
      </c>
      <c r="O10" s="455" t="s">
        <v>5625</v>
      </c>
      <c r="P10" s="455" t="s">
        <v>4073</v>
      </c>
      <c r="Q10" s="455" t="s">
        <v>5606</v>
      </c>
      <c r="R10" s="455">
        <v>1</v>
      </c>
      <c r="S10" s="455">
        <v>1</v>
      </c>
      <c r="T10" s="455">
        <v>1</v>
      </c>
      <c r="U10" s="455" t="s">
        <v>5613</v>
      </c>
      <c r="V10" s="455">
        <v>1</v>
      </c>
      <c r="W10" s="458" t="s">
        <v>5608</v>
      </c>
      <c r="X10" s="459" t="s">
        <v>374</v>
      </c>
      <c r="Y10" s="458" t="s">
        <v>49</v>
      </c>
      <c r="Z10" s="458" t="s">
        <v>49</v>
      </c>
      <c r="AA10" s="460">
        <f>8170.21+4172.04</f>
        <v>12342.25</v>
      </c>
      <c r="AB10" s="464"/>
      <c r="AC10" s="455">
        <v>1</v>
      </c>
      <c r="AD10" s="459">
        <v>2020</v>
      </c>
      <c r="AE10" s="458">
        <v>1</v>
      </c>
      <c r="AF10" s="458"/>
    </row>
    <row r="11" spans="1:32" s="462" customFormat="1" ht="98">
      <c r="A11" s="454" t="s">
        <v>5626</v>
      </c>
      <c r="B11" s="455" t="s">
        <v>5627</v>
      </c>
      <c r="C11" s="456"/>
      <c r="D11" s="456">
        <v>2</v>
      </c>
      <c r="E11" s="456"/>
      <c r="F11" s="456">
        <v>4</v>
      </c>
      <c r="G11" s="456"/>
      <c r="H11" s="456"/>
      <c r="I11" s="457"/>
      <c r="J11" s="455">
        <v>160</v>
      </c>
      <c r="K11" s="455" t="s">
        <v>5600</v>
      </c>
      <c r="L11" s="455" t="s">
        <v>5286</v>
      </c>
      <c r="M11" s="455" t="s">
        <v>5628</v>
      </c>
      <c r="N11" s="463" t="s">
        <v>5629</v>
      </c>
      <c r="O11" s="455" t="s">
        <v>5625</v>
      </c>
      <c r="P11" s="455" t="s">
        <v>990</v>
      </c>
      <c r="Q11" s="455" t="s">
        <v>5606</v>
      </c>
      <c r="R11" s="455">
        <v>1</v>
      </c>
      <c r="S11" s="455">
        <v>1</v>
      </c>
      <c r="T11" s="455">
        <v>1</v>
      </c>
      <c r="U11" s="455" t="s">
        <v>5613</v>
      </c>
      <c r="V11" s="455">
        <v>1</v>
      </c>
      <c r="W11" s="458" t="s">
        <v>5608</v>
      </c>
      <c r="X11" s="459" t="s">
        <v>374</v>
      </c>
      <c r="Y11" s="458" t="s">
        <v>49</v>
      </c>
      <c r="Z11" s="458" t="s">
        <v>49</v>
      </c>
      <c r="AA11" s="460">
        <f>8170.21+4004+4345.88</f>
        <v>16520.09</v>
      </c>
      <c r="AB11" s="464"/>
      <c r="AC11" s="455">
        <v>1</v>
      </c>
      <c r="AD11" s="459">
        <v>2018</v>
      </c>
      <c r="AE11" s="458">
        <v>1</v>
      </c>
      <c r="AF11" s="458"/>
    </row>
    <row r="12" spans="1:32" s="462" customFormat="1" ht="98">
      <c r="A12" s="454" t="s">
        <v>5630</v>
      </c>
      <c r="B12" s="466" t="s">
        <v>5631</v>
      </c>
      <c r="C12" s="456"/>
      <c r="D12" s="456">
        <v>2</v>
      </c>
      <c r="E12" s="456"/>
      <c r="F12" s="456">
        <v>4</v>
      </c>
      <c r="G12" s="456"/>
      <c r="H12" s="456"/>
      <c r="I12" s="457"/>
      <c r="J12" s="455">
        <v>57</v>
      </c>
      <c r="K12" s="455" t="s">
        <v>5600</v>
      </c>
      <c r="L12" s="455" t="s">
        <v>2052</v>
      </c>
      <c r="M12" s="455" t="s">
        <v>5632</v>
      </c>
      <c r="N12" s="465" t="s">
        <v>5633</v>
      </c>
      <c r="O12" s="455" t="s">
        <v>5625</v>
      </c>
      <c r="P12" s="455" t="s">
        <v>4073</v>
      </c>
      <c r="Q12" s="455" t="s">
        <v>5606</v>
      </c>
      <c r="R12" s="455">
        <v>1</v>
      </c>
      <c r="S12" s="455">
        <v>1</v>
      </c>
      <c r="T12" s="455">
        <v>1</v>
      </c>
      <c r="U12" s="455" t="s">
        <v>23</v>
      </c>
      <c r="V12" s="455">
        <v>1</v>
      </c>
      <c r="W12" s="458" t="s">
        <v>5608</v>
      </c>
      <c r="X12" s="459" t="s">
        <v>374</v>
      </c>
      <c r="Y12" s="458" t="s">
        <v>49</v>
      </c>
      <c r="Z12" s="458" t="s">
        <v>49</v>
      </c>
      <c r="AA12" s="460">
        <f>8170.21+4172.04</f>
        <v>12342.25</v>
      </c>
      <c r="AB12" s="464"/>
      <c r="AC12" s="455">
        <v>1</v>
      </c>
      <c r="AD12" s="459">
        <v>2020</v>
      </c>
      <c r="AE12" s="458">
        <v>1</v>
      </c>
      <c r="AF12" s="458"/>
    </row>
    <row r="13" spans="1:32" s="462" customFormat="1" ht="70">
      <c r="A13" s="467" t="s">
        <v>5634</v>
      </c>
      <c r="B13" s="465" t="s">
        <v>5635</v>
      </c>
      <c r="C13" s="468"/>
      <c r="D13" s="456">
        <v>2</v>
      </c>
      <c r="E13" s="456"/>
      <c r="F13" s="456"/>
      <c r="G13" s="456"/>
      <c r="H13" s="456"/>
      <c r="I13" s="457"/>
      <c r="J13" s="455">
        <v>26</v>
      </c>
      <c r="K13" s="455" t="s">
        <v>5600</v>
      </c>
      <c r="L13" s="455" t="s">
        <v>5286</v>
      </c>
      <c r="M13" s="455" t="s">
        <v>5636</v>
      </c>
      <c r="N13" s="465" t="s">
        <v>5637</v>
      </c>
      <c r="O13" s="455" t="s">
        <v>5625</v>
      </c>
      <c r="P13" s="455" t="s">
        <v>4073</v>
      </c>
      <c r="Q13" s="455" t="s">
        <v>5606</v>
      </c>
      <c r="R13" s="455">
        <v>1</v>
      </c>
      <c r="S13" s="455">
        <v>1</v>
      </c>
      <c r="T13" s="455">
        <v>1</v>
      </c>
      <c r="U13" s="455" t="s">
        <v>23</v>
      </c>
      <c r="V13" s="455">
        <v>1</v>
      </c>
      <c r="W13" s="458" t="s">
        <v>5608</v>
      </c>
      <c r="X13" s="459" t="s">
        <v>374</v>
      </c>
      <c r="Y13" s="458" t="s">
        <v>49</v>
      </c>
      <c r="Z13" s="458" t="s">
        <v>49</v>
      </c>
      <c r="AA13" s="460">
        <f>8170.21+1043.01</f>
        <v>9213.2199999999993</v>
      </c>
      <c r="AB13" s="464"/>
      <c r="AC13" s="455">
        <v>1</v>
      </c>
      <c r="AD13" s="459">
        <v>2019</v>
      </c>
      <c r="AE13" s="458">
        <v>1</v>
      </c>
      <c r="AF13" s="458"/>
    </row>
    <row r="14" spans="1:32" s="462" customFormat="1" ht="126">
      <c r="A14" s="467" t="s">
        <v>5638</v>
      </c>
      <c r="B14" s="469" t="s">
        <v>5639</v>
      </c>
      <c r="C14" s="468"/>
      <c r="D14" s="456">
        <v>2</v>
      </c>
      <c r="E14" s="456"/>
      <c r="F14" s="456"/>
      <c r="G14" s="456"/>
      <c r="H14" s="456"/>
      <c r="I14" s="457"/>
      <c r="J14" s="455">
        <v>48</v>
      </c>
      <c r="K14" s="455" t="s">
        <v>5600</v>
      </c>
      <c r="L14" s="455" t="s">
        <v>5286</v>
      </c>
      <c r="M14" s="455" t="s">
        <v>5640</v>
      </c>
      <c r="N14" s="465" t="s">
        <v>5641</v>
      </c>
      <c r="O14" s="455" t="s">
        <v>5625</v>
      </c>
      <c r="P14" s="455" t="s">
        <v>4073</v>
      </c>
      <c r="Q14" s="455" t="s">
        <v>5606</v>
      </c>
      <c r="R14" s="455">
        <v>1</v>
      </c>
      <c r="S14" s="455">
        <v>1</v>
      </c>
      <c r="T14" s="455">
        <v>1</v>
      </c>
      <c r="U14" s="455" t="s">
        <v>23</v>
      </c>
      <c r="V14" s="455">
        <v>1</v>
      </c>
      <c r="W14" s="458" t="s">
        <v>5608</v>
      </c>
      <c r="X14" s="459" t="s">
        <v>374</v>
      </c>
      <c r="Y14" s="458" t="s">
        <v>49</v>
      </c>
      <c r="Z14" s="458" t="s">
        <v>49</v>
      </c>
      <c r="AA14" s="460">
        <f>8170.21+2086.02</f>
        <v>10256.23</v>
      </c>
      <c r="AB14" s="464"/>
      <c r="AC14" s="455">
        <v>1</v>
      </c>
      <c r="AD14" s="459">
        <v>2024</v>
      </c>
      <c r="AE14" s="458">
        <v>1</v>
      </c>
      <c r="AF14" s="458"/>
    </row>
    <row r="15" spans="1:32" s="462" customFormat="1" ht="154">
      <c r="A15" s="467" t="s">
        <v>5642</v>
      </c>
      <c r="B15" s="469" t="s">
        <v>5643</v>
      </c>
      <c r="C15" s="468"/>
      <c r="D15" s="456">
        <v>2</v>
      </c>
      <c r="E15" s="456"/>
      <c r="F15" s="456"/>
      <c r="G15" s="456"/>
      <c r="H15" s="456"/>
      <c r="I15" s="457"/>
      <c r="J15" s="455">
        <v>5</v>
      </c>
      <c r="K15" s="455" t="s">
        <v>5600</v>
      </c>
      <c r="L15" s="455" t="s">
        <v>5286</v>
      </c>
      <c r="M15" s="455" t="s">
        <v>5644</v>
      </c>
      <c r="N15" s="465" t="s">
        <v>5637</v>
      </c>
      <c r="O15" s="455" t="s">
        <v>5625</v>
      </c>
      <c r="P15" s="455" t="s">
        <v>4073</v>
      </c>
      <c r="Q15" s="455" t="s">
        <v>5606</v>
      </c>
      <c r="R15" s="455">
        <v>1</v>
      </c>
      <c r="S15" s="455">
        <v>1</v>
      </c>
      <c r="T15" s="455">
        <v>1</v>
      </c>
      <c r="U15" s="455" t="s">
        <v>23</v>
      </c>
      <c r="V15" s="455">
        <v>1</v>
      </c>
      <c r="W15" s="458" t="s">
        <v>5608</v>
      </c>
      <c r="X15" s="459" t="s">
        <v>374</v>
      </c>
      <c r="Y15" s="458" t="s">
        <v>49</v>
      </c>
      <c r="Z15" s="458" t="s">
        <v>49</v>
      </c>
      <c r="AA15" s="460">
        <f>8170.21+1043.01</f>
        <v>9213.2199999999993</v>
      </c>
      <c r="AB15" s="464"/>
      <c r="AC15" s="455">
        <v>1</v>
      </c>
      <c r="AD15" s="459">
        <v>2024</v>
      </c>
      <c r="AE15" s="458">
        <v>1</v>
      </c>
      <c r="AF15" s="458"/>
    </row>
    <row r="16" spans="1:32" s="462" customFormat="1" ht="84">
      <c r="A16" s="467" t="s">
        <v>5645</v>
      </c>
      <c r="B16" s="469" t="s">
        <v>5646</v>
      </c>
      <c r="C16" s="468"/>
      <c r="D16" s="456">
        <v>2</v>
      </c>
      <c r="E16" s="456"/>
      <c r="F16" s="456"/>
      <c r="G16" s="456"/>
      <c r="H16" s="456"/>
      <c r="I16" s="457"/>
      <c r="J16" s="455">
        <v>61</v>
      </c>
      <c r="K16" s="455" t="s">
        <v>5600</v>
      </c>
      <c r="L16" s="455" t="s">
        <v>5286</v>
      </c>
      <c r="M16" s="455" t="s">
        <v>5647</v>
      </c>
      <c r="N16" s="465" t="s">
        <v>5648</v>
      </c>
      <c r="O16" s="455" t="s">
        <v>5625</v>
      </c>
      <c r="P16" s="455" t="s">
        <v>4073</v>
      </c>
      <c r="Q16" s="455" t="s">
        <v>5606</v>
      </c>
      <c r="R16" s="455">
        <v>1</v>
      </c>
      <c r="S16" s="455">
        <v>1</v>
      </c>
      <c r="T16" s="455">
        <v>1</v>
      </c>
      <c r="U16" s="455" t="s">
        <v>23</v>
      </c>
      <c r="V16" s="455">
        <v>1</v>
      </c>
      <c r="W16" s="458" t="s">
        <v>5608</v>
      </c>
      <c r="X16" s="459" t="s">
        <v>374</v>
      </c>
      <c r="Y16" s="458" t="s">
        <v>49</v>
      </c>
      <c r="Z16" s="458" t="s">
        <v>49</v>
      </c>
      <c r="AA16" s="460">
        <f>8170.21+3129.03</f>
        <v>11299.24</v>
      </c>
      <c r="AB16" s="464"/>
      <c r="AC16" s="455">
        <v>1</v>
      </c>
      <c r="AD16" s="459">
        <v>2024</v>
      </c>
      <c r="AE16" s="458">
        <v>1</v>
      </c>
      <c r="AF16" s="458"/>
    </row>
    <row r="17" spans="1:32" s="462" customFormat="1" ht="112">
      <c r="A17" s="467" t="s">
        <v>5649</v>
      </c>
      <c r="B17" s="469" t="s">
        <v>5650</v>
      </c>
      <c r="C17" s="468"/>
      <c r="D17" s="456">
        <v>2</v>
      </c>
      <c r="E17" s="456"/>
      <c r="F17" s="456"/>
      <c r="G17" s="456"/>
      <c r="H17" s="456"/>
      <c r="I17" s="457"/>
      <c r="J17" s="455">
        <v>14</v>
      </c>
      <c r="K17" s="455" t="s">
        <v>5600</v>
      </c>
      <c r="L17" s="455" t="s">
        <v>5286</v>
      </c>
      <c r="M17" s="455" t="s">
        <v>5651</v>
      </c>
      <c r="N17" s="465" t="s">
        <v>5637</v>
      </c>
      <c r="O17" s="455" t="s">
        <v>5625</v>
      </c>
      <c r="P17" s="455" t="s">
        <v>4073</v>
      </c>
      <c r="Q17" s="455" t="s">
        <v>5606</v>
      </c>
      <c r="R17" s="455">
        <v>1</v>
      </c>
      <c r="S17" s="455">
        <v>1</v>
      </c>
      <c r="T17" s="455">
        <v>1</v>
      </c>
      <c r="U17" s="455" t="s">
        <v>23</v>
      </c>
      <c r="V17" s="455">
        <v>1</v>
      </c>
      <c r="W17" s="458" t="s">
        <v>5608</v>
      </c>
      <c r="X17" s="459" t="s">
        <v>374</v>
      </c>
      <c r="Y17" s="458" t="s">
        <v>49</v>
      </c>
      <c r="Z17" s="458" t="s">
        <v>49</v>
      </c>
      <c r="AA17" s="460">
        <f>8170.21+1043.01</f>
        <v>9213.2199999999993</v>
      </c>
      <c r="AB17" s="464"/>
      <c r="AC17" s="455">
        <v>1</v>
      </c>
      <c r="AD17" s="459">
        <v>2023</v>
      </c>
      <c r="AE17" s="458">
        <v>1</v>
      </c>
      <c r="AF17" s="458"/>
    </row>
    <row r="18" spans="1:32" s="462" customFormat="1" ht="70">
      <c r="A18" s="467" t="s">
        <v>5652</v>
      </c>
      <c r="B18" s="469" t="s">
        <v>5653</v>
      </c>
      <c r="C18" s="470"/>
      <c r="D18" s="456">
        <v>2</v>
      </c>
      <c r="E18" s="456"/>
      <c r="F18" s="456"/>
      <c r="G18" s="456"/>
      <c r="H18" s="456"/>
      <c r="I18" s="457"/>
      <c r="J18" s="455">
        <v>45</v>
      </c>
      <c r="K18" s="455" t="s">
        <v>5600</v>
      </c>
      <c r="L18" s="455" t="s">
        <v>5286</v>
      </c>
      <c r="M18" s="455" t="s">
        <v>5654</v>
      </c>
      <c r="N18" s="465" t="s">
        <v>5641</v>
      </c>
      <c r="O18" s="455" t="s">
        <v>5625</v>
      </c>
      <c r="P18" s="455" t="s">
        <v>4073</v>
      </c>
      <c r="Q18" s="455" t="s">
        <v>5606</v>
      </c>
      <c r="R18" s="455">
        <v>1</v>
      </c>
      <c r="S18" s="455">
        <v>1</v>
      </c>
      <c r="T18" s="455">
        <v>1</v>
      </c>
      <c r="U18" s="455" t="s">
        <v>23</v>
      </c>
      <c r="V18" s="455">
        <v>1</v>
      </c>
      <c r="W18" s="458" t="s">
        <v>5608</v>
      </c>
      <c r="X18" s="459" t="s">
        <v>374</v>
      </c>
      <c r="Y18" s="458" t="s">
        <v>49</v>
      </c>
      <c r="Z18" s="458" t="s">
        <v>49</v>
      </c>
      <c r="AA18" s="460">
        <f>8170.21+2086.02</f>
        <v>10256.23</v>
      </c>
      <c r="AB18" s="464"/>
      <c r="AC18" s="455">
        <v>1</v>
      </c>
      <c r="AD18" s="459">
        <v>2020</v>
      </c>
      <c r="AE18" s="458">
        <v>1</v>
      </c>
      <c r="AF18" s="458"/>
    </row>
    <row r="19" spans="1:32" s="462" customFormat="1" ht="84">
      <c r="A19" s="454" t="s">
        <v>5655</v>
      </c>
      <c r="B19" s="466" t="s">
        <v>5656</v>
      </c>
      <c r="C19" s="471"/>
      <c r="D19" s="468">
        <v>2</v>
      </c>
      <c r="E19" s="456">
        <v>3</v>
      </c>
      <c r="F19" s="456"/>
      <c r="G19" s="456"/>
      <c r="H19" s="456"/>
      <c r="I19" s="457"/>
      <c r="J19" s="455">
        <v>47</v>
      </c>
      <c r="K19" s="455" t="s">
        <v>5600</v>
      </c>
      <c r="L19" s="455" t="s">
        <v>5286</v>
      </c>
      <c r="M19" s="455" t="s">
        <v>5657</v>
      </c>
      <c r="N19" s="465" t="s">
        <v>5641</v>
      </c>
      <c r="O19" s="455" t="s">
        <v>5625</v>
      </c>
      <c r="P19" s="455" t="s">
        <v>4073</v>
      </c>
      <c r="Q19" s="455" t="s">
        <v>5606</v>
      </c>
      <c r="R19" s="455">
        <v>1</v>
      </c>
      <c r="S19" s="455">
        <v>1</v>
      </c>
      <c r="T19" s="455">
        <v>1</v>
      </c>
      <c r="U19" s="455" t="s">
        <v>23</v>
      </c>
      <c r="V19" s="455">
        <v>1</v>
      </c>
      <c r="W19" s="458" t="s">
        <v>5608</v>
      </c>
      <c r="X19" s="459" t="s">
        <v>374</v>
      </c>
      <c r="Y19" s="458" t="s">
        <v>49</v>
      </c>
      <c r="Z19" s="458" t="s">
        <v>49</v>
      </c>
      <c r="AA19" s="460">
        <f>8170.21+4004+2086.02</f>
        <v>14260.23</v>
      </c>
      <c r="AB19" s="464"/>
      <c r="AC19" s="455">
        <v>1</v>
      </c>
      <c r="AD19" s="459">
        <v>2020</v>
      </c>
      <c r="AE19" s="458">
        <v>1</v>
      </c>
      <c r="AF19" s="458"/>
    </row>
    <row r="20" spans="1:32" s="462" customFormat="1" ht="126">
      <c r="A20" s="454" t="s">
        <v>5658</v>
      </c>
      <c r="B20" s="463" t="s">
        <v>5659</v>
      </c>
      <c r="C20" s="472"/>
      <c r="D20" s="456">
        <v>2</v>
      </c>
      <c r="E20" s="456"/>
      <c r="F20" s="456"/>
      <c r="G20" s="456"/>
      <c r="H20" s="456"/>
      <c r="I20" s="457"/>
      <c r="J20" s="455">
        <v>11</v>
      </c>
      <c r="K20" s="455" t="s">
        <v>5600</v>
      </c>
      <c r="L20" s="455" t="s">
        <v>2052</v>
      </c>
      <c r="M20" s="455" t="s">
        <v>5660</v>
      </c>
      <c r="N20" s="463" t="s">
        <v>5661</v>
      </c>
      <c r="O20" s="455" t="s">
        <v>1995</v>
      </c>
      <c r="P20" s="455" t="s">
        <v>53</v>
      </c>
      <c r="Q20" s="455" t="s">
        <v>5606</v>
      </c>
      <c r="R20" s="455">
        <v>1</v>
      </c>
      <c r="S20" s="455">
        <v>1</v>
      </c>
      <c r="T20" s="455">
        <v>1</v>
      </c>
      <c r="U20" s="455" t="s">
        <v>5662</v>
      </c>
      <c r="V20" s="455">
        <v>1</v>
      </c>
      <c r="W20" s="458" t="s">
        <v>5608</v>
      </c>
      <c r="X20" s="459" t="s">
        <v>3165</v>
      </c>
      <c r="Y20" s="458" t="s">
        <v>49</v>
      </c>
      <c r="Z20" s="458" t="s">
        <v>49</v>
      </c>
      <c r="AA20" s="460">
        <v>1043.01</v>
      </c>
      <c r="AB20" s="464"/>
      <c r="AC20" s="455">
        <v>7</v>
      </c>
      <c r="AD20" s="459">
        <v>2024</v>
      </c>
      <c r="AE20" s="458">
        <v>2</v>
      </c>
      <c r="AF20" s="458"/>
    </row>
    <row r="21" spans="1:32" s="462" customFormat="1" ht="84">
      <c r="A21" s="454" t="s">
        <v>5663</v>
      </c>
      <c r="B21" s="455" t="s">
        <v>5664</v>
      </c>
      <c r="C21" s="456"/>
      <c r="D21" s="456">
        <v>2</v>
      </c>
      <c r="E21" s="456"/>
      <c r="F21" s="456"/>
      <c r="G21" s="456"/>
      <c r="H21" s="456"/>
      <c r="I21" s="457"/>
      <c r="J21" s="455">
        <v>11</v>
      </c>
      <c r="K21" s="455" t="s">
        <v>5600</v>
      </c>
      <c r="L21" s="455" t="s">
        <v>2052</v>
      </c>
      <c r="M21" s="455" t="s">
        <v>5665</v>
      </c>
      <c r="N21" s="463" t="s">
        <v>5666</v>
      </c>
      <c r="O21" s="455" t="s">
        <v>1995</v>
      </c>
      <c r="P21" s="455" t="s">
        <v>53</v>
      </c>
      <c r="Q21" s="455" t="s">
        <v>5606</v>
      </c>
      <c r="R21" s="455">
        <v>1</v>
      </c>
      <c r="S21" s="455">
        <v>1</v>
      </c>
      <c r="T21" s="455">
        <v>1</v>
      </c>
      <c r="U21" s="455" t="s">
        <v>5662</v>
      </c>
      <c r="V21" s="455">
        <v>1</v>
      </c>
      <c r="W21" s="458" t="s">
        <v>5608</v>
      </c>
      <c r="X21" s="459" t="s">
        <v>5667</v>
      </c>
      <c r="Y21" s="458" t="s">
        <v>49</v>
      </c>
      <c r="Z21" s="458" t="s">
        <v>49</v>
      </c>
      <c r="AA21" s="460">
        <v>1043.01</v>
      </c>
      <c r="AB21" s="464"/>
      <c r="AC21" s="455">
        <v>7</v>
      </c>
      <c r="AD21" s="459">
        <v>2024</v>
      </c>
      <c r="AE21" s="458">
        <v>2</v>
      </c>
      <c r="AF21" s="458"/>
    </row>
    <row r="22" spans="1:32" s="462" customFormat="1" ht="56">
      <c r="A22" s="454" t="s">
        <v>5668</v>
      </c>
      <c r="B22" s="455" t="s">
        <v>5669</v>
      </c>
      <c r="C22" s="456"/>
      <c r="D22" s="456">
        <v>2</v>
      </c>
      <c r="E22" s="456"/>
      <c r="F22" s="456"/>
      <c r="G22" s="456"/>
      <c r="H22" s="456"/>
      <c r="I22" s="457"/>
      <c r="J22" s="455">
        <v>15</v>
      </c>
      <c r="K22" s="455" t="s">
        <v>5600</v>
      </c>
      <c r="L22" s="455" t="s">
        <v>2052</v>
      </c>
      <c r="M22" s="455" t="s">
        <v>5670</v>
      </c>
      <c r="N22" s="463" t="s">
        <v>5671</v>
      </c>
      <c r="O22" s="455" t="s">
        <v>1995</v>
      </c>
      <c r="P22" s="455" t="s">
        <v>475</v>
      </c>
      <c r="Q22" s="455" t="s">
        <v>5606</v>
      </c>
      <c r="R22" s="455">
        <v>1</v>
      </c>
      <c r="S22" s="455">
        <v>1</v>
      </c>
      <c r="T22" s="455">
        <v>1</v>
      </c>
      <c r="U22" s="455" t="s">
        <v>5662</v>
      </c>
      <c r="V22" s="455">
        <v>1</v>
      </c>
      <c r="W22" s="458" t="s">
        <v>5672</v>
      </c>
      <c r="X22" s="459" t="s">
        <v>5673</v>
      </c>
      <c r="Y22" s="458" t="s">
        <v>49</v>
      </c>
      <c r="Z22" s="458" t="s">
        <v>49</v>
      </c>
      <c r="AA22" s="460">
        <v>521.51</v>
      </c>
      <c r="AB22" s="464">
        <v>2500</v>
      </c>
      <c r="AC22" s="455">
        <v>1</v>
      </c>
      <c r="AD22" s="459">
        <v>2024</v>
      </c>
      <c r="AE22" s="458">
        <v>2</v>
      </c>
      <c r="AF22" s="458"/>
    </row>
    <row r="23" spans="1:32" s="462" customFormat="1" ht="42">
      <c r="A23" s="454" t="s">
        <v>5674</v>
      </c>
      <c r="B23" s="455" t="s">
        <v>5675</v>
      </c>
      <c r="C23" s="456"/>
      <c r="D23" s="456">
        <v>2</v>
      </c>
      <c r="E23" s="456"/>
      <c r="F23" s="456"/>
      <c r="G23" s="456"/>
      <c r="H23" s="456"/>
      <c r="I23" s="457"/>
      <c r="J23" s="455">
        <v>38</v>
      </c>
      <c r="K23" s="455" t="s">
        <v>5600</v>
      </c>
      <c r="L23" s="455" t="s">
        <v>2052</v>
      </c>
      <c r="M23" s="455" t="s">
        <v>5676</v>
      </c>
      <c r="N23" s="463" t="s">
        <v>5677</v>
      </c>
      <c r="O23" s="455" t="s">
        <v>1995</v>
      </c>
      <c r="P23" s="455" t="s">
        <v>5678</v>
      </c>
      <c r="Q23" s="455" t="s">
        <v>5606</v>
      </c>
      <c r="R23" s="455">
        <v>1</v>
      </c>
      <c r="S23" s="455">
        <v>1</v>
      </c>
      <c r="T23" s="455">
        <v>1</v>
      </c>
      <c r="U23" s="455" t="s">
        <v>5662</v>
      </c>
      <c r="V23" s="455">
        <v>1</v>
      </c>
      <c r="W23" s="458" t="s">
        <v>5679</v>
      </c>
      <c r="X23" s="459" t="s">
        <v>5680</v>
      </c>
      <c r="Y23" s="458" t="s">
        <v>49</v>
      </c>
      <c r="Z23" s="458" t="s">
        <v>49</v>
      </c>
      <c r="AA23" s="460">
        <v>434.59</v>
      </c>
      <c r="AB23" s="464"/>
      <c r="AC23" s="455">
        <v>7</v>
      </c>
      <c r="AD23" s="459">
        <v>2024</v>
      </c>
      <c r="AE23" s="458">
        <v>2</v>
      </c>
      <c r="AF23" s="458"/>
    </row>
    <row r="24" spans="1:32" s="462" customFormat="1" ht="70">
      <c r="A24" s="454" t="s">
        <v>5681</v>
      </c>
      <c r="B24" s="455" t="s">
        <v>5682</v>
      </c>
      <c r="C24" s="456"/>
      <c r="D24" s="456">
        <v>2</v>
      </c>
      <c r="E24" s="456"/>
      <c r="F24" s="456"/>
      <c r="G24" s="456"/>
      <c r="H24" s="456"/>
      <c r="I24" s="457"/>
      <c r="J24" s="455">
        <v>7</v>
      </c>
      <c r="K24" s="455" t="s">
        <v>5600</v>
      </c>
      <c r="L24" s="455" t="s">
        <v>2052</v>
      </c>
      <c r="M24" s="455" t="s">
        <v>5683</v>
      </c>
      <c r="N24" s="463" t="s">
        <v>5684</v>
      </c>
      <c r="O24" s="455" t="s">
        <v>1995</v>
      </c>
      <c r="P24" s="455" t="s">
        <v>55</v>
      </c>
      <c r="Q24" s="455" t="s">
        <v>5606</v>
      </c>
      <c r="R24" s="455">
        <v>1</v>
      </c>
      <c r="S24" s="455">
        <v>1</v>
      </c>
      <c r="T24" s="455">
        <v>1</v>
      </c>
      <c r="U24" s="455" t="s">
        <v>5662</v>
      </c>
      <c r="V24" s="455">
        <v>1</v>
      </c>
      <c r="W24" s="458" t="s">
        <v>5685</v>
      </c>
      <c r="X24" s="459" t="s">
        <v>5686</v>
      </c>
      <c r="Y24" s="458" t="s">
        <v>49</v>
      </c>
      <c r="Z24" s="458" t="s">
        <v>49</v>
      </c>
      <c r="AA24" s="460">
        <v>347.67</v>
      </c>
      <c r="AB24" s="464"/>
      <c r="AC24" s="455">
        <v>7</v>
      </c>
      <c r="AD24" s="459">
        <v>2024</v>
      </c>
      <c r="AE24" s="458">
        <v>2</v>
      </c>
      <c r="AF24" s="458"/>
    </row>
    <row r="25" spans="1:32" s="462" customFormat="1" ht="56">
      <c r="A25" s="454" t="s">
        <v>1201</v>
      </c>
      <c r="B25" s="455" t="s">
        <v>5687</v>
      </c>
      <c r="C25" s="456"/>
      <c r="D25" s="456">
        <v>2</v>
      </c>
      <c r="E25" s="456"/>
      <c r="F25" s="456"/>
      <c r="G25" s="456"/>
      <c r="H25" s="456"/>
      <c r="I25" s="457"/>
      <c r="J25" s="455">
        <v>41</v>
      </c>
      <c r="K25" s="455" t="s">
        <v>5600</v>
      </c>
      <c r="L25" s="455" t="s">
        <v>2052</v>
      </c>
      <c r="M25" s="455" t="s">
        <v>5604</v>
      </c>
      <c r="N25" s="463" t="s">
        <v>5605</v>
      </c>
      <c r="O25" s="455" t="s">
        <v>5625</v>
      </c>
      <c r="P25" s="466" t="s">
        <v>1512</v>
      </c>
      <c r="Q25" s="455" t="s">
        <v>5606</v>
      </c>
      <c r="R25" s="455">
        <v>1</v>
      </c>
      <c r="S25" s="455">
        <v>1</v>
      </c>
      <c r="T25" s="455">
        <v>1</v>
      </c>
      <c r="U25" s="455" t="s">
        <v>5662</v>
      </c>
      <c r="V25" s="455">
        <v>1</v>
      </c>
      <c r="W25" s="458" t="s">
        <v>5608</v>
      </c>
      <c r="X25" s="459" t="s">
        <v>374</v>
      </c>
      <c r="Y25" s="458" t="s">
        <v>49</v>
      </c>
      <c r="Z25" s="458" t="s">
        <v>49</v>
      </c>
      <c r="AA25" s="460">
        <f>15755.26</f>
        <v>15755.26</v>
      </c>
      <c r="AB25" s="464"/>
      <c r="AC25" s="455">
        <v>1</v>
      </c>
      <c r="AD25" s="459">
        <v>2019</v>
      </c>
      <c r="AE25" s="458">
        <v>1</v>
      </c>
      <c r="AF25" s="458"/>
    </row>
    <row r="26" spans="1:32" s="462" customFormat="1" ht="98">
      <c r="A26" s="454" t="s">
        <v>5688</v>
      </c>
      <c r="B26" s="455" t="s">
        <v>5689</v>
      </c>
      <c r="C26" s="456"/>
      <c r="D26" s="456">
        <v>2</v>
      </c>
      <c r="E26" s="456">
        <v>3</v>
      </c>
      <c r="F26" s="456"/>
      <c r="G26" s="456"/>
      <c r="H26" s="456"/>
      <c r="I26" s="457"/>
      <c r="J26" s="455">
        <v>34</v>
      </c>
      <c r="K26" s="455" t="s">
        <v>5600</v>
      </c>
      <c r="L26" s="455" t="s">
        <v>2052</v>
      </c>
      <c r="M26" s="455" t="s">
        <v>5690</v>
      </c>
      <c r="N26" s="463" t="s">
        <v>5691</v>
      </c>
      <c r="O26" s="455" t="s">
        <v>5625</v>
      </c>
      <c r="P26" s="455" t="s">
        <v>990</v>
      </c>
      <c r="Q26" s="455" t="s">
        <v>5606</v>
      </c>
      <c r="R26" s="455">
        <v>1</v>
      </c>
      <c r="S26" s="455">
        <v>4</v>
      </c>
      <c r="T26" s="455">
        <v>1</v>
      </c>
      <c r="U26" s="455" t="s">
        <v>5662</v>
      </c>
      <c r="V26" s="455">
        <v>1</v>
      </c>
      <c r="W26" s="458" t="s">
        <v>5608</v>
      </c>
      <c r="X26" s="459" t="s">
        <v>374</v>
      </c>
      <c r="Y26" s="458" t="s">
        <v>49</v>
      </c>
      <c r="Z26" s="458" t="s">
        <v>49</v>
      </c>
      <c r="AA26" s="460">
        <f>8170.21+869.18</f>
        <v>9039.39</v>
      </c>
      <c r="AB26" s="464">
        <v>395.6</v>
      </c>
      <c r="AC26" s="455">
        <v>1</v>
      </c>
      <c r="AD26" s="459">
        <v>2024</v>
      </c>
      <c r="AE26" s="458">
        <v>1</v>
      </c>
      <c r="AF26" s="458"/>
    </row>
    <row r="27" spans="1:32" s="462" customFormat="1" ht="70">
      <c r="A27" s="454" t="s">
        <v>5692</v>
      </c>
      <c r="B27" s="455" t="s">
        <v>5693</v>
      </c>
      <c r="C27" s="456"/>
      <c r="D27" s="456">
        <v>2</v>
      </c>
      <c r="E27" s="456"/>
      <c r="F27" s="456"/>
      <c r="G27" s="456"/>
      <c r="H27" s="456"/>
      <c r="I27" s="457"/>
      <c r="J27" s="455">
        <v>19</v>
      </c>
      <c r="K27" s="455" t="s">
        <v>5600</v>
      </c>
      <c r="L27" s="455" t="s">
        <v>2052</v>
      </c>
      <c r="M27" s="455" t="s">
        <v>5694</v>
      </c>
      <c r="N27" s="463" t="s">
        <v>5695</v>
      </c>
      <c r="O27" s="455" t="s">
        <v>5696</v>
      </c>
      <c r="P27" s="455" t="s">
        <v>5697</v>
      </c>
      <c r="Q27" s="455" t="s">
        <v>5606</v>
      </c>
      <c r="R27" s="455">
        <v>1</v>
      </c>
      <c r="S27" s="455">
        <v>4</v>
      </c>
      <c r="T27" s="455">
        <v>1</v>
      </c>
      <c r="U27" s="455" t="s">
        <v>5698</v>
      </c>
      <c r="V27" s="455">
        <v>1</v>
      </c>
      <c r="W27" s="458" t="s">
        <v>5608</v>
      </c>
      <c r="X27" s="459" t="s">
        <v>5699</v>
      </c>
      <c r="Y27" s="458" t="s">
        <v>49</v>
      </c>
      <c r="Z27" s="458" t="s">
        <v>5700</v>
      </c>
      <c r="AA27" s="460">
        <v>3476.7</v>
      </c>
      <c r="AB27" s="464">
        <v>26565</v>
      </c>
      <c r="AC27" s="455" t="s">
        <v>1786</v>
      </c>
      <c r="AD27" s="459">
        <v>2023</v>
      </c>
      <c r="AE27" s="458">
        <v>2</v>
      </c>
      <c r="AF27" s="458"/>
    </row>
    <row r="28" spans="1:32" s="462" customFormat="1" ht="70">
      <c r="A28" s="454" t="s">
        <v>5701</v>
      </c>
      <c r="B28" s="455" t="s">
        <v>5702</v>
      </c>
      <c r="C28" s="456"/>
      <c r="D28" s="456">
        <v>2</v>
      </c>
      <c r="E28" s="456"/>
      <c r="F28" s="456"/>
      <c r="G28" s="456"/>
      <c r="H28" s="456"/>
      <c r="I28" s="457"/>
      <c r="J28" s="455">
        <v>5</v>
      </c>
      <c r="K28" s="455" t="s">
        <v>5600</v>
      </c>
      <c r="L28" s="455" t="s">
        <v>2052</v>
      </c>
      <c r="M28" s="455" t="s">
        <v>5703</v>
      </c>
      <c r="N28" s="463" t="s">
        <v>5704</v>
      </c>
      <c r="O28" s="455" t="s">
        <v>5696</v>
      </c>
      <c r="P28" s="455" t="s">
        <v>4073</v>
      </c>
      <c r="Q28" s="455" t="s">
        <v>5606</v>
      </c>
      <c r="R28" s="455">
        <v>1</v>
      </c>
      <c r="S28" s="455">
        <v>1</v>
      </c>
      <c r="T28" s="455">
        <v>1</v>
      </c>
      <c r="U28" s="455" t="s">
        <v>5705</v>
      </c>
      <c r="V28" s="455">
        <v>1</v>
      </c>
      <c r="W28" s="458" t="s">
        <v>5706</v>
      </c>
      <c r="X28" s="459" t="s">
        <v>5707</v>
      </c>
      <c r="Y28" s="458" t="s">
        <v>49</v>
      </c>
      <c r="Z28" s="458" t="s">
        <v>49</v>
      </c>
      <c r="AA28" s="460">
        <v>60892</v>
      </c>
      <c r="AB28" s="464">
        <v>9300</v>
      </c>
      <c r="AC28" s="455" t="s">
        <v>1786</v>
      </c>
      <c r="AD28" s="459">
        <v>2024</v>
      </c>
      <c r="AE28" s="458">
        <v>2</v>
      </c>
      <c r="AF28" s="458"/>
    </row>
    <row r="29" spans="1:32" s="462" customFormat="1" ht="28">
      <c r="A29" s="454" t="s">
        <v>5708</v>
      </c>
      <c r="B29" s="455" t="s">
        <v>5709</v>
      </c>
      <c r="C29" s="456"/>
      <c r="D29" s="456">
        <v>2</v>
      </c>
      <c r="E29" s="456"/>
      <c r="F29" s="456"/>
      <c r="G29" s="456"/>
      <c r="H29" s="456"/>
      <c r="I29" s="457"/>
      <c r="J29" s="455" t="s">
        <v>23</v>
      </c>
      <c r="K29" s="455" t="s">
        <v>5600</v>
      </c>
      <c r="L29" s="455" t="s">
        <v>2052</v>
      </c>
      <c r="M29" s="455" t="s">
        <v>2191</v>
      </c>
      <c r="N29" s="463" t="s">
        <v>5710</v>
      </c>
      <c r="O29" s="455" t="s">
        <v>5711</v>
      </c>
      <c r="P29" s="455" t="s">
        <v>5712</v>
      </c>
      <c r="Q29" s="455" t="s">
        <v>5606</v>
      </c>
      <c r="R29" s="455">
        <v>1</v>
      </c>
      <c r="S29" s="455">
        <v>1</v>
      </c>
      <c r="T29" s="455">
        <v>1</v>
      </c>
      <c r="U29" s="455" t="s">
        <v>374</v>
      </c>
      <c r="V29" s="455">
        <v>1</v>
      </c>
      <c r="W29" s="458" t="s">
        <v>374</v>
      </c>
      <c r="X29" s="459" t="s">
        <v>374</v>
      </c>
      <c r="Y29" s="458" t="s">
        <v>49</v>
      </c>
      <c r="Z29" s="458" t="s">
        <v>49</v>
      </c>
      <c r="AA29" s="460">
        <v>136460</v>
      </c>
      <c r="AB29" s="464"/>
      <c r="AC29" s="455">
        <v>1</v>
      </c>
      <c r="AD29" s="459">
        <v>2004</v>
      </c>
      <c r="AE29" s="458">
        <v>1</v>
      </c>
      <c r="AF29" s="458"/>
    </row>
    <row r="30" spans="1:32" s="462" customFormat="1" ht="28">
      <c r="A30" s="454" t="s">
        <v>5713</v>
      </c>
      <c r="B30" s="455" t="s">
        <v>5714</v>
      </c>
      <c r="C30" s="456"/>
      <c r="D30" s="456">
        <v>2</v>
      </c>
      <c r="E30" s="456"/>
      <c r="F30" s="456"/>
      <c r="G30" s="456"/>
      <c r="H30" s="456"/>
      <c r="I30" s="457"/>
      <c r="J30" s="455" t="s">
        <v>23</v>
      </c>
      <c r="K30" s="455" t="s">
        <v>5600</v>
      </c>
      <c r="L30" s="455" t="s">
        <v>2052</v>
      </c>
      <c r="M30" s="455" t="s">
        <v>2189</v>
      </c>
      <c r="N30" s="463" t="s">
        <v>59</v>
      </c>
      <c r="O30" s="455" t="s">
        <v>5711</v>
      </c>
      <c r="P30" s="455" t="s">
        <v>5712</v>
      </c>
      <c r="Q30" s="455" t="s">
        <v>5606</v>
      </c>
      <c r="R30" s="455">
        <v>1</v>
      </c>
      <c r="S30" s="455">
        <v>1</v>
      </c>
      <c r="T30" s="455">
        <v>1</v>
      </c>
      <c r="U30" s="455" t="s">
        <v>23</v>
      </c>
      <c r="V30" s="455">
        <v>1</v>
      </c>
      <c r="W30" s="458" t="s">
        <v>374</v>
      </c>
      <c r="X30" s="459" t="s">
        <v>374</v>
      </c>
      <c r="Y30" s="458" t="s">
        <v>49</v>
      </c>
      <c r="Z30" s="458" t="s">
        <v>49</v>
      </c>
      <c r="AA30" s="460">
        <v>612865</v>
      </c>
      <c r="AB30" s="464"/>
      <c r="AC30" s="455">
        <v>1</v>
      </c>
      <c r="AD30" s="459">
        <v>2004</v>
      </c>
      <c r="AE30" s="458">
        <v>1</v>
      </c>
      <c r="AF30" s="458"/>
    </row>
    <row r="31" spans="1:32" s="462" customFormat="1" ht="56">
      <c r="A31" s="454" t="s">
        <v>5715</v>
      </c>
      <c r="B31" s="466" t="s">
        <v>5716</v>
      </c>
      <c r="C31" s="456"/>
      <c r="D31" s="456">
        <v>2</v>
      </c>
      <c r="E31" s="456"/>
      <c r="F31" s="456"/>
      <c r="G31" s="456"/>
      <c r="H31" s="456"/>
      <c r="I31" s="457"/>
      <c r="J31" s="455">
        <v>34</v>
      </c>
      <c r="K31" s="455" t="s">
        <v>5600</v>
      </c>
      <c r="L31" s="455" t="s">
        <v>2052</v>
      </c>
      <c r="M31" s="466" t="s">
        <v>5717</v>
      </c>
      <c r="N31" s="463" t="s">
        <v>5321</v>
      </c>
      <c r="O31" s="455" t="s">
        <v>2439</v>
      </c>
      <c r="P31" s="455" t="s">
        <v>5712</v>
      </c>
      <c r="Q31" s="455" t="s">
        <v>5718</v>
      </c>
      <c r="R31" s="455">
        <v>1</v>
      </c>
      <c r="S31" s="455">
        <v>4</v>
      </c>
      <c r="T31" s="455">
        <v>1</v>
      </c>
      <c r="U31" s="455" t="s">
        <v>5607</v>
      </c>
      <c r="V31" s="455">
        <v>1</v>
      </c>
      <c r="W31" s="458" t="s">
        <v>5719</v>
      </c>
      <c r="X31" s="459" t="s">
        <v>374</v>
      </c>
      <c r="Y31" s="458" t="s">
        <v>49</v>
      </c>
      <c r="Z31" s="458" t="s">
        <v>49</v>
      </c>
      <c r="AA31" s="460">
        <f>2866+3013.14</f>
        <v>5879.1399999999994</v>
      </c>
      <c r="AB31" s="464">
        <v>436</v>
      </c>
      <c r="AC31" s="455">
        <v>1</v>
      </c>
      <c r="AD31" s="459">
        <v>2024</v>
      </c>
      <c r="AE31" s="458">
        <v>1</v>
      </c>
      <c r="AF31" s="458"/>
    </row>
    <row r="32" spans="1:32" s="462" customFormat="1" ht="42">
      <c r="A32" s="454" t="s">
        <v>5720</v>
      </c>
      <c r="B32" s="455" t="s">
        <v>5721</v>
      </c>
      <c r="C32" s="456"/>
      <c r="D32" s="456">
        <v>2</v>
      </c>
      <c r="E32" s="456"/>
      <c r="F32" s="456"/>
      <c r="G32" s="456"/>
      <c r="H32" s="456"/>
      <c r="I32" s="457"/>
      <c r="J32" s="455">
        <v>59</v>
      </c>
      <c r="K32" s="455" t="s">
        <v>5600</v>
      </c>
      <c r="L32" s="455" t="s">
        <v>2052</v>
      </c>
      <c r="M32" s="455" t="s">
        <v>5722</v>
      </c>
      <c r="N32" s="455" t="s">
        <v>5321</v>
      </c>
      <c r="O32" s="455" t="s">
        <v>5723</v>
      </c>
      <c r="P32" s="455" t="s">
        <v>50</v>
      </c>
      <c r="Q32" s="455" t="s">
        <v>5718</v>
      </c>
      <c r="R32" s="455">
        <v>1</v>
      </c>
      <c r="S32" s="455">
        <v>4</v>
      </c>
      <c r="T32" s="455">
        <v>1</v>
      </c>
      <c r="U32" s="455" t="s">
        <v>5607</v>
      </c>
      <c r="V32" s="455">
        <v>1</v>
      </c>
      <c r="W32" s="458" t="s">
        <v>5672</v>
      </c>
      <c r="X32" s="459" t="s">
        <v>5724</v>
      </c>
      <c r="Y32" s="458" t="s">
        <v>49</v>
      </c>
      <c r="Z32" s="458" t="s">
        <v>49</v>
      </c>
      <c r="AA32" s="460">
        <v>3013.14</v>
      </c>
      <c r="AB32" s="464"/>
      <c r="AC32" s="455" t="s">
        <v>1786</v>
      </c>
      <c r="AD32" s="459">
        <v>2023</v>
      </c>
      <c r="AE32" s="458">
        <v>2</v>
      </c>
      <c r="AF32" s="458"/>
    </row>
    <row r="33" spans="1:32" s="462" customFormat="1" ht="42">
      <c r="A33" s="454" t="s">
        <v>5725</v>
      </c>
      <c r="B33" s="473" t="s">
        <v>5726</v>
      </c>
      <c r="C33" s="456"/>
      <c r="D33" s="456">
        <v>2</v>
      </c>
      <c r="E33" s="456"/>
      <c r="F33" s="456"/>
      <c r="G33" s="456"/>
      <c r="H33" s="456"/>
      <c r="I33" s="457"/>
      <c r="J33" s="455">
        <v>8</v>
      </c>
      <c r="K33" s="455" t="s">
        <v>5600</v>
      </c>
      <c r="L33" s="455" t="s">
        <v>2052</v>
      </c>
      <c r="M33" s="455" t="s">
        <v>5722</v>
      </c>
      <c r="N33" s="455" t="s">
        <v>5321</v>
      </c>
      <c r="O33" s="455" t="s">
        <v>5723</v>
      </c>
      <c r="P33" s="455" t="s">
        <v>50</v>
      </c>
      <c r="Q33" s="455" t="s">
        <v>5718</v>
      </c>
      <c r="R33" s="455">
        <v>1</v>
      </c>
      <c r="S33" s="455">
        <v>4</v>
      </c>
      <c r="T33" s="455">
        <v>1</v>
      </c>
      <c r="U33" s="455" t="s">
        <v>5607</v>
      </c>
      <c r="V33" s="455">
        <v>1</v>
      </c>
      <c r="W33" s="458" t="s">
        <v>374</v>
      </c>
      <c r="X33" s="459" t="s">
        <v>3165</v>
      </c>
      <c r="Y33" s="458" t="s">
        <v>49</v>
      </c>
      <c r="Z33" s="458" t="s">
        <v>49</v>
      </c>
      <c r="AA33" s="460">
        <v>3013.14</v>
      </c>
      <c r="AB33" s="464">
        <v>140.28</v>
      </c>
      <c r="AC33" s="455" t="s">
        <v>1786</v>
      </c>
      <c r="AD33" s="459">
        <v>2024</v>
      </c>
      <c r="AE33" s="458">
        <v>2</v>
      </c>
      <c r="AF33" s="458"/>
    </row>
    <row r="34" spans="1:32" s="462" customFormat="1" ht="70">
      <c r="A34" s="467" t="s">
        <v>385</v>
      </c>
      <c r="B34" s="465" t="s">
        <v>5727</v>
      </c>
      <c r="C34" s="468"/>
      <c r="D34" s="456">
        <v>2</v>
      </c>
      <c r="E34" s="456"/>
      <c r="F34" s="456"/>
      <c r="G34" s="456"/>
      <c r="H34" s="456"/>
      <c r="I34" s="457"/>
      <c r="J34" s="455" t="s">
        <v>5728</v>
      </c>
      <c r="K34" s="455" t="s">
        <v>5600</v>
      </c>
      <c r="L34" s="455" t="s">
        <v>2052</v>
      </c>
      <c r="M34" s="455" t="s">
        <v>5729</v>
      </c>
      <c r="N34" s="455" t="s">
        <v>59</v>
      </c>
      <c r="O34" s="455" t="s">
        <v>5711</v>
      </c>
      <c r="P34" s="455" t="s">
        <v>50</v>
      </c>
      <c r="Q34" s="455" t="s">
        <v>5606</v>
      </c>
      <c r="R34" s="455">
        <v>1</v>
      </c>
      <c r="S34" s="455" t="s">
        <v>4086</v>
      </c>
      <c r="T34" s="455">
        <v>1</v>
      </c>
      <c r="U34" s="455" t="s">
        <v>5607</v>
      </c>
      <c r="V34" s="455">
        <v>1</v>
      </c>
      <c r="W34" s="458" t="s">
        <v>5672</v>
      </c>
      <c r="X34" s="459" t="s">
        <v>5686</v>
      </c>
      <c r="Y34" s="458" t="s">
        <v>49</v>
      </c>
      <c r="Z34" s="458" t="s">
        <v>49</v>
      </c>
      <c r="AA34" s="460">
        <v>19063</v>
      </c>
      <c r="AB34" s="464"/>
      <c r="AC34" s="455" t="s">
        <v>1786</v>
      </c>
      <c r="AD34" s="459">
        <v>2004</v>
      </c>
      <c r="AE34" s="458">
        <v>3</v>
      </c>
      <c r="AF34" s="458"/>
    </row>
    <row r="35" spans="1:32" s="462" customFormat="1" ht="42">
      <c r="A35" s="467" t="s">
        <v>5730</v>
      </c>
      <c r="B35" s="465" t="s">
        <v>5731</v>
      </c>
      <c r="C35" s="468"/>
      <c r="D35" s="456">
        <v>2</v>
      </c>
      <c r="E35" s="456"/>
      <c r="F35" s="456"/>
      <c r="G35" s="456"/>
      <c r="H35" s="456"/>
      <c r="I35" s="457"/>
      <c r="J35" s="455">
        <v>0</v>
      </c>
      <c r="K35" s="455" t="s">
        <v>5600</v>
      </c>
      <c r="L35" s="455" t="s">
        <v>23</v>
      </c>
      <c r="M35" s="455" t="s">
        <v>5732</v>
      </c>
      <c r="N35" s="455" t="s">
        <v>23</v>
      </c>
      <c r="O35" s="455" t="s">
        <v>5711</v>
      </c>
      <c r="P35" s="455" t="s">
        <v>5712</v>
      </c>
      <c r="Q35" s="455" t="s">
        <v>5606</v>
      </c>
      <c r="R35" s="455">
        <v>0</v>
      </c>
      <c r="S35" s="455" t="s">
        <v>23</v>
      </c>
      <c r="T35" s="455" t="s">
        <v>23</v>
      </c>
      <c r="U35" s="455" t="s">
        <v>5607</v>
      </c>
      <c r="V35" s="455" t="s">
        <v>1991</v>
      </c>
      <c r="W35" s="459" t="s">
        <v>5733</v>
      </c>
      <c r="X35" s="459" t="s">
        <v>5734</v>
      </c>
      <c r="Y35" s="458" t="s">
        <v>49</v>
      </c>
      <c r="Z35" s="458"/>
      <c r="AA35" s="460">
        <v>90158.14</v>
      </c>
      <c r="AB35" s="464">
        <v>12543</v>
      </c>
      <c r="AC35" s="455" t="s">
        <v>1786</v>
      </c>
      <c r="AD35" s="459">
        <v>2004</v>
      </c>
      <c r="AE35" s="458">
        <v>1</v>
      </c>
      <c r="AF35" s="458"/>
    </row>
    <row r="36" spans="1:32" s="462" customFormat="1" ht="56">
      <c r="A36" s="467" t="s">
        <v>5735</v>
      </c>
      <c r="B36" s="465" t="s">
        <v>5736</v>
      </c>
      <c r="C36" s="468"/>
      <c r="D36" s="456">
        <v>2</v>
      </c>
      <c r="E36" s="456"/>
      <c r="F36" s="456"/>
      <c r="G36" s="456"/>
      <c r="H36" s="456"/>
      <c r="I36" s="457"/>
      <c r="J36" s="455">
        <v>8</v>
      </c>
      <c r="K36" s="455" t="s">
        <v>5600</v>
      </c>
      <c r="L36" s="455" t="s">
        <v>23</v>
      </c>
      <c r="M36" s="455" t="s">
        <v>5732</v>
      </c>
      <c r="N36" s="455" t="s">
        <v>5737</v>
      </c>
      <c r="O36" s="455" t="s">
        <v>5738</v>
      </c>
      <c r="P36" s="455" t="s">
        <v>5712</v>
      </c>
      <c r="Q36" s="455" t="s">
        <v>5606</v>
      </c>
      <c r="R36" s="455">
        <v>1</v>
      </c>
      <c r="S36" s="455" t="s">
        <v>23</v>
      </c>
      <c r="T36" s="455">
        <v>1</v>
      </c>
      <c r="U36" s="455" t="s">
        <v>5607</v>
      </c>
      <c r="V36" s="455" t="s">
        <v>1991</v>
      </c>
      <c r="W36" s="458"/>
      <c r="X36" s="459" t="s">
        <v>5734</v>
      </c>
      <c r="Y36" s="459" t="s">
        <v>5739</v>
      </c>
      <c r="Z36" s="458"/>
      <c r="AA36" s="460">
        <v>79837.149999999994</v>
      </c>
      <c r="AB36" s="464">
        <v>16163.22</v>
      </c>
      <c r="AC36" s="455" t="s">
        <v>1786</v>
      </c>
      <c r="AD36" s="459">
        <v>2004</v>
      </c>
      <c r="AE36" s="458">
        <v>1</v>
      </c>
      <c r="AF36" s="458"/>
    </row>
    <row r="37" spans="1:32" s="462" customFormat="1" ht="28">
      <c r="A37" s="454" t="s">
        <v>5740</v>
      </c>
      <c r="B37" s="474" t="s">
        <v>5741</v>
      </c>
      <c r="C37" s="456"/>
      <c r="D37" s="456">
        <v>2</v>
      </c>
      <c r="E37" s="456"/>
      <c r="F37" s="456"/>
      <c r="G37" s="456"/>
      <c r="H37" s="456"/>
      <c r="I37" s="457"/>
      <c r="J37" s="455" t="s">
        <v>5728</v>
      </c>
      <c r="K37" s="455" t="s">
        <v>5600</v>
      </c>
      <c r="L37" s="455" t="s">
        <v>23</v>
      </c>
      <c r="M37" s="455" t="s">
        <v>5732</v>
      </c>
      <c r="N37" s="455" t="s">
        <v>5742</v>
      </c>
      <c r="O37" s="455" t="s">
        <v>5711</v>
      </c>
      <c r="P37" s="455" t="s">
        <v>5712</v>
      </c>
      <c r="Q37" s="455" t="s">
        <v>5743</v>
      </c>
      <c r="R37" s="455">
        <v>2</v>
      </c>
      <c r="S37" s="455">
        <v>0</v>
      </c>
      <c r="T37" s="455">
        <v>1</v>
      </c>
      <c r="U37" s="455" t="s">
        <v>374</v>
      </c>
      <c r="V37" s="455" t="s">
        <v>1991</v>
      </c>
      <c r="W37" s="458" t="s">
        <v>374</v>
      </c>
      <c r="X37" s="459" t="s">
        <v>5734</v>
      </c>
      <c r="Y37" s="458" t="s">
        <v>49</v>
      </c>
      <c r="Z37" s="458" t="s">
        <v>49</v>
      </c>
      <c r="AA37" s="475" t="s">
        <v>2119</v>
      </c>
      <c r="AB37" s="464"/>
      <c r="AC37" s="455">
        <v>1</v>
      </c>
      <c r="AD37" s="459">
        <v>2004</v>
      </c>
      <c r="AE37" s="458">
        <v>1</v>
      </c>
      <c r="AF37" s="458"/>
    </row>
    <row r="38" spans="1:32" s="462" customFormat="1" ht="56">
      <c r="A38" s="454" t="s">
        <v>5744</v>
      </c>
      <c r="B38" s="476" t="s">
        <v>5745</v>
      </c>
      <c r="C38" s="456"/>
      <c r="D38" s="456">
        <v>2</v>
      </c>
      <c r="E38" s="456"/>
      <c r="F38" s="456"/>
      <c r="G38" s="456"/>
      <c r="H38" s="456"/>
      <c r="I38" s="457"/>
      <c r="J38" s="455" t="s">
        <v>5728</v>
      </c>
      <c r="K38" s="455" t="s">
        <v>5600</v>
      </c>
      <c r="L38" s="455" t="s">
        <v>23</v>
      </c>
      <c r="M38" s="477" t="s">
        <v>5746</v>
      </c>
      <c r="N38" s="455" t="s">
        <v>5747</v>
      </c>
      <c r="O38" s="455"/>
      <c r="P38" s="455" t="s">
        <v>5712</v>
      </c>
      <c r="Q38" s="455" t="s">
        <v>5606</v>
      </c>
      <c r="R38" s="455">
        <v>0</v>
      </c>
      <c r="S38" s="455" t="s">
        <v>4086</v>
      </c>
      <c r="T38" s="455">
        <v>0</v>
      </c>
      <c r="U38" s="455" t="s">
        <v>374</v>
      </c>
      <c r="V38" s="455" t="s">
        <v>1991</v>
      </c>
      <c r="W38" s="458" t="s">
        <v>374</v>
      </c>
      <c r="X38" s="459" t="s">
        <v>5748</v>
      </c>
      <c r="Y38" s="458" t="s">
        <v>49</v>
      </c>
      <c r="Z38" s="458" t="s">
        <v>49</v>
      </c>
      <c r="AA38" s="475" t="s">
        <v>2119</v>
      </c>
      <c r="AB38" s="464"/>
      <c r="AC38" s="455">
        <v>1</v>
      </c>
      <c r="AD38" s="459">
        <v>2004</v>
      </c>
      <c r="AE38" s="458">
        <v>1</v>
      </c>
      <c r="AF38" s="458"/>
    </row>
    <row r="39" spans="1:32" s="462" customFormat="1" ht="42">
      <c r="A39" s="478" t="s">
        <v>2628</v>
      </c>
      <c r="B39" s="455" t="s">
        <v>2629</v>
      </c>
      <c r="C39" s="456"/>
      <c r="D39" s="456"/>
      <c r="E39" s="456">
        <v>3</v>
      </c>
      <c r="F39" s="456"/>
      <c r="G39" s="456"/>
      <c r="H39" s="456"/>
      <c r="I39" s="457"/>
      <c r="J39" s="455">
        <v>101</v>
      </c>
      <c r="K39" s="455" t="s">
        <v>5600</v>
      </c>
      <c r="L39" s="455" t="s">
        <v>2052</v>
      </c>
      <c r="M39" s="455" t="s">
        <v>5749</v>
      </c>
      <c r="N39" s="455" t="s">
        <v>5750</v>
      </c>
      <c r="O39" s="455" t="s">
        <v>2439</v>
      </c>
      <c r="P39" s="455" t="s">
        <v>50</v>
      </c>
      <c r="Q39" s="455" t="s">
        <v>5606</v>
      </c>
      <c r="R39" s="455">
        <v>1</v>
      </c>
      <c r="S39" s="455">
        <v>4</v>
      </c>
      <c r="T39" s="455" t="s">
        <v>49</v>
      </c>
      <c r="U39" s="455" t="s">
        <v>23</v>
      </c>
      <c r="V39" s="455" t="s">
        <v>2631</v>
      </c>
      <c r="W39" s="455" t="s">
        <v>374</v>
      </c>
      <c r="X39" s="455" t="s">
        <v>2632</v>
      </c>
      <c r="Y39" s="455" t="s">
        <v>49</v>
      </c>
      <c r="Z39" s="455" t="s">
        <v>49</v>
      </c>
      <c r="AA39" s="479">
        <v>3013.14</v>
      </c>
      <c r="AB39" s="479"/>
      <c r="AC39" s="455" t="s">
        <v>1786</v>
      </c>
      <c r="AD39" s="455">
        <v>2004</v>
      </c>
      <c r="AE39" s="455">
        <v>2</v>
      </c>
      <c r="AF39" s="455"/>
    </row>
    <row r="40" spans="1:32" s="462" customFormat="1" ht="84">
      <c r="A40" s="478" t="s">
        <v>2633</v>
      </c>
      <c r="B40" s="455" t="s">
        <v>2634</v>
      </c>
      <c r="C40" s="456"/>
      <c r="D40" s="456">
        <v>2</v>
      </c>
      <c r="E40" s="456">
        <v>3</v>
      </c>
      <c r="F40" s="456"/>
      <c r="G40" s="456">
        <v>5</v>
      </c>
      <c r="H40" s="456"/>
      <c r="I40" s="457"/>
      <c r="J40" s="455">
        <v>51</v>
      </c>
      <c r="K40" s="455" t="s">
        <v>2635</v>
      </c>
      <c r="L40" s="455" t="s">
        <v>2052</v>
      </c>
      <c r="M40" s="480" t="s">
        <v>2636</v>
      </c>
      <c r="N40" s="455" t="s">
        <v>2637</v>
      </c>
      <c r="O40" s="455" t="s">
        <v>1987</v>
      </c>
      <c r="P40" s="455" t="s">
        <v>50</v>
      </c>
      <c r="Q40" s="455" t="s">
        <v>2638</v>
      </c>
      <c r="R40" s="455">
        <v>1</v>
      </c>
      <c r="S40" s="455">
        <v>4</v>
      </c>
      <c r="T40" s="455" t="s">
        <v>49</v>
      </c>
      <c r="U40" s="455" t="s">
        <v>23</v>
      </c>
      <c r="V40" s="455">
        <v>1</v>
      </c>
      <c r="W40" s="455" t="s">
        <v>374</v>
      </c>
      <c r="X40" s="455" t="s">
        <v>2639</v>
      </c>
      <c r="Y40" s="455" t="s">
        <v>49</v>
      </c>
      <c r="Z40" s="455" t="s">
        <v>49</v>
      </c>
      <c r="AA40" s="479">
        <v>3013.14</v>
      </c>
      <c r="AB40" s="479"/>
      <c r="AC40" s="455" t="s">
        <v>1786</v>
      </c>
      <c r="AD40" s="455">
        <v>2018</v>
      </c>
      <c r="AE40" s="455">
        <v>2</v>
      </c>
      <c r="AF40" s="455"/>
    </row>
    <row r="41" spans="1:32" s="462" customFormat="1" ht="84">
      <c r="A41" s="478" t="s">
        <v>2640</v>
      </c>
      <c r="B41" s="455" t="s">
        <v>2641</v>
      </c>
      <c r="C41" s="456"/>
      <c r="D41" s="456">
        <v>2</v>
      </c>
      <c r="E41" s="456">
        <v>3</v>
      </c>
      <c r="F41" s="456"/>
      <c r="G41" s="456">
        <v>5</v>
      </c>
      <c r="H41" s="456"/>
      <c r="I41" s="457"/>
      <c r="J41" s="455">
        <v>54</v>
      </c>
      <c r="K41" s="455" t="s">
        <v>2630</v>
      </c>
      <c r="L41" s="455" t="s">
        <v>2052</v>
      </c>
      <c r="M41" s="455" t="s">
        <v>2642</v>
      </c>
      <c r="N41" s="455" t="s">
        <v>2643</v>
      </c>
      <c r="O41" s="455" t="s">
        <v>1987</v>
      </c>
      <c r="P41" s="455" t="s">
        <v>50</v>
      </c>
      <c r="Q41" s="455" t="s">
        <v>5751</v>
      </c>
      <c r="R41" s="455">
        <v>1</v>
      </c>
      <c r="S41" s="455">
        <v>4</v>
      </c>
      <c r="T41" s="455">
        <v>1</v>
      </c>
      <c r="U41" s="455" t="s">
        <v>23</v>
      </c>
      <c r="V41" s="455">
        <v>1</v>
      </c>
      <c r="W41" s="455" t="s">
        <v>374</v>
      </c>
      <c r="X41" s="455" t="s">
        <v>2639</v>
      </c>
      <c r="Y41" s="455" t="s">
        <v>49</v>
      </c>
      <c r="Z41" s="455" t="s">
        <v>49</v>
      </c>
      <c r="AA41" s="479">
        <v>3013.14</v>
      </c>
      <c r="AB41" s="479"/>
      <c r="AC41" s="455" t="s">
        <v>1786</v>
      </c>
      <c r="AD41" s="455">
        <v>2018</v>
      </c>
      <c r="AE41" s="455">
        <v>2</v>
      </c>
      <c r="AF41" s="455"/>
    </row>
    <row r="42" spans="1:32" s="462" customFormat="1" ht="84">
      <c r="A42" s="478" t="s">
        <v>5752</v>
      </c>
      <c r="B42" s="455" t="s">
        <v>5753</v>
      </c>
      <c r="C42" s="456"/>
      <c r="D42" s="456">
        <v>2</v>
      </c>
      <c r="E42" s="456">
        <v>3</v>
      </c>
      <c r="F42" s="456">
        <v>4</v>
      </c>
      <c r="G42" s="456"/>
      <c r="H42" s="456">
        <v>6</v>
      </c>
      <c r="I42" s="457"/>
      <c r="J42" s="455">
        <v>13</v>
      </c>
      <c r="K42" s="455" t="s">
        <v>5601</v>
      </c>
      <c r="L42" s="455" t="s">
        <v>2052</v>
      </c>
      <c r="M42" s="455" t="s">
        <v>5754</v>
      </c>
      <c r="N42" s="455" t="s">
        <v>50</v>
      </c>
      <c r="O42" s="455" t="s">
        <v>5723</v>
      </c>
      <c r="P42" s="455" t="s">
        <v>380</v>
      </c>
      <c r="Q42" s="455" t="s">
        <v>5755</v>
      </c>
      <c r="R42" s="455" t="s">
        <v>5756</v>
      </c>
      <c r="S42" s="455">
        <v>4</v>
      </c>
      <c r="T42" s="455">
        <v>3</v>
      </c>
      <c r="U42" s="455" t="s">
        <v>5757</v>
      </c>
      <c r="V42" s="455">
        <v>1</v>
      </c>
      <c r="W42" s="455" t="s">
        <v>5758</v>
      </c>
      <c r="X42" s="455" t="s">
        <v>5734</v>
      </c>
      <c r="Y42" s="455" t="s">
        <v>5759</v>
      </c>
      <c r="Z42" s="455" t="s">
        <v>49</v>
      </c>
      <c r="AA42" s="479">
        <f>76566+9029.49</f>
        <v>85595.49</v>
      </c>
      <c r="AB42" s="479"/>
      <c r="AC42" s="455" t="s">
        <v>1991</v>
      </c>
      <c r="AD42" s="455">
        <v>2023</v>
      </c>
      <c r="AE42" s="455">
        <v>1</v>
      </c>
      <c r="AF42" s="455"/>
    </row>
    <row r="43" spans="1:32" s="462" customFormat="1" ht="98">
      <c r="A43" s="478" t="s">
        <v>5760</v>
      </c>
      <c r="B43" s="466" t="s">
        <v>5761</v>
      </c>
      <c r="C43" s="456"/>
      <c r="D43" s="456">
        <v>2</v>
      </c>
      <c r="E43" s="456">
        <v>3</v>
      </c>
      <c r="F43" s="456">
        <v>4</v>
      </c>
      <c r="G43" s="456"/>
      <c r="H43" s="456">
        <v>6</v>
      </c>
      <c r="I43" s="457"/>
      <c r="J43" s="455">
        <v>15</v>
      </c>
      <c r="K43" s="455" t="s">
        <v>5601</v>
      </c>
      <c r="L43" s="455" t="s">
        <v>2052</v>
      </c>
      <c r="M43" s="455" t="s">
        <v>5754</v>
      </c>
      <c r="N43" s="455" t="s">
        <v>50</v>
      </c>
      <c r="O43" s="455" t="s">
        <v>5762</v>
      </c>
      <c r="P43" s="455" t="s">
        <v>380</v>
      </c>
      <c r="Q43" s="455" t="s">
        <v>5755</v>
      </c>
      <c r="R43" s="455" t="s">
        <v>5756</v>
      </c>
      <c r="S43" s="455">
        <v>4</v>
      </c>
      <c r="T43" s="455">
        <v>3</v>
      </c>
      <c r="U43" s="455" t="s">
        <v>5757</v>
      </c>
      <c r="V43" s="455">
        <v>1</v>
      </c>
      <c r="W43" s="455" t="s">
        <v>5758</v>
      </c>
      <c r="X43" s="455" t="s">
        <v>5734</v>
      </c>
      <c r="Y43" s="455" t="s">
        <v>49</v>
      </c>
      <c r="Z43" s="455" t="s">
        <v>49</v>
      </c>
      <c r="AA43" s="479">
        <v>76566</v>
      </c>
      <c r="AB43" s="479"/>
      <c r="AC43" s="455">
        <v>1</v>
      </c>
      <c r="AD43" s="455">
        <v>2024</v>
      </c>
      <c r="AE43" s="455">
        <v>1</v>
      </c>
      <c r="AF43" s="455"/>
    </row>
    <row r="44" spans="1:32" s="462" customFormat="1" ht="98">
      <c r="A44" s="478" t="s">
        <v>5763</v>
      </c>
      <c r="B44" s="455" t="s">
        <v>5764</v>
      </c>
      <c r="C44" s="456"/>
      <c r="D44" s="456">
        <v>2</v>
      </c>
      <c r="E44" s="456">
        <v>3</v>
      </c>
      <c r="F44" s="456">
        <v>4</v>
      </c>
      <c r="G44" s="456"/>
      <c r="H44" s="456">
        <v>6</v>
      </c>
      <c r="I44" s="457"/>
      <c r="J44" s="455">
        <v>30</v>
      </c>
      <c r="K44" s="455" t="s">
        <v>5601</v>
      </c>
      <c r="L44" s="455" t="s">
        <v>2052</v>
      </c>
      <c r="M44" s="455" t="s">
        <v>5754</v>
      </c>
      <c r="N44" s="455" t="s">
        <v>50</v>
      </c>
      <c r="O44" s="455" t="s">
        <v>5762</v>
      </c>
      <c r="P44" s="455" t="s">
        <v>380</v>
      </c>
      <c r="Q44" s="455" t="s">
        <v>2644</v>
      </c>
      <c r="R44" s="455" t="s">
        <v>5756</v>
      </c>
      <c r="S44" s="455">
        <v>4</v>
      </c>
      <c r="T44" s="455">
        <v>3</v>
      </c>
      <c r="U44" s="455" t="s">
        <v>5757</v>
      </c>
      <c r="V44" s="455">
        <v>1</v>
      </c>
      <c r="W44" s="455" t="s">
        <v>5765</v>
      </c>
      <c r="X44" s="455" t="s">
        <v>5734</v>
      </c>
      <c r="Y44" s="455" t="s">
        <v>49</v>
      </c>
      <c r="Z44" s="455" t="s">
        <v>5766</v>
      </c>
      <c r="AA44" s="479">
        <f>76566+9029.49</f>
        <v>85595.49</v>
      </c>
      <c r="AB44" s="479"/>
      <c r="AC44" s="455" t="s">
        <v>1991</v>
      </c>
      <c r="AD44" s="455">
        <v>2023</v>
      </c>
      <c r="AE44" s="455">
        <v>1</v>
      </c>
      <c r="AF44" s="455"/>
    </row>
    <row r="45" spans="1:32" s="462" customFormat="1" ht="98">
      <c r="A45" s="478" t="s">
        <v>5767</v>
      </c>
      <c r="B45" s="455" t="s">
        <v>1440</v>
      </c>
      <c r="C45" s="456">
        <v>1</v>
      </c>
      <c r="D45" s="456">
        <v>2</v>
      </c>
      <c r="E45" s="456">
        <v>3</v>
      </c>
      <c r="F45" s="456">
        <v>4</v>
      </c>
      <c r="G45" s="456"/>
      <c r="H45" s="456">
        <v>6</v>
      </c>
      <c r="I45" s="457"/>
      <c r="J45" s="455">
        <v>357</v>
      </c>
      <c r="K45" s="455" t="s">
        <v>5601</v>
      </c>
      <c r="L45" s="455">
        <v>20</v>
      </c>
      <c r="M45" s="455" t="s">
        <v>1441</v>
      </c>
      <c r="N45" s="455" t="s">
        <v>1442</v>
      </c>
      <c r="O45" s="455" t="s">
        <v>1987</v>
      </c>
      <c r="P45" s="455" t="s">
        <v>5712</v>
      </c>
      <c r="Q45" s="455" t="s">
        <v>4511</v>
      </c>
      <c r="R45" s="455">
        <v>1</v>
      </c>
      <c r="S45" s="455">
        <v>4</v>
      </c>
      <c r="T45" s="455">
        <v>1</v>
      </c>
      <c r="U45" s="455" t="s">
        <v>5768</v>
      </c>
      <c r="V45" s="455">
        <v>7</v>
      </c>
      <c r="W45" s="455" t="s">
        <v>1444</v>
      </c>
      <c r="X45" s="455" t="s">
        <v>5769</v>
      </c>
      <c r="Y45" s="455" t="s">
        <v>374</v>
      </c>
      <c r="Z45" s="455"/>
      <c r="AA45" s="479">
        <v>199530.95</v>
      </c>
      <c r="AB45" s="479">
        <v>416412.4</v>
      </c>
      <c r="AC45" s="455">
        <v>1</v>
      </c>
      <c r="AD45" s="455">
        <v>2022</v>
      </c>
      <c r="AE45" s="455">
        <v>2</v>
      </c>
      <c r="AF45" s="455"/>
    </row>
    <row r="46" spans="1:32" s="462" customFormat="1" ht="112">
      <c r="A46" s="478" t="s">
        <v>5770</v>
      </c>
      <c r="B46" s="455" t="s">
        <v>5771</v>
      </c>
      <c r="C46" s="456">
        <v>1</v>
      </c>
      <c r="D46" s="456">
        <v>2</v>
      </c>
      <c r="E46" s="456">
        <v>3</v>
      </c>
      <c r="F46" s="456">
        <v>4</v>
      </c>
      <c r="G46" s="456"/>
      <c r="H46" s="456"/>
      <c r="I46" s="457"/>
      <c r="J46" s="455">
        <v>3</v>
      </c>
      <c r="K46" s="455" t="s">
        <v>5601</v>
      </c>
      <c r="L46" s="455" t="s">
        <v>5286</v>
      </c>
      <c r="M46" s="455" t="s">
        <v>2002</v>
      </c>
      <c r="N46" s="455" t="s">
        <v>5772</v>
      </c>
      <c r="O46" s="455" t="s">
        <v>2439</v>
      </c>
      <c r="P46" s="455" t="s">
        <v>5712</v>
      </c>
      <c r="Q46" s="455" t="s">
        <v>5773</v>
      </c>
      <c r="R46" s="455">
        <v>1</v>
      </c>
      <c r="S46" s="455">
        <v>3</v>
      </c>
      <c r="T46" s="455">
        <v>1</v>
      </c>
      <c r="U46" s="455" t="s">
        <v>5757</v>
      </c>
      <c r="V46" s="455">
        <v>3</v>
      </c>
      <c r="W46" s="455" t="s">
        <v>493</v>
      </c>
      <c r="X46" s="455" t="s">
        <v>494</v>
      </c>
      <c r="Y46" s="455" t="s">
        <v>374</v>
      </c>
      <c r="Z46" s="455" t="s">
        <v>989</v>
      </c>
      <c r="AA46" s="479">
        <v>1390.68</v>
      </c>
      <c r="AB46" s="479">
        <v>2500</v>
      </c>
      <c r="AC46" s="455">
        <v>1</v>
      </c>
      <c r="AD46" s="481">
        <v>45627</v>
      </c>
      <c r="AE46" s="455">
        <v>2</v>
      </c>
      <c r="AF46" s="455"/>
    </row>
    <row r="47" spans="1:32" s="462" customFormat="1" ht="28">
      <c r="A47" s="478" t="s">
        <v>5774</v>
      </c>
      <c r="B47" s="455" t="s">
        <v>5775</v>
      </c>
      <c r="C47" s="456"/>
      <c r="D47" s="456">
        <v>2</v>
      </c>
      <c r="E47" s="456">
        <v>3</v>
      </c>
      <c r="F47" s="456"/>
      <c r="G47" s="456"/>
      <c r="H47" s="456"/>
      <c r="I47" s="457"/>
      <c r="J47" s="455">
        <v>75</v>
      </c>
      <c r="K47" s="455" t="s">
        <v>5601</v>
      </c>
      <c r="L47" s="455" t="s">
        <v>2052</v>
      </c>
      <c r="M47" s="455" t="s">
        <v>5776</v>
      </c>
      <c r="N47" s="455" t="s">
        <v>5777</v>
      </c>
      <c r="O47" s="455" t="s">
        <v>1987</v>
      </c>
      <c r="P47" s="455" t="s">
        <v>5712</v>
      </c>
      <c r="Q47" s="455"/>
      <c r="R47" s="455">
        <v>1</v>
      </c>
      <c r="S47" s="455">
        <v>4</v>
      </c>
      <c r="T47" s="455">
        <v>1</v>
      </c>
      <c r="U47" s="455" t="s">
        <v>23</v>
      </c>
      <c r="V47" s="455">
        <v>1</v>
      </c>
      <c r="W47" s="455" t="s">
        <v>2876</v>
      </c>
      <c r="X47" s="455" t="s">
        <v>5778</v>
      </c>
      <c r="Y47" s="455" t="s">
        <v>49</v>
      </c>
      <c r="Z47" s="455" t="s">
        <v>49</v>
      </c>
      <c r="AA47" s="479">
        <v>6026.29</v>
      </c>
      <c r="AB47" s="479">
        <f>19200+414.84+340.41</f>
        <v>19955.25</v>
      </c>
      <c r="AC47" s="455">
        <v>1</v>
      </c>
      <c r="AD47" s="455">
        <v>2023</v>
      </c>
      <c r="AE47" s="455">
        <v>2</v>
      </c>
      <c r="AF47" s="455"/>
    </row>
    <row r="48" spans="1:32" s="462" customFormat="1" ht="70">
      <c r="A48" s="478" t="s">
        <v>5779</v>
      </c>
      <c r="B48" s="455" t="s">
        <v>5780</v>
      </c>
      <c r="C48" s="456"/>
      <c r="D48" s="456">
        <v>2</v>
      </c>
      <c r="E48" s="456">
        <v>3</v>
      </c>
      <c r="F48" s="456"/>
      <c r="G48" s="456"/>
      <c r="H48" s="456"/>
      <c r="I48" s="457"/>
      <c r="J48" s="455">
        <v>24</v>
      </c>
      <c r="K48" s="455" t="s">
        <v>5601</v>
      </c>
      <c r="L48" s="455" t="s">
        <v>2052</v>
      </c>
      <c r="M48" s="455" t="s">
        <v>5781</v>
      </c>
      <c r="N48" s="455" t="s">
        <v>5782</v>
      </c>
      <c r="O48" s="455" t="s">
        <v>5625</v>
      </c>
      <c r="P48" s="455" t="s">
        <v>5783</v>
      </c>
      <c r="Q48" s="455" t="s">
        <v>5784</v>
      </c>
      <c r="R48" s="455">
        <v>1</v>
      </c>
      <c r="S48" s="455">
        <v>4</v>
      </c>
      <c r="T48" s="455">
        <v>1</v>
      </c>
      <c r="U48" s="455" t="s">
        <v>5757</v>
      </c>
      <c r="V48" s="455">
        <v>1</v>
      </c>
      <c r="W48" s="455" t="s">
        <v>5785</v>
      </c>
      <c r="X48" s="455" t="s">
        <v>5786</v>
      </c>
      <c r="Y48" s="455" t="s">
        <v>5787</v>
      </c>
      <c r="Z48" s="455" t="s">
        <v>5788</v>
      </c>
      <c r="AA48" s="479">
        <v>695.34</v>
      </c>
      <c r="AB48" s="479">
        <v>9200</v>
      </c>
      <c r="AC48" s="455">
        <v>1</v>
      </c>
      <c r="AD48" s="455">
        <v>2023</v>
      </c>
      <c r="AE48" s="455">
        <v>2</v>
      </c>
      <c r="AF48" s="455"/>
    </row>
    <row r="49" spans="1:32" s="462" customFormat="1" ht="168">
      <c r="A49" s="478" t="s">
        <v>2645</v>
      </c>
      <c r="B49" s="455" t="s">
        <v>5789</v>
      </c>
      <c r="C49" s="456"/>
      <c r="D49" s="456">
        <v>2</v>
      </c>
      <c r="E49" s="456">
        <v>3</v>
      </c>
      <c r="F49" s="456"/>
      <c r="G49" s="456"/>
      <c r="H49" s="456">
        <v>6</v>
      </c>
      <c r="I49" s="457"/>
      <c r="J49" s="455">
        <v>47</v>
      </c>
      <c r="K49" s="455" t="s">
        <v>5601</v>
      </c>
      <c r="L49" s="455" t="s">
        <v>2052</v>
      </c>
      <c r="M49" s="455" t="s">
        <v>2646</v>
      </c>
      <c r="N49" s="455" t="s">
        <v>2647</v>
      </c>
      <c r="O49" s="455" t="s">
        <v>5723</v>
      </c>
      <c r="P49" s="455" t="s">
        <v>2648</v>
      </c>
      <c r="Q49" s="455" t="s">
        <v>2649</v>
      </c>
      <c r="R49" s="455" t="s">
        <v>2650</v>
      </c>
      <c r="S49" s="455" t="s">
        <v>2651</v>
      </c>
      <c r="T49" s="455" t="s">
        <v>5790</v>
      </c>
      <c r="U49" s="455" t="s">
        <v>2652</v>
      </c>
      <c r="V49" s="455" t="s">
        <v>5791</v>
      </c>
      <c r="W49" s="455" t="s">
        <v>2653</v>
      </c>
      <c r="X49" s="455" t="s">
        <v>2654</v>
      </c>
      <c r="Y49" s="482" t="s">
        <v>49</v>
      </c>
      <c r="Z49" s="455" t="s">
        <v>5792</v>
      </c>
      <c r="AA49" s="479">
        <v>297540</v>
      </c>
      <c r="AB49" s="479">
        <v>81413.070000000007</v>
      </c>
      <c r="AC49" s="455">
        <v>3</v>
      </c>
      <c r="AD49" s="455">
        <v>2022</v>
      </c>
      <c r="AE49" s="455">
        <v>1</v>
      </c>
      <c r="AF49" s="455"/>
    </row>
    <row r="50" spans="1:32" s="462" customFormat="1" ht="42">
      <c r="A50" s="478" t="s">
        <v>5793</v>
      </c>
      <c r="B50" s="455" t="s">
        <v>5794</v>
      </c>
      <c r="C50" s="456"/>
      <c r="D50" s="456">
        <v>2</v>
      </c>
      <c r="E50" s="456">
        <v>3</v>
      </c>
      <c r="F50" s="456"/>
      <c r="G50" s="456"/>
      <c r="H50" s="456"/>
      <c r="I50" s="457"/>
      <c r="J50" s="455">
        <v>8</v>
      </c>
      <c r="K50" s="455" t="s">
        <v>5601</v>
      </c>
      <c r="L50" s="455" t="s">
        <v>2052</v>
      </c>
      <c r="M50" s="455" t="s">
        <v>5795</v>
      </c>
      <c r="N50" s="455" t="s">
        <v>5321</v>
      </c>
      <c r="O50" s="455" t="s">
        <v>4871</v>
      </c>
      <c r="P50" s="455" t="s">
        <v>5712</v>
      </c>
      <c r="Q50" s="455" t="s">
        <v>5606</v>
      </c>
      <c r="R50" s="455">
        <v>1</v>
      </c>
      <c r="S50" s="455">
        <v>1</v>
      </c>
      <c r="T50" s="455">
        <v>1</v>
      </c>
      <c r="U50" s="455" t="s">
        <v>5607</v>
      </c>
      <c r="V50" s="455">
        <v>1</v>
      </c>
      <c r="W50" s="455" t="s">
        <v>374</v>
      </c>
      <c r="X50" s="455" t="s">
        <v>5796</v>
      </c>
      <c r="Y50" s="482" t="s">
        <v>49</v>
      </c>
      <c r="Z50" s="455" t="s">
        <v>49</v>
      </c>
      <c r="AA50" s="479">
        <v>3013.14</v>
      </c>
      <c r="AB50" s="479">
        <v>9000</v>
      </c>
      <c r="AC50" s="455" t="s">
        <v>1786</v>
      </c>
      <c r="AD50" s="455">
        <v>2023</v>
      </c>
      <c r="AE50" s="455">
        <v>2</v>
      </c>
      <c r="AF50" s="455"/>
    </row>
    <row r="51" spans="1:32" s="462" customFormat="1" ht="84">
      <c r="A51" s="478" t="s">
        <v>5797</v>
      </c>
      <c r="B51" s="455" t="s">
        <v>5798</v>
      </c>
      <c r="C51" s="456"/>
      <c r="D51" s="456">
        <v>2</v>
      </c>
      <c r="E51" s="456">
        <v>3</v>
      </c>
      <c r="F51" s="456"/>
      <c r="G51" s="456"/>
      <c r="H51" s="456"/>
      <c r="I51" s="457"/>
      <c r="J51" s="455" t="s">
        <v>5799</v>
      </c>
      <c r="K51" s="455" t="s">
        <v>5601</v>
      </c>
      <c r="L51" s="455" t="s">
        <v>2052</v>
      </c>
      <c r="M51" s="455" t="s">
        <v>5800</v>
      </c>
      <c r="N51" s="455" t="s">
        <v>5801</v>
      </c>
      <c r="O51" s="455" t="s">
        <v>4871</v>
      </c>
      <c r="P51" s="455" t="s">
        <v>5712</v>
      </c>
      <c r="Q51" s="455" t="s">
        <v>5606</v>
      </c>
      <c r="R51" s="455">
        <v>1</v>
      </c>
      <c r="S51" s="455">
        <v>1</v>
      </c>
      <c r="T51" s="455">
        <v>1</v>
      </c>
      <c r="U51" s="455" t="s">
        <v>5607</v>
      </c>
      <c r="V51" s="455">
        <v>1</v>
      </c>
      <c r="W51" s="455" t="s">
        <v>5802</v>
      </c>
      <c r="X51" s="455" t="s">
        <v>374</v>
      </c>
      <c r="Y51" s="482" t="s">
        <v>49</v>
      </c>
      <c r="Z51" s="455" t="s">
        <v>49</v>
      </c>
      <c r="AA51" s="479">
        <v>3013.14</v>
      </c>
      <c r="AB51" s="479"/>
      <c r="AC51" s="455" t="s">
        <v>1786</v>
      </c>
      <c r="AD51" s="455">
        <v>2024</v>
      </c>
      <c r="AE51" s="455">
        <v>1</v>
      </c>
      <c r="AF51" s="455"/>
    </row>
    <row r="52" spans="1:32" s="462" customFormat="1" ht="14">
      <c r="A52" s="483" t="s">
        <v>5803</v>
      </c>
      <c r="B52" s="455" t="s">
        <v>2665</v>
      </c>
      <c r="C52" s="456"/>
      <c r="D52" s="456"/>
      <c r="E52" s="456">
        <v>3</v>
      </c>
      <c r="F52" s="456"/>
      <c r="G52" s="456"/>
      <c r="H52" s="456">
        <v>6</v>
      </c>
      <c r="I52" s="457"/>
      <c r="J52" s="455" t="s">
        <v>5601</v>
      </c>
      <c r="K52" s="455" t="s">
        <v>5601</v>
      </c>
      <c r="L52" s="455" t="s">
        <v>2052</v>
      </c>
      <c r="M52" s="455" t="s">
        <v>2666</v>
      </c>
      <c r="N52" s="455" t="s">
        <v>64</v>
      </c>
      <c r="O52" s="455" t="s">
        <v>2439</v>
      </c>
      <c r="P52" s="455" t="s">
        <v>50</v>
      </c>
      <c r="Q52" s="455" t="s">
        <v>5606</v>
      </c>
      <c r="R52" s="455">
        <v>1</v>
      </c>
      <c r="S52" s="455" t="s">
        <v>4086</v>
      </c>
      <c r="T52" s="455" t="s">
        <v>5601</v>
      </c>
      <c r="U52" s="455" t="s">
        <v>5607</v>
      </c>
      <c r="V52" s="455">
        <v>1</v>
      </c>
      <c r="W52" s="458" t="s">
        <v>374</v>
      </c>
      <c r="X52" s="459" t="s">
        <v>5804</v>
      </c>
      <c r="Y52" s="458" t="s">
        <v>49</v>
      </c>
      <c r="Z52" s="458" t="s">
        <v>49</v>
      </c>
      <c r="AA52" s="460">
        <v>3013.14</v>
      </c>
      <c r="AB52" s="460">
        <v>2000</v>
      </c>
      <c r="AC52" s="455" t="s">
        <v>1786</v>
      </c>
      <c r="AD52" s="459" t="s">
        <v>5805</v>
      </c>
      <c r="AE52" s="458">
        <v>2</v>
      </c>
      <c r="AF52" s="458"/>
    </row>
    <row r="53" spans="1:32" s="462" customFormat="1" ht="14">
      <c r="A53" s="483" t="s">
        <v>5806</v>
      </c>
      <c r="B53" s="455" t="s">
        <v>2665</v>
      </c>
      <c r="C53" s="456"/>
      <c r="D53" s="456"/>
      <c r="E53" s="456">
        <v>3</v>
      </c>
      <c r="F53" s="456"/>
      <c r="G53" s="456"/>
      <c r="H53" s="456">
        <v>6</v>
      </c>
      <c r="I53" s="457"/>
      <c r="J53" s="455" t="s">
        <v>5601</v>
      </c>
      <c r="K53" s="455" t="s">
        <v>5601</v>
      </c>
      <c r="L53" s="455" t="s">
        <v>2052</v>
      </c>
      <c r="M53" s="455" t="s">
        <v>2666</v>
      </c>
      <c r="N53" s="455" t="s">
        <v>64</v>
      </c>
      <c r="O53" s="455" t="s">
        <v>2439</v>
      </c>
      <c r="P53" s="455" t="s">
        <v>50</v>
      </c>
      <c r="Q53" s="455" t="s">
        <v>5606</v>
      </c>
      <c r="R53" s="455">
        <v>1</v>
      </c>
      <c r="S53" s="455" t="s">
        <v>4086</v>
      </c>
      <c r="T53" s="455" t="s">
        <v>5601</v>
      </c>
      <c r="U53" s="455" t="s">
        <v>5607</v>
      </c>
      <c r="V53" s="455">
        <v>1</v>
      </c>
      <c r="W53" s="458" t="s">
        <v>374</v>
      </c>
      <c r="X53" s="459" t="s">
        <v>5804</v>
      </c>
      <c r="Y53" s="458" t="s">
        <v>49</v>
      </c>
      <c r="Z53" s="458" t="s">
        <v>49</v>
      </c>
      <c r="AA53" s="460">
        <v>3013.14</v>
      </c>
      <c r="AB53" s="460">
        <v>2000</v>
      </c>
      <c r="AC53" s="455" t="s">
        <v>1786</v>
      </c>
      <c r="AD53" s="459" t="s">
        <v>5805</v>
      </c>
      <c r="AE53" s="458">
        <v>2</v>
      </c>
      <c r="AF53" s="458"/>
    </row>
    <row r="54" spans="1:32" s="462" customFormat="1" ht="14">
      <c r="A54" s="483" t="s">
        <v>5807</v>
      </c>
      <c r="B54" s="455" t="s">
        <v>2665</v>
      </c>
      <c r="C54" s="456"/>
      <c r="D54" s="456"/>
      <c r="E54" s="456">
        <v>3</v>
      </c>
      <c r="F54" s="456"/>
      <c r="G54" s="456"/>
      <c r="H54" s="456">
        <v>6</v>
      </c>
      <c r="I54" s="457"/>
      <c r="J54" s="455" t="s">
        <v>5601</v>
      </c>
      <c r="K54" s="455" t="s">
        <v>5601</v>
      </c>
      <c r="L54" s="455" t="s">
        <v>2052</v>
      </c>
      <c r="M54" s="455" t="s">
        <v>2666</v>
      </c>
      <c r="N54" s="455" t="s">
        <v>64</v>
      </c>
      <c r="O54" s="455" t="s">
        <v>1987</v>
      </c>
      <c r="P54" s="455" t="s">
        <v>50</v>
      </c>
      <c r="Q54" s="455" t="s">
        <v>5606</v>
      </c>
      <c r="R54" s="455">
        <v>1</v>
      </c>
      <c r="S54" s="455" t="s">
        <v>4086</v>
      </c>
      <c r="T54" s="455" t="s">
        <v>5601</v>
      </c>
      <c r="U54" s="455" t="s">
        <v>5607</v>
      </c>
      <c r="V54" s="455">
        <v>1</v>
      </c>
      <c r="W54" s="458" t="s">
        <v>374</v>
      </c>
      <c r="X54" s="459" t="s">
        <v>5804</v>
      </c>
      <c r="Y54" s="458" t="s">
        <v>49</v>
      </c>
      <c r="Z54" s="458" t="s">
        <v>49</v>
      </c>
      <c r="AA54" s="460">
        <v>3013.14</v>
      </c>
      <c r="AB54" s="460">
        <v>2000</v>
      </c>
      <c r="AC54" s="455" t="s">
        <v>1786</v>
      </c>
      <c r="AD54" s="459">
        <v>2024</v>
      </c>
      <c r="AE54" s="458">
        <v>2</v>
      </c>
      <c r="AF54" s="458"/>
    </row>
    <row r="55" spans="1:32" s="462" customFormat="1" ht="70">
      <c r="A55" s="484" t="s">
        <v>2656</v>
      </c>
      <c r="B55" s="455" t="s">
        <v>5808</v>
      </c>
      <c r="C55" s="456"/>
      <c r="D55" s="456">
        <v>2</v>
      </c>
      <c r="E55" s="456">
        <v>3</v>
      </c>
      <c r="F55" s="456"/>
      <c r="G55" s="456"/>
      <c r="H55" s="456">
        <v>6</v>
      </c>
      <c r="I55" s="457"/>
      <c r="J55" s="455" t="s">
        <v>5601</v>
      </c>
      <c r="K55" s="455" t="s">
        <v>5601</v>
      </c>
      <c r="L55" s="455" t="s">
        <v>2052</v>
      </c>
      <c r="M55" s="455" t="s">
        <v>2657</v>
      </c>
      <c r="N55" s="455" t="s">
        <v>5747</v>
      </c>
      <c r="O55" s="455" t="s">
        <v>5712</v>
      </c>
      <c r="P55" s="455" t="s">
        <v>5712</v>
      </c>
      <c r="Q55" s="455" t="s">
        <v>5606</v>
      </c>
      <c r="R55" s="455" t="s">
        <v>4086</v>
      </c>
      <c r="S55" s="455" t="s">
        <v>4086</v>
      </c>
      <c r="T55" s="455" t="s">
        <v>1991</v>
      </c>
      <c r="U55" s="455" t="s">
        <v>5607</v>
      </c>
      <c r="V55" s="455" t="s">
        <v>5601</v>
      </c>
      <c r="W55" s="459" t="s">
        <v>5809</v>
      </c>
      <c r="X55" s="455" t="s">
        <v>5810</v>
      </c>
      <c r="Y55" s="458" t="s">
        <v>49</v>
      </c>
      <c r="Z55" s="458" t="s">
        <v>49</v>
      </c>
      <c r="AA55" s="460">
        <v>243223</v>
      </c>
      <c r="AB55" s="460"/>
      <c r="AC55" s="455" t="s">
        <v>1786</v>
      </c>
      <c r="AD55" s="459">
        <v>2015</v>
      </c>
      <c r="AE55" s="455">
        <v>1</v>
      </c>
      <c r="AF55" s="455"/>
    </row>
    <row r="56" spans="1:32" s="462" customFormat="1" ht="70">
      <c r="A56" s="484" t="s">
        <v>5811</v>
      </c>
      <c r="B56" s="455" t="s">
        <v>5812</v>
      </c>
      <c r="C56" s="456"/>
      <c r="D56" s="456">
        <v>2</v>
      </c>
      <c r="E56" s="456"/>
      <c r="F56" s="456"/>
      <c r="G56" s="456">
        <v>5</v>
      </c>
      <c r="H56" s="456">
        <v>6</v>
      </c>
      <c r="I56" s="457"/>
      <c r="J56" s="455">
        <v>28</v>
      </c>
      <c r="K56" s="455" t="s">
        <v>5601</v>
      </c>
      <c r="L56" s="455" t="s">
        <v>5286</v>
      </c>
      <c r="M56" s="455" t="s">
        <v>5813</v>
      </c>
      <c r="N56" s="455" t="s">
        <v>5747</v>
      </c>
      <c r="O56" s="455" t="s">
        <v>5712</v>
      </c>
      <c r="P56" s="455" t="s">
        <v>50</v>
      </c>
      <c r="Q56" s="455" t="s">
        <v>5814</v>
      </c>
      <c r="R56" s="455">
        <v>1</v>
      </c>
      <c r="S56" s="455" t="s">
        <v>4086</v>
      </c>
      <c r="T56" s="455">
        <v>1</v>
      </c>
      <c r="U56" s="455" t="s">
        <v>5607</v>
      </c>
      <c r="V56" s="455" t="s">
        <v>1991</v>
      </c>
      <c r="W56" s="458" t="s">
        <v>5815</v>
      </c>
      <c r="X56" s="455" t="s">
        <v>5816</v>
      </c>
      <c r="Y56" s="458" t="s">
        <v>49</v>
      </c>
      <c r="Z56" s="459" t="s">
        <v>5817</v>
      </c>
      <c r="AA56" s="460">
        <v>18052</v>
      </c>
      <c r="AB56" s="460"/>
      <c r="AC56" s="455" t="s">
        <v>1786</v>
      </c>
      <c r="AD56" s="459">
        <v>2024</v>
      </c>
      <c r="AE56" s="455"/>
      <c r="AF56" s="455"/>
    </row>
    <row r="57" spans="1:32" s="462" customFormat="1" ht="98">
      <c r="A57" s="484" t="s">
        <v>5818</v>
      </c>
      <c r="B57" s="466" t="s">
        <v>5819</v>
      </c>
      <c r="C57" s="456"/>
      <c r="D57" s="456">
        <v>2</v>
      </c>
      <c r="E57" s="456">
        <v>3</v>
      </c>
      <c r="F57" s="456"/>
      <c r="G57" s="456"/>
      <c r="H57" s="456"/>
      <c r="I57" s="457"/>
      <c r="J57" s="455">
        <v>11</v>
      </c>
      <c r="K57" s="455" t="s">
        <v>5601</v>
      </c>
      <c r="L57" s="455" t="s">
        <v>2052</v>
      </c>
      <c r="M57" s="455" t="s">
        <v>5820</v>
      </c>
      <c r="N57" s="455" t="s">
        <v>5747</v>
      </c>
      <c r="O57" s="455" t="s">
        <v>5712</v>
      </c>
      <c r="P57" s="455" t="s">
        <v>50</v>
      </c>
      <c r="Q57" s="455" t="s">
        <v>5606</v>
      </c>
      <c r="R57" s="455">
        <v>1</v>
      </c>
      <c r="S57" s="455">
        <v>4</v>
      </c>
      <c r="T57" s="455">
        <v>1</v>
      </c>
      <c r="U57" s="455" t="s">
        <v>5607</v>
      </c>
      <c r="V57" s="455">
        <v>1</v>
      </c>
      <c r="W57" s="459" t="s">
        <v>2845</v>
      </c>
      <c r="X57" s="455" t="s">
        <v>5821</v>
      </c>
      <c r="Y57" s="458" t="s">
        <v>49</v>
      </c>
      <c r="Z57" s="458" t="s">
        <v>49</v>
      </c>
      <c r="AA57" s="475" t="s">
        <v>2119</v>
      </c>
      <c r="AB57" s="460"/>
      <c r="AC57" s="455" t="s">
        <v>1786</v>
      </c>
      <c r="AD57" s="459"/>
      <c r="AE57" s="455"/>
      <c r="AF57" s="455"/>
    </row>
    <row r="58" spans="1:32" s="462" customFormat="1" ht="42">
      <c r="A58" s="484" t="s">
        <v>5822</v>
      </c>
      <c r="B58" s="455" t="s">
        <v>2629</v>
      </c>
      <c r="C58" s="456"/>
      <c r="D58" s="456">
        <v>2</v>
      </c>
      <c r="E58" s="456"/>
      <c r="F58" s="456"/>
      <c r="G58" s="456"/>
      <c r="H58" s="456"/>
      <c r="I58" s="457"/>
      <c r="J58" s="455" t="s">
        <v>5601</v>
      </c>
      <c r="K58" s="455" t="s">
        <v>5601</v>
      </c>
      <c r="L58" s="455" t="s">
        <v>2052</v>
      </c>
      <c r="M58" s="455" t="s">
        <v>5823</v>
      </c>
      <c r="N58" s="455" t="s">
        <v>2439</v>
      </c>
      <c r="O58" s="455" t="s">
        <v>5712</v>
      </c>
      <c r="P58" s="455" t="s">
        <v>50</v>
      </c>
      <c r="Q58" s="455" t="s">
        <v>5606</v>
      </c>
      <c r="R58" s="455">
        <v>1</v>
      </c>
      <c r="S58" s="455" t="s">
        <v>4086</v>
      </c>
      <c r="T58" s="455">
        <v>1</v>
      </c>
      <c r="U58" s="455" t="s">
        <v>5607</v>
      </c>
      <c r="V58" s="455">
        <v>1</v>
      </c>
      <c r="W58" s="458" t="s">
        <v>374</v>
      </c>
      <c r="X58" s="455" t="s">
        <v>2941</v>
      </c>
      <c r="Y58" s="458" t="s">
        <v>49</v>
      </c>
      <c r="Z58" s="458" t="s">
        <v>49</v>
      </c>
      <c r="AA58" s="460">
        <v>3013.14</v>
      </c>
      <c r="AB58" s="460"/>
      <c r="AC58" s="455" t="s">
        <v>1786</v>
      </c>
      <c r="AD58" s="459" t="s">
        <v>5805</v>
      </c>
      <c r="AE58" s="455"/>
      <c r="AF58" s="455"/>
    </row>
    <row r="59" spans="1:32" s="462" customFormat="1" ht="42">
      <c r="A59" s="484" t="s">
        <v>5824</v>
      </c>
      <c r="B59" s="455" t="s">
        <v>5825</v>
      </c>
      <c r="C59" s="456"/>
      <c r="D59" s="456"/>
      <c r="E59" s="456"/>
      <c r="F59" s="456">
        <v>4</v>
      </c>
      <c r="G59" s="456"/>
      <c r="H59" s="456"/>
      <c r="I59" s="457"/>
      <c r="J59" s="455" t="s">
        <v>5601</v>
      </c>
      <c r="K59" s="455" t="s">
        <v>5601</v>
      </c>
      <c r="L59" s="455" t="s">
        <v>2052</v>
      </c>
      <c r="M59" s="455" t="s">
        <v>5826</v>
      </c>
      <c r="N59" s="455" t="s">
        <v>5827</v>
      </c>
      <c r="O59" s="455" t="s">
        <v>5712</v>
      </c>
      <c r="P59" s="455" t="s">
        <v>50</v>
      </c>
      <c r="Q59" s="455" t="s">
        <v>5828</v>
      </c>
      <c r="R59" s="455"/>
      <c r="S59" s="455">
        <v>4</v>
      </c>
      <c r="T59" s="455">
        <v>1</v>
      </c>
      <c r="U59" s="455" t="s">
        <v>5607</v>
      </c>
      <c r="V59" s="455">
        <v>1</v>
      </c>
      <c r="W59" s="458" t="s">
        <v>374</v>
      </c>
      <c r="X59" s="455" t="s">
        <v>374</v>
      </c>
      <c r="Y59" s="458" t="s">
        <v>49</v>
      </c>
      <c r="Z59" s="458" t="s">
        <v>49</v>
      </c>
      <c r="AA59" s="460">
        <v>3013.14</v>
      </c>
      <c r="AB59" s="460"/>
      <c r="AC59" s="455" t="s">
        <v>1786</v>
      </c>
      <c r="AD59" s="459">
        <v>2024</v>
      </c>
      <c r="AE59" s="455"/>
      <c r="AF59" s="455"/>
    </row>
    <row r="60" spans="1:32" s="462" customFormat="1" ht="42">
      <c r="A60" s="484" t="s">
        <v>5829</v>
      </c>
      <c r="B60" s="455" t="s">
        <v>5830</v>
      </c>
      <c r="C60" s="456"/>
      <c r="D60" s="456">
        <v>2</v>
      </c>
      <c r="E60" s="456"/>
      <c r="F60" s="456"/>
      <c r="G60" s="456"/>
      <c r="H60" s="456"/>
      <c r="I60" s="457"/>
      <c r="J60" s="455" t="s">
        <v>5831</v>
      </c>
      <c r="K60" s="455" t="s">
        <v>5601</v>
      </c>
      <c r="L60" s="455" t="s">
        <v>2052</v>
      </c>
      <c r="M60" s="455" t="s">
        <v>5832</v>
      </c>
      <c r="N60" s="455" t="s">
        <v>2664</v>
      </c>
      <c r="O60" s="455" t="s">
        <v>5712</v>
      </c>
      <c r="P60" s="455" t="s">
        <v>5833</v>
      </c>
      <c r="Q60" s="455" t="s">
        <v>5606</v>
      </c>
      <c r="R60" s="455">
        <v>1</v>
      </c>
      <c r="S60" s="455" t="s">
        <v>4086</v>
      </c>
      <c r="T60" s="455">
        <v>1</v>
      </c>
      <c r="U60" s="455" t="s">
        <v>5607</v>
      </c>
      <c r="V60" s="455" t="s">
        <v>1991</v>
      </c>
      <c r="W60" s="458" t="s">
        <v>5834</v>
      </c>
      <c r="X60" s="459" t="s">
        <v>5835</v>
      </c>
      <c r="Y60" s="458" t="s">
        <v>49</v>
      </c>
      <c r="Z60" s="458" t="s">
        <v>49</v>
      </c>
      <c r="AA60" s="460">
        <v>3013.14</v>
      </c>
      <c r="AB60" s="485">
        <v>41738</v>
      </c>
      <c r="AC60" s="455">
        <v>1</v>
      </c>
      <c r="AD60" s="459">
        <v>2004</v>
      </c>
      <c r="AE60" s="458">
        <v>2</v>
      </c>
      <c r="AF60" s="458"/>
    </row>
    <row r="61" spans="1:32" s="462" customFormat="1" ht="70">
      <c r="A61" s="486" t="s">
        <v>2667</v>
      </c>
      <c r="B61" s="455" t="s">
        <v>5836</v>
      </c>
      <c r="C61" s="456"/>
      <c r="D61" s="456">
        <v>2</v>
      </c>
      <c r="E61" s="456"/>
      <c r="F61" s="456"/>
      <c r="G61" s="456"/>
      <c r="H61" s="456">
        <v>6</v>
      </c>
      <c r="I61" s="457"/>
      <c r="J61" s="455" t="s">
        <v>5601</v>
      </c>
      <c r="K61" s="455" t="s">
        <v>328</v>
      </c>
      <c r="L61" s="455" t="s">
        <v>5837</v>
      </c>
      <c r="M61" s="455" t="s">
        <v>2668</v>
      </c>
      <c r="N61" s="455" t="s">
        <v>5838</v>
      </c>
      <c r="O61" s="455" t="s">
        <v>328</v>
      </c>
      <c r="P61" s="455" t="s">
        <v>5839</v>
      </c>
      <c r="Q61" s="455" t="s">
        <v>2669</v>
      </c>
      <c r="R61" s="455"/>
      <c r="S61" s="455"/>
      <c r="T61" s="455"/>
      <c r="U61" s="455" t="s">
        <v>5607</v>
      </c>
      <c r="V61" s="455" t="s">
        <v>1991</v>
      </c>
      <c r="W61" s="458"/>
      <c r="X61" s="458"/>
      <c r="Y61" s="458"/>
      <c r="Z61" s="458"/>
      <c r="AA61" s="460">
        <v>27309</v>
      </c>
      <c r="AB61" s="460">
        <v>9487</v>
      </c>
      <c r="AC61" s="459" t="s">
        <v>1786</v>
      </c>
      <c r="AD61" s="459" t="s">
        <v>5805</v>
      </c>
      <c r="AE61" s="455">
        <v>1</v>
      </c>
      <c r="AF61" s="455"/>
    </row>
    <row r="62" spans="1:32" s="462" customFormat="1" ht="28">
      <c r="A62" s="486" t="s">
        <v>2670</v>
      </c>
      <c r="B62" s="487" t="s">
        <v>5840</v>
      </c>
      <c r="C62" s="456"/>
      <c r="D62" s="456"/>
      <c r="E62" s="456"/>
      <c r="F62" s="456"/>
      <c r="G62" s="456"/>
      <c r="H62" s="456"/>
      <c r="I62" s="457">
        <v>7</v>
      </c>
      <c r="J62" s="458" t="s">
        <v>5601</v>
      </c>
      <c r="K62" s="458" t="s">
        <v>23</v>
      </c>
      <c r="L62" s="458" t="s">
        <v>23</v>
      </c>
      <c r="M62" s="459" t="s">
        <v>5841</v>
      </c>
      <c r="N62" s="458" t="s">
        <v>64</v>
      </c>
      <c r="O62" s="458"/>
      <c r="P62" s="458"/>
      <c r="Q62" s="458"/>
      <c r="R62" s="458"/>
      <c r="S62" s="458"/>
      <c r="T62" s="458"/>
      <c r="U62" s="458" t="s">
        <v>5607</v>
      </c>
      <c r="V62" s="458" t="s">
        <v>1991</v>
      </c>
      <c r="W62" s="458"/>
      <c r="X62" s="458"/>
      <c r="Y62" s="458"/>
      <c r="Z62" s="458"/>
      <c r="AA62" s="488">
        <v>117718</v>
      </c>
      <c r="AB62" s="488"/>
      <c r="AC62" s="458" t="s">
        <v>1786</v>
      </c>
      <c r="AD62" s="459"/>
      <c r="AE62" s="458"/>
      <c r="AF62" s="458"/>
    </row>
    <row r="63" spans="1:32" s="462" customFormat="1" ht="56">
      <c r="A63" s="486" t="s">
        <v>2671</v>
      </c>
      <c r="B63" s="459" t="s">
        <v>5842</v>
      </c>
      <c r="C63" s="456"/>
      <c r="D63" s="456"/>
      <c r="E63" s="456"/>
      <c r="F63" s="456"/>
      <c r="G63" s="456"/>
      <c r="H63" s="456">
        <v>6</v>
      </c>
      <c r="I63" s="457">
        <v>7</v>
      </c>
      <c r="J63" s="458" t="s">
        <v>5601</v>
      </c>
      <c r="K63" s="458" t="s">
        <v>23</v>
      </c>
      <c r="L63" s="458" t="s">
        <v>23</v>
      </c>
      <c r="M63" s="459" t="s">
        <v>5843</v>
      </c>
      <c r="N63" s="458" t="s">
        <v>5844</v>
      </c>
      <c r="O63" s="458"/>
      <c r="P63" s="458"/>
      <c r="Q63" s="458"/>
      <c r="R63" s="458"/>
      <c r="S63" s="458"/>
      <c r="T63" s="458"/>
      <c r="U63" s="458" t="s">
        <v>5613</v>
      </c>
      <c r="V63" s="458" t="s">
        <v>1991</v>
      </c>
      <c r="W63" s="459" t="s">
        <v>5845</v>
      </c>
      <c r="X63" s="458"/>
      <c r="Y63" s="458"/>
      <c r="Z63" s="458"/>
      <c r="AA63" s="488">
        <v>36424.160000000003</v>
      </c>
      <c r="AB63" s="488">
        <v>21555</v>
      </c>
      <c r="AC63" s="458">
        <v>1</v>
      </c>
      <c r="AD63" s="459"/>
      <c r="AE63" s="458"/>
      <c r="AF63" s="458"/>
    </row>
    <row r="64" spans="1:32" s="462" customFormat="1" ht="42">
      <c r="A64" s="489" t="s">
        <v>2672</v>
      </c>
      <c r="B64" s="487" t="s">
        <v>5846</v>
      </c>
      <c r="C64" s="456"/>
      <c r="D64" s="456"/>
      <c r="E64" s="456"/>
      <c r="F64" s="456"/>
      <c r="G64" s="456"/>
      <c r="H64" s="456">
        <v>6</v>
      </c>
      <c r="I64" s="457">
        <v>7</v>
      </c>
      <c r="J64" s="458" t="s">
        <v>5601</v>
      </c>
      <c r="K64" s="458" t="s">
        <v>23</v>
      </c>
      <c r="L64" s="458" t="s">
        <v>23</v>
      </c>
      <c r="M64" s="459" t="s">
        <v>5847</v>
      </c>
      <c r="N64" s="458" t="s">
        <v>5844</v>
      </c>
      <c r="O64" s="458"/>
      <c r="P64" s="458"/>
      <c r="Q64" s="458"/>
      <c r="R64" s="458"/>
      <c r="S64" s="458"/>
      <c r="T64" s="458"/>
      <c r="U64" s="458" t="s">
        <v>5848</v>
      </c>
      <c r="V64" s="458" t="s">
        <v>1991</v>
      </c>
      <c r="W64" s="458"/>
      <c r="X64" s="458"/>
      <c r="Y64" s="458"/>
      <c r="Z64" s="458"/>
      <c r="AA64" s="488">
        <v>21235.63</v>
      </c>
      <c r="AB64" s="488">
        <v>817</v>
      </c>
      <c r="AC64" s="458">
        <v>1</v>
      </c>
      <c r="AD64" s="459"/>
      <c r="AE64" s="458"/>
      <c r="AF64" s="458"/>
    </row>
    <row r="65" spans="1:32" s="462" customFormat="1" ht="56">
      <c r="A65" s="489" t="s">
        <v>2673</v>
      </c>
      <c r="B65" s="487" t="s">
        <v>5849</v>
      </c>
      <c r="C65" s="456"/>
      <c r="D65" s="456"/>
      <c r="E65" s="456"/>
      <c r="F65" s="456"/>
      <c r="G65" s="456"/>
      <c r="H65" s="456">
        <v>6</v>
      </c>
      <c r="I65" s="457">
        <v>7</v>
      </c>
      <c r="J65" s="458" t="s">
        <v>5601</v>
      </c>
      <c r="K65" s="458" t="s">
        <v>23</v>
      </c>
      <c r="L65" s="458" t="s">
        <v>23</v>
      </c>
      <c r="M65" s="459" t="s">
        <v>5850</v>
      </c>
      <c r="N65" s="458" t="s">
        <v>5844</v>
      </c>
      <c r="O65" s="458"/>
      <c r="P65" s="458"/>
      <c r="Q65" s="458"/>
      <c r="R65" s="458"/>
      <c r="S65" s="458"/>
      <c r="T65" s="458"/>
      <c r="U65" s="458" t="s">
        <v>5607</v>
      </c>
      <c r="V65" s="455" t="s">
        <v>1991</v>
      </c>
      <c r="W65" s="458"/>
      <c r="X65" s="458"/>
      <c r="Y65" s="458"/>
      <c r="Z65" s="458"/>
      <c r="AA65" s="488">
        <v>9018.89</v>
      </c>
      <c r="AB65" s="488"/>
      <c r="AC65" s="458">
        <v>1</v>
      </c>
      <c r="AD65" s="459"/>
      <c r="AE65" s="458"/>
      <c r="AF65" s="458"/>
    </row>
    <row r="66" spans="1:32" s="462" customFormat="1" ht="56">
      <c r="A66" s="489" t="s">
        <v>2674</v>
      </c>
      <c r="B66" s="487" t="s">
        <v>5851</v>
      </c>
      <c r="C66" s="456"/>
      <c r="D66" s="456"/>
      <c r="E66" s="456"/>
      <c r="F66" s="456"/>
      <c r="G66" s="456"/>
      <c r="H66" s="456">
        <v>6</v>
      </c>
      <c r="I66" s="457">
        <v>7</v>
      </c>
      <c r="J66" s="458" t="s">
        <v>5601</v>
      </c>
      <c r="K66" s="458" t="s">
        <v>23</v>
      </c>
      <c r="L66" s="458" t="s">
        <v>23</v>
      </c>
      <c r="M66" s="459" t="s">
        <v>5847</v>
      </c>
      <c r="N66" s="458" t="s">
        <v>5844</v>
      </c>
      <c r="O66" s="458"/>
      <c r="P66" s="458"/>
      <c r="Q66" s="458"/>
      <c r="R66" s="458"/>
      <c r="S66" s="458"/>
      <c r="T66" s="458"/>
      <c r="U66" s="458" t="s">
        <v>5607</v>
      </c>
      <c r="V66" s="455" t="s">
        <v>1991</v>
      </c>
      <c r="W66" s="458"/>
      <c r="X66" s="458"/>
      <c r="Y66" s="458"/>
      <c r="Z66" s="458"/>
      <c r="AA66" s="488">
        <v>13100.94</v>
      </c>
      <c r="AB66" s="488">
        <v>590</v>
      </c>
      <c r="AC66" s="458">
        <v>1</v>
      </c>
      <c r="AD66" s="459"/>
      <c r="AE66" s="458"/>
      <c r="AF66" s="458"/>
    </row>
    <row r="67" spans="1:32" s="462" customFormat="1" ht="56">
      <c r="A67" s="489" t="s">
        <v>2675</v>
      </c>
      <c r="B67" s="490" t="s">
        <v>5852</v>
      </c>
      <c r="C67" s="456"/>
      <c r="D67" s="456"/>
      <c r="E67" s="456"/>
      <c r="F67" s="456"/>
      <c r="G67" s="456"/>
      <c r="H67" s="456">
        <v>6</v>
      </c>
      <c r="I67" s="457">
        <v>7</v>
      </c>
      <c r="J67" s="458" t="s">
        <v>5601</v>
      </c>
      <c r="K67" s="458" t="s">
        <v>23</v>
      </c>
      <c r="L67" s="458" t="s">
        <v>23</v>
      </c>
      <c r="M67" s="459" t="s">
        <v>5847</v>
      </c>
      <c r="N67" s="458" t="s">
        <v>64</v>
      </c>
      <c r="O67" s="458"/>
      <c r="P67" s="458"/>
      <c r="Q67" s="458"/>
      <c r="R67" s="458"/>
      <c r="S67" s="458"/>
      <c r="T67" s="458"/>
      <c r="U67" s="458" t="s">
        <v>5607</v>
      </c>
      <c r="V67" s="455" t="s">
        <v>1991</v>
      </c>
      <c r="W67" s="458"/>
      <c r="X67" s="458"/>
      <c r="Y67" s="458"/>
      <c r="Z67" s="458"/>
      <c r="AA67" s="460">
        <v>384478</v>
      </c>
      <c r="AB67" s="460">
        <v>24141</v>
      </c>
      <c r="AC67" s="458">
        <v>1</v>
      </c>
      <c r="AD67" s="459"/>
      <c r="AE67" s="458">
        <v>1</v>
      </c>
      <c r="AF67" s="458"/>
    </row>
    <row r="68" spans="1:32" s="462" customFormat="1" ht="56">
      <c r="A68" s="491" t="s">
        <v>5893</v>
      </c>
      <c r="B68" s="487" t="s">
        <v>5853</v>
      </c>
      <c r="C68" s="456"/>
      <c r="D68" s="456"/>
      <c r="E68" s="456"/>
      <c r="F68" s="456"/>
      <c r="G68" s="456"/>
      <c r="H68" s="456">
        <v>6</v>
      </c>
      <c r="I68" s="457">
        <v>7</v>
      </c>
      <c r="J68" s="458" t="s">
        <v>5601</v>
      </c>
      <c r="K68" s="458" t="s">
        <v>23</v>
      </c>
      <c r="L68" s="458" t="s">
        <v>23</v>
      </c>
      <c r="M68" s="459" t="s">
        <v>5847</v>
      </c>
      <c r="N68" s="458" t="s">
        <v>5844</v>
      </c>
      <c r="O68" s="458"/>
      <c r="P68" s="458"/>
      <c r="Q68" s="458"/>
      <c r="R68" s="458"/>
      <c r="S68" s="458"/>
      <c r="T68" s="458"/>
      <c r="U68" s="458" t="s">
        <v>5607</v>
      </c>
      <c r="V68" s="455" t="s">
        <v>1991</v>
      </c>
      <c r="W68" s="458"/>
      <c r="X68" s="458"/>
      <c r="Y68" s="458"/>
      <c r="Z68" s="458"/>
      <c r="AA68" s="460">
        <v>6199.95</v>
      </c>
      <c r="AB68" s="460"/>
      <c r="AC68" s="458">
        <v>1</v>
      </c>
      <c r="AD68" s="459"/>
      <c r="AE68" s="458"/>
      <c r="AF68" s="458"/>
    </row>
    <row r="69" spans="1:32" s="462" customFormat="1" ht="56">
      <c r="A69" s="486" t="s">
        <v>2676</v>
      </c>
      <c r="B69" s="459" t="s">
        <v>5854</v>
      </c>
      <c r="C69" s="456"/>
      <c r="D69" s="456"/>
      <c r="E69" s="456"/>
      <c r="F69" s="456"/>
      <c r="G69" s="456"/>
      <c r="H69" s="456">
        <v>6</v>
      </c>
      <c r="I69" s="457">
        <v>7</v>
      </c>
      <c r="J69" s="459" t="s">
        <v>5855</v>
      </c>
      <c r="K69" s="458" t="s">
        <v>23</v>
      </c>
      <c r="L69" s="458" t="s">
        <v>23</v>
      </c>
      <c r="M69" s="459" t="s">
        <v>5856</v>
      </c>
      <c r="N69" s="458" t="s">
        <v>50</v>
      </c>
      <c r="O69" s="458"/>
      <c r="P69" s="458"/>
      <c r="Q69" s="458"/>
      <c r="R69" s="458"/>
      <c r="S69" s="458"/>
      <c r="T69" s="458"/>
      <c r="U69" s="458" t="s">
        <v>5607</v>
      </c>
      <c r="V69" s="455" t="s">
        <v>1991</v>
      </c>
      <c r="W69" s="458"/>
      <c r="X69" s="458"/>
      <c r="Y69" s="458"/>
      <c r="Z69" s="458"/>
      <c r="AA69" s="460">
        <v>1228207</v>
      </c>
      <c r="AB69" s="460">
        <v>30705</v>
      </c>
      <c r="AC69" s="458">
        <v>1</v>
      </c>
      <c r="AD69" s="459">
        <v>1953</v>
      </c>
      <c r="AE69" s="458">
        <v>1</v>
      </c>
      <c r="AF69" s="458"/>
    </row>
    <row r="70" spans="1:32" s="462" customFormat="1" ht="56">
      <c r="A70" s="486" t="s">
        <v>2677</v>
      </c>
      <c r="B70" s="459" t="s">
        <v>5857</v>
      </c>
      <c r="C70" s="456"/>
      <c r="D70" s="456"/>
      <c r="E70" s="456"/>
      <c r="F70" s="456"/>
      <c r="G70" s="456"/>
      <c r="H70" s="456">
        <v>6</v>
      </c>
      <c r="I70" s="457">
        <v>7</v>
      </c>
      <c r="J70" s="459" t="s">
        <v>5855</v>
      </c>
      <c r="K70" s="458" t="s">
        <v>23</v>
      </c>
      <c r="L70" s="458" t="s">
        <v>23</v>
      </c>
      <c r="M70" s="459" t="s">
        <v>5858</v>
      </c>
      <c r="N70" s="458" t="s">
        <v>64</v>
      </c>
      <c r="O70" s="458"/>
      <c r="P70" s="458"/>
      <c r="Q70" s="458"/>
      <c r="R70" s="458"/>
      <c r="S70" s="458"/>
      <c r="T70" s="458"/>
      <c r="U70" s="458" t="s">
        <v>5607</v>
      </c>
      <c r="V70" s="455" t="s">
        <v>1991</v>
      </c>
      <c r="W70" s="459" t="s">
        <v>5859</v>
      </c>
      <c r="X70" s="458"/>
      <c r="Y70" s="458"/>
      <c r="Z70" s="458"/>
      <c r="AA70" s="460">
        <v>288070</v>
      </c>
      <c r="AB70" s="460">
        <v>58591</v>
      </c>
      <c r="AC70" s="458">
        <v>1</v>
      </c>
      <c r="AD70" s="459">
        <v>1938</v>
      </c>
      <c r="AE70" s="458">
        <v>1</v>
      </c>
      <c r="AF70" s="458"/>
    </row>
    <row r="71" spans="1:32" s="492" customFormat="1" ht="98">
      <c r="A71" s="486" t="s">
        <v>5860</v>
      </c>
      <c r="B71" s="459" t="s">
        <v>5861</v>
      </c>
      <c r="C71" s="456"/>
      <c r="D71" s="456"/>
      <c r="E71" s="456"/>
      <c r="F71" s="456"/>
      <c r="G71" s="456"/>
      <c r="H71" s="456">
        <v>6</v>
      </c>
      <c r="I71" s="457">
        <v>7</v>
      </c>
      <c r="J71" s="459" t="s">
        <v>5862</v>
      </c>
      <c r="K71" s="458" t="s">
        <v>23</v>
      </c>
      <c r="L71" s="458" t="s">
        <v>23</v>
      </c>
      <c r="M71" s="459" t="s">
        <v>5863</v>
      </c>
      <c r="N71" s="458" t="s">
        <v>64</v>
      </c>
      <c r="O71" s="458"/>
      <c r="P71" s="458"/>
      <c r="Q71" s="458"/>
      <c r="R71" s="458"/>
      <c r="S71" s="458"/>
      <c r="T71" s="458"/>
      <c r="U71" s="458" t="s">
        <v>5607</v>
      </c>
      <c r="V71" s="458" t="s">
        <v>1991</v>
      </c>
      <c r="W71" s="459" t="s">
        <v>5864</v>
      </c>
      <c r="X71" s="458" t="s">
        <v>5865</v>
      </c>
      <c r="Y71" s="458"/>
      <c r="Z71" s="458"/>
      <c r="AA71" s="460">
        <v>3266242</v>
      </c>
      <c r="AB71" s="460">
        <v>1025334</v>
      </c>
      <c r="AC71" s="458" t="s">
        <v>5866</v>
      </c>
      <c r="AD71" s="459">
        <v>1938</v>
      </c>
      <c r="AE71" s="458">
        <v>1</v>
      </c>
      <c r="AF71" s="458"/>
    </row>
    <row r="72" spans="1:32" s="492" customFormat="1" ht="70">
      <c r="A72" s="493" t="s">
        <v>5867</v>
      </c>
      <c r="B72" s="494" t="s">
        <v>5868</v>
      </c>
      <c r="C72" s="495"/>
      <c r="D72" s="495"/>
      <c r="E72" s="495"/>
      <c r="F72" s="495"/>
      <c r="G72" s="495">
        <v>5</v>
      </c>
      <c r="H72" s="495">
        <v>6</v>
      </c>
      <c r="I72" s="496"/>
      <c r="J72" s="497" t="s">
        <v>5869</v>
      </c>
      <c r="K72" s="458" t="s">
        <v>23</v>
      </c>
      <c r="L72" s="498">
        <v>0</v>
      </c>
      <c r="M72" s="497" t="s">
        <v>5870</v>
      </c>
      <c r="N72" s="498" t="s">
        <v>64</v>
      </c>
      <c r="O72" s="498"/>
      <c r="P72" s="498"/>
      <c r="Q72" s="498"/>
      <c r="R72" s="498"/>
      <c r="S72" s="498"/>
      <c r="T72" s="498"/>
      <c r="U72" s="498" t="s">
        <v>5607</v>
      </c>
      <c r="V72" s="455" t="s">
        <v>1991</v>
      </c>
      <c r="W72" s="498"/>
      <c r="X72" s="498"/>
      <c r="Y72" s="498"/>
      <c r="Z72" s="498"/>
      <c r="AA72" s="499">
        <v>86859.39</v>
      </c>
      <c r="AB72" s="500"/>
      <c r="AC72" s="498" t="s">
        <v>1991</v>
      </c>
      <c r="AD72" s="497">
        <v>2004</v>
      </c>
      <c r="AE72" s="498">
        <v>1</v>
      </c>
      <c r="AF72" s="498"/>
    </row>
    <row r="73" spans="1:32" s="492" customFormat="1" ht="42">
      <c r="A73" s="501" t="s">
        <v>5871</v>
      </c>
      <c r="B73" s="459" t="s">
        <v>5872</v>
      </c>
      <c r="C73" s="495"/>
      <c r="D73" s="495"/>
      <c r="E73" s="495"/>
      <c r="F73" s="495"/>
      <c r="G73" s="495"/>
      <c r="H73" s="495"/>
      <c r="I73" s="496">
        <v>7</v>
      </c>
      <c r="J73" s="497" t="s">
        <v>5873</v>
      </c>
      <c r="K73" s="458" t="s">
        <v>23</v>
      </c>
      <c r="L73" s="498" t="s">
        <v>23</v>
      </c>
      <c r="M73" s="497" t="s">
        <v>5874</v>
      </c>
      <c r="N73" s="498" t="s">
        <v>64</v>
      </c>
      <c r="O73" s="498"/>
      <c r="P73" s="498"/>
      <c r="Q73" s="498"/>
      <c r="R73" s="498"/>
      <c r="S73" s="498"/>
      <c r="T73" s="498"/>
      <c r="U73" s="498" t="s">
        <v>5607</v>
      </c>
      <c r="V73" s="455" t="s">
        <v>1991</v>
      </c>
      <c r="W73" s="498"/>
      <c r="X73" s="498"/>
      <c r="Y73" s="498"/>
      <c r="Z73" s="498"/>
      <c r="AA73" s="475" t="s">
        <v>2119</v>
      </c>
      <c r="AB73" s="500"/>
      <c r="AC73" s="498">
        <v>1</v>
      </c>
      <c r="AD73" s="497">
        <v>2024</v>
      </c>
      <c r="AE73" s="498">
        <v>1</v>
      </c>
      <c r="AF73" s="498"/>
    </row>
    <row r="74" spans="1:32" s="492" customFormat="1" ht="98">
      <c r="A74" s="501" t="s">
        <v>5875</v>
      </c>
      <c r="B74" s="497" t="s">
        <v>5876</v>
      </c>
      <c r="C74" s="495"/>
      <c r="D74" s="495"/>
      <c r="E74" s="495"/>
      <c r="F74" s="495"/>
      <c r="G74" s="495"/>
      <c r="H74" s="495">
        <v>6</v>
      </c>
      <c r="I74" s="496">
        <v>7</v>
      </c>
      <c r="J74" s="497" t="s">
        <v>5873</v>
      </c>
      <c r="K74" s="458" t="s">
        <v>23</v>
      </c>
      <c r="L74" s="498" t="s">
        <v>23</v>
      </c>
      <c r="M74" s="502" t="s">
        <v>5877</v>
      </c>
      <c r="N74" s="498" t="s">
        <v>64</v>
      </c>
      <c r="O74" s="498"/>
      <c r="P74" s="498"/>
      <c r="Q74" s="498"/>
      <c r="R74" s="498"/>
      <c r="S74" s="498"/>
      <c r="T74" s="498"/>
      <c r="U74" s="498" t="s">
        <v>5607</v>
      </c>
      <c r="V74" s="455" t="s">
        <v>1991</v>
      </c>
      <c r="W74" s="498"/>
      <c r="X74" s="498"/>
      <c r="Y74" s="498"/>
      <c r="Z74" s="498"/>
      <c r="AA74" s="475" t="s">
        <v>2119</v>
      </c>
      <c r="AB74" s="500"/>
      <c r="AC74" s="498">
        <v>1</v>
      </c>
      <c r="AD74" s="497">
        <v>2023</v>
      </c>
      <c r="AE74" s="498">
        <v>1</v>
      </c>
      <c r="AF74" s="498"/>
    </row>
    <row r="75" spans="1:32" s="492" customFormat="1" ht="70">
      <c r="A75" s="503" t="s">
        <v>5878</v>
      </c>
      <c r="B75" s="504" t="s">
        <v>5879</v>
      </c>
      <c r="C75" s="505"/>
      <c r="D75" s="505"/>
      <c r="E75" s="505"/>
      <c r="F75" s="505"/>
      <c r="G75" s="505"/>
      <c r="H75" s="505">
        <v>6</v>
      </c>
      <c r="I75" s="506"/>
      <c r="J75" s="497" t="s">
        <v>5873</v>
      </c>
      <c r="K75" s="458" t="s">
        <v>23</v>
      </c>
      <c r="L75" s="507" t="s">
        <v>23</v>
      </c>
      <c r="M75" s="508" t="s">
        <v>5880</v>
      </c>
      <c r="N75" s="507" t="s">
        <v>64</v>
      </c>
      <c r="O75" s="507"/>
      <c r="P75" s="507"/>
      <c r="Q75" s="507"/>
      <c r="R75" s="507"/>
      <c r="S75" s="507"/>
      <c r="T75" s="507"/>
      <c r="U75" s="507" t="s">
        <v>5607</v>
      </c>
      <c r="V75" s="455" t="s">
        <v>1991</v>
      </c>
      <c r="W75" s="507"/>
      <c r="X75" s="507"/>
      <c r="Y75" s="507"/>
      <c r="Z75" s="507"/>
      <c r="AA75" s="475" t="s">
        <v>2119</v>
      </c>
      <c r="AB75" s="509"/>
      <c r="AC75" s="507">
        <v>1</v>
      </c>
      <c r="AD75" s="510">
        <v>2023</v>
      </c>
      <c r="AE75" s="507">
        <v>1</v>
      </c>
      <c r="AF75" s="507"/>
    </row>
    <row r="76" spans="1:32" s="492" customFormat="1" ht="42">
      <c r="A76" s="511" t="s">
        <v>3033</v>
      </c>
      <c r="B76" s="494" t="s">
        <v>5881</v>
      </c>
      <c r="C76" s="505"/>
      <c r="D76" s="505"/>
      <c r="E76" s="505"/>
      <c r="F76" s="505"/>
      <c r="G76" s="505"/>
      <c r="H76" s="505">
        <v>6</v>
      </c>
      <c r="I76" s="506"/>
      <c r="J76" s="510" t="s">
        <v>5882</v>
      </c>
      <c r="K76" s="458" t="s">
        <v>23</v>
      </c>
      <c r="L76" s="507" t="s">
        <v>23</v>
      </c>
      <c r="M76" s="459" t="s">
        <v>5883</v>
      </c>
      <c r="N76" s="507" t="s">
        <v>5844</v>
      </c>
      <c r="O76" s="507"/>
      <c r="P76" s="507"/>
      <c r="Q76" s="507"/>
      <c r="R76" s="507"/>
      <c r="S76" s="507"/>
      <c r="T76" s="507"/>
      <c r="U76" s="507" t="s">
        <v>5607</v>
      </c>
      <c r="V76" s="455" t="s">
        <v>1991</v>
      </c>
      <c r="W76" s="507"/>
      <c r="X76" s="507"/>
      <c r="Y76" s="507"/>
      <c r="Z76" s="507"/>
      <c r="AA76" s="512">
        <f>19775.11+6901.58+6141.02</f>
        <v>32817.710000000006</v>
      </c>
      <c r="AB76" s="509">
        <v>25306.5</v>
      </c>
      <c r="AC76" s="507">
        <v>1</v>
      </c>
      <c r="AD76" s="510">
        <v>2004</v>
      </c>
      <c r="AE76" s="507">
        <v>1</v>
      </c>
      <c r="AF76" s="507"/>
    </row>
    <row r="77" spans="1:32" s="492" customFormat="1" ht="42">
      <c r="A77" s="493" t="s">
        <v>389</v>
      </c>
      <c r="B77" s="513" t="s">
        <v>5884</v>
      </c>
      <c r="C77" s="495"/>
      <c r="D77" s="495">
        <v>2</v>
      </c>
      <c r="E77" s="495"/>
      <c r="F77" s="495"/>
      <c r="G77" s="495"/>
      <c r="H77" s="495">
        <v>6</v>
      </c>
      <c r="I77" s="496"/>
      <c r="J77" s="510" t="s">
        <v>5882</v>
      </c>
      <c r="K77" s="458" t="s">
        <v>23</v>
      </c>
      <c r="L77" s="498" t="s">
        <v>23</v>
      </c>
      <c r="M77" s="497" t="s">
        <v>5885</v>
      </c>
      <c r="N77" s="498" t="s">
        <v>64</v>
      </c>
      <c r="O77" s="498"/>
      <c r="P77" s="498"/>
      <c r="Q77" s="498"/>
      <c r="R77" s="498"/>
      <c r="S77" s="498"/>
      <c r="T77" s="498"/>
      <c r="U77" s="498" t="s">
        <v>5607</v>
      </c>
      <c r="V77" s="455" t="s">
        <v>1991</v>
      </c>
      <c r="W77" s="498"/>
      <c r="X77" s="498"/>
      <c r="Y77" s="498"/>
      <c r="Z77" s="498"/>
      <c r="AA77" s="499">
        <v>163117.25</v>
      </c>
      <c r="AB77" s="500">
        <v>6035</v>
      </c>
      <c r="AC77" s="498" t="s">
        <v>1786</v>
      </c>
      <c r="AD77" s="497">
        <v>2004</v>
      </c>
      <c r="AE77" s="498">
        <v>1</v>
      </c>
      <c r="AF77" s="498"/>
    </row>
    <row r="78" spans="1:32" s="492" customFormat="1" ht="42">
      <c r="A78" s="501" t="s">
        <v>5886</v>
      </c>
      <c r="B78" s="497" t="s">
        <v>5887</v>
      </c>
      <c r="C78" s="495"/>
      <c r="D78" s="495">
        <v>2</v>
      </c>
      <c r="E78" s="495"/>
      <c r="F78" s="495"/>
      <c r="G78" s="495"/>
      <c r="H78" s="495">
        <v>6</v>
      </c>
      <c r="I78" s="496"/>
      <c r="J78" s="497" t="s">
        <v>5873</v>
      </c>
      <c r="K78" s="458" t="s">
        <v>23</v>
      </c>
      <c r="L78" s="498" t="s">
        <v>23</v>
      </c>
      <c r="M78" s="498" t="s">
        <v>5888</v>
      </c>
      <c r="N78" s="498" t="s">
        <v>50</v>
      </c>
      <c r="O78" s="498"/>
      <c r="P78" s="498"/>
      <c r="Q78" s="498"/>
      <c r="R78" s="498"/>
      <c r="S78" s="498"/>
      <c r="T78" s="498"/>
      <c r="U78" s="498" t="s">
        <v>5607</v>
      </c>
      <c r="V78" s="455" t="s">
        <v>1991</v>
      </c>
      <c r="W78" s="498"/>
      <c r="X78" s="498"/>
      <c r="Y78" s="498"/>
      <c r="Z78" s="498"/>
      <c r="AA78" s="499">
        <v>27309</v>
      </c>
      <c r="AB78" s="500"/>
      <c r="AC78" s="498">
        <v>1</v>
      </c>
      <c r="AD78" s="497">
        <v>2004</v>
      </c>
      <c r="AE78" s="498">
        <v>1</v>
      </c>
      <c r="AF78" s="498"/>
    </row>
    <row r="79" spans="1:32" s="492" customFormat="1" ht="70">
      <c r="A79" s="501" t="s">
        <v>5889</v>
      </c>
      <c r="B79" s="497" t="s">
        <v>5890</v>
      </c>
      <c r="C79" s="495"/>
      <c r="D79" s="495">
        <v>2</v>
      </c>
      <c r="E79" s="495"/>
      <c r="F79" s="495"/>
      <c r="G79" s="495"/>
      <c r="H79" s="495">
        <v>6</v>
      </c>
      <c r="I79" s="496"/>
      <c r="J79" s="459" t="s">
        <v>5891</v>
      </c>
      <c r="K79" s="458" t="s">
        <v>23</v>
      </c>
      <c r="L79" s="498" t="s">
        <v>23</v>
      </c>
      <c r="M79" s="497" t="s">
        <v>5892</v>
      </c>
      <c r="N79" s="498" t="s">
        <v>50</v>
      </c>
      <c r="O79" s="498"/>
      <c r="P79" s="498"/>
      <c r="Q79" s="498"/>
      <c r="R79" s="498"/>
      <c r="S79" s="498"/>
      <c r="T79" s="498"/>
      <c r="U79" s="498" t="s">
        <v>5607</v>
      </c>
      <c r="V79" s="455" t="s">
        <v>1991</v>
      </c>
      <c r="W79" s="498"/>
      <c r="X79" s="498"/>
      <c r="Y79" s="498"/>
      <c r="Z79" s="498"/>
      <c r="AA79" s="499">
        <v>6482</v>
      </c>
      <c r="AB79" s="500"/>
      <c r="AC79" s="498">
        <v>1</v>
      </c>
      <c r="AD79" s="497">
        <v>2023</v>
      </c>
      <c r="AE79" s="498">
        <v>1</v>
      </c>
      <c r="AF79" s="498"/>
    </row>
    <row r="80" spans="1:32">
      <c r="B80" s="25"/>
      <c r="C80" s="46"/>
      <c r="D80" s="46"/>
      <c r="E80" s="46"/>
      <c r="F80" s="46"/>
      <c r="G80" s="46"/>
      <c r="H80" s="46"/>
      <c r="I80" s="47"/>
    </row>
    <row r="81" spans="2:9">
      <c r="B81" s="25"/>
      <c r="C81" s="46"/>
      <c r="D81" s="46"/>
      <c r="E81" s="46"/>
      <c r="F81" s="46"/>
      <c r="G81" s="46"/>
      <c r="H81" s="46"/>
      <c r="I81" s="47"/>
    </row>
    <row r="82" spans="2:9">
      <c r="B82" s="25"/>
      <c r="C82" s="46"/>
      <c r="D82" s="46"/>
      <c r="E82" s="46"/>
      <c r="F82" s="46"/>
      <c r="G82" s="46"/>
      <c r="H82" s="46"/>
      <c r="I82" s="47"/>
    </row>
    <row r="83" spans="2:9">
      <c r="B83" s="25"/>
      <c r="C83" s="46"/>
      <c r="D83" s="46"/>
      <c r="E83" s="46"/>
      <c r="F83" s="46"/>
      <c r="G83" s="46"/>
      <c r="H83" s="46"/>
      <c r="I83" s="47"/>
    </row>
    <row r="84" spans="2:9">
      <c r="B84" s="25"/>
      <c r="C84" s="46"/>
      <c r="D84" s="46"/>
      <c r="E84" s="46"/>
      <c r="F84" s="46"/>
      <c r="G84" s="46"/>
      <c r="H84" s="46"/>
      <c r="I84" s="47"/>
    </row>
    <row r="85" spans="2:9">
      <c r="B85" s="25"/>
      <c r="C85" s="46"/>
      <c r="D85" s="46"/>
      <c r="E85" s="46"/>
      <c r="F85" s="46"/>
      <c r="G85" s="46"/>
      <c r="H85" s="46"/>
      <c r="I85" s="47"/>
    </row>
    <row r="86" spans="2:9">
      <c r="B86" s="25"/>
      <c r="C86" s="46"/>
      <c r="D86" s="46"/>
      <c r="E86" s="46"/>
      <c r="F86" s="46"/>
      <c r="G86" s="46"/>
      <c r="H86" s="46"/>
      <c r="I86" s="47"/>
    </row>
    <row r="87" spans="2:9">
      <c r="B87" s="25"/>
      <c r="C87" s="46"/>
      <c r="D87" s="46"/>
      <c r="E87" s="46"/>
      <c r="F87" s="46"/>
      <c r="G87" s="46"/>
      <c r="H87" s="46"/>
      <c r="I87" s="47"/>
    </row>
    <row r="88" spans="2:9">
      <c r="B88" s="25"/>
      <c r="C88" s="46"/>
      <c r="D88" s="46"/>
      <c r="E88" s="46"/>
      <c r="F88" s="46"/>
      <c r="G88" s="46"/>
      <c r="H88" s="46"/>
      <c r="I88" s="47"/>
    </row>
    <row r="89" spans="2:9">
      <c r="B89" s="25"/>
      <c r="C89" s="46"/>
      <c r="D89" s="46"/>
      <c r="E89" s="46"/>
      <c r="F89" s="46"/>
      <c r="G89" s="46"/>
      <c r="H89" s="46"/>
      <c r="I89" s="47"/>
    </row>
    <row r="90" spans="2:9">
      <c r="B90" s="25"/>
      <c r="C90" s="46"/>
      <c r="D90" s="46"/>
      <c r="E90" s="46"/>
      <c r="F90" s="46"/>
      <c r="G90" s="46"/>
      <c r="H90" s="46"/>
      <c r="I90" s="47"/>
    </row>
    <row r="91" spans="2:9">
      <c r="B91" s="25"/>
      <c r="C91" s="46"/>
      <c r="D91" s="46"/>
      <c r="E91" s="46"/>
      <c r="F91" s="46"/>
      <c r="G91" s="46"/>
      <c r="H91" s="46"/>
      <c r="I91" s="47"/>
    </row>
    <row r="92" spans="2:9">
      <c r="B92" s="25"/>
      <c r="C92" s="46"/>
      <c r="D92" s="46"/>
      <c r="E92" s="46"/>
      <c r="F92" s="46"/>
      <c r="G92" s="46"/>
      <c r="H92" s="46"/>
      <c r="I92" s="47"/>
    </row>
    <row r="93" spans="2:9">
      <c r="B93" s="25"/>
      <c r="C93" s="46"/>
      <c r="D93" s="46"/>
      <c r="E93" s="46"/>
      <c r="F93" s="46"/>
      <c r="G93" s="46"/>
      <c r="H93" s="46"/>
      <c r="I93" s="47"/>
    </row>
    <row r="94" spans="2:9">
      <c r="B94" s="25"/>
      <c r="C94" s="46"/>
      <c r="D94" s="46"/>
      <c r="E94" s="46"/>
      <c r="F94" s="46"/>
      <c r="G94" s="46"/>
      <c r="H94" s="46"/>
      <c r="I94" s="47"/>
    </row>
    <row r="95" spans="2:9">
      <c r="B95" s="25"/>
      <c r="C95" s="46"/>
      <c r="D95" s="46"/>
      <c r="E95" s="46"/>
      <c r="F95" s="46"/>
      <c r="G95" s="46"/>
      <c r="H95" s="46"/>
      <c r="I95" s="47"/>
    </row>
    <row r="96" spans="2:9">
      <c r="B96" s="25"/>
      <c r="C96" s="46"/>
      <c r="D96" s="46"/>
      <c r="E96" s="46"/>
      <c r="F96" s="46"/>
      <c r="G96" s="46"/>
      <c r="H96" s="46"/>
      <c r="I96" s="47"/>
    </row>
    <row r="97" spans="2:9">
      <c r="B97" s="25"/>
      <c r="C97" s="46"/>
      <c r="D97" s="46"/>
      <c r="E97" s="46"/>
      <c r="F97" s="46"/>
      <c r="G97" s="46"/>
      <c r="H97" s="46"/>
      <c r="I97" s="47"/>
    </row>
    <row r="98" spans="2:9">
      <c r="B98" s="25"/>
      <c r="C98" s="46"/>
      <c r="D98" s="46"/>
      <c r="E98" s="46"/>
      <c r="F98" s="46"/>
      <c r="G98" s="46"/>
      <c r="H98" s="46"/>
      <c r="I98" s="47"/>
    </row>
    <row r="99" spans="2:9">
      <c r="B99" s="25"/>
      <c r="C99" s="46"/>
      <c r="D99" s="46"/>
      <c r="E99" s="46"/>
      <c r="F99" s="46"/>
      <c r="G99" s="46"/>
      <c r="H99" s="46"/>
      <c r="I99" s="47"/>
    </row>
    <row r="100" spans="2:9">
      <c r="B100" s="25"/>
      <c r="C100" s="46"/>
      <c r="D100" s="46"/>
      <c r="E100" s="46"/>
      <c r="F100" s="46"/>
      <c r="G100" s="46"/>
      <c r="H100" s="46"/>
      <c r="I100" s="47"/>
    </row>
    <row r="101" spans="2:9">
      <c r="B101" s="25"/>
      <c r="C101" s="46"/>
      <c r="D101" s="46"/>
      <c r="E101" s="46"/>
      <c r="F101" s="46"/>
      <c r="G101" s="46"/>
      <c r="H101" s="46"/>
      <c r="I101" s="47"/>
    </row>
    <row r="102" spans="2:9">
      <c r="B102" s="25"/>
      <c r="C102" s="46"/>
      <c r="D102" s="46"/>
      <c r="E102" s="46"/>
      <c r="F102" s="46"/>
      <c r="G102" s="46"/>
      <c r="H102" s="46"/>
      <c r="I102" s="47"/>
    </row>
    <row r="103" spans="2:9">
      <c r="B103" s="25"/>
      <c r="C103" s="46"/>
      <c r="D103" s="46"/>
      <c r="E103" s="46"/>
      <c r="F103" s="46"/>
      <c r="G103" s="46"/>
      <c r="H103" s="46"/>
      <c r="I103" s="47"/>
    </row>
    <row r="104" spans="2:9">
      <c r="B104" s="25"/>
      <c r="C104" s="46"/>
      <c r="D104" s="46"/>
      <c r="E104" s="46"/>
      <c r="F104" s="46"/>
      <c r="G104" s="46"/>
      <c r="H104" s="46"/>
      <c r="I104" s="47"/>
    </row>
    <row r="105" spans="2:9">
      <c r="B105" s="25"/>
      <c r="C105" s="46"/>
      <c r="D105" s="46"/>
      <c r="E105" s="46"/>
      <c r="F105" s="46"/>
      <c r="G105" s="46"/>
      <c r="H105" s="46"/>
      <c r="I105" s="47"/>
    </row>
    <row r="106" spans="2:9">
      <c r="B106" s="25"/>
      <c r="C106" s="46"/>
      <c r="D106" s="46"/>
      <c r="E106" s="46"/>
      <c r="F106" s="46"/>
      <c r="G106" s="46"/>
      <c r="H106" s="46"/>
      <c r="I106" s="47"/>
    </row>
    <row r="107" spans="2:9">
      <c r="B107" s="25"/>
      <c r="C107" s="46"/>
      <c r="D107" s="46"/>
      <c r="E107" s="46"/>
      <c r="F107" s="46"/>
      <c r="G107" s="46"/>
      <c r="H107" s="46"/>
      <c r="I107" s="47"/>
    </row>
    <row r="108" spans="2:9">
      <c r="B108" s="25"/>
      <c r="C108" s="48"/>
      <c r="D108" s="48"/>
      <c r="E108" s="48"/>
      <c r="F108" s="48"/>
      <c r="G108" s="48"/>
      <c r="H108" s="48"/>
      <c r="I108" s="49"/>
    </row>
    <row r="109" spans="2:9">
      <c r="B109" s="25"/>
      <c r="C109" s="48"/>
      <c r="D109" s="48"/>
      <c r="E109" s="48"/>
      <c r="F109" s="48"/>
      <c r="G109" s="48"/>
      <c r="H109" s="48"/>
      <c r="I109" s="49"/>
    </row>
    <row r="110" spans="2:9">
      <c r="B110" s="25"/>
      <c r="C110" s="48"/>
      <c r="D110" s="48"/>
      <c r="E110" s="48"/>
      <c r="F110" s="48"/>
      <c r="G110" s="48"/>
      <c r="H110" s="48"/>
      <c r="I110" s="49"/>
    </row>
    <row r="111" spans="2:9">
      <c r="B111" s="25"/>
      <c r="C111" s="48"/>
      <c r="D111" s="48"/>
      <c r="E111" s="48"/>
      <c r="F111" s="48"/>
      <c r="G111" s="48"/>
      <c r="H111" s="48"/>
      <c r="I111" s="49"/>
    </row>
    <row r="112" spans="2:9">
      <c r="B112" s="25"/>
      <c r="C112" s="48"/>
      <c r="D112" s="48"/>
      <c r="E112" s="48"/>
      <c r="F112" s="48"/>
      <c r="G112" s="48"/>
      <c r="H112" s="48"/>
      <c r="I112" s="49"/>
    </row>
    <row r="113" spans="2:9">
      <c r="B113" s="25"/>
      <c r="C113" s="48"/>
      <c r="D113" s="48"/>
      <c r="E113" s="48"/>
      <c r="F113" s="48"/>
      <c r="G113" s="48"/>
      <c r="H113" s="48"/>
      <c r="I113" s="49"/>
    </row>
    <row r="114" spans="2:9">
      <c r="B114" s="25"/>
      <c r="C114" s="48"/>
      <c r="D114" s="48"/>
      <c r="E114" s="48"/>
      <c r="F114" s="48"/>
      <c r="G114" s="48"/>
      <c r="H114" s="48"/>
      <c r="I114" s="49"/>
    </row>
    <row r="115" spans="2:9">
      <c r="B115" s="25"/>
      <c r="C115" s="48"/>
      <c r="D115" s="48"/>
      <c r="E115" s="48"/>
      <c r="F115" s="48"/>
      <c r="G115" s="48"/>
      <c r="H115" s="48"/>
      <c r="I115" s="49"/>
    </row>
    <row r="116" spans="2:9">
      <c r="B116" s="25"/>
      <c r="C116" s="48"/>
      <c r="D116" s="48"/>
      <c r="E116" s="48"/>
      <c r="F116" s="48"/>
      <c r="G116" s="48"/>
      <c r="H116" s="48"/>
      <c r="I116" s="49"/>
    </row>
    <row r="117" spans="2:9">
      <c r="B117" s="25"/>
      <c r="C117" s="48"/>
      <c r="D117" s="48"/>
      <c r="E117" s="48"/>
      <c r="F117" s="48"/>
      <c r="G117" s="48"/>
      <c r="H117" s="48"/>
      <c r="I117" s="49"/>
    </row>
    <row r="118" spans="2:9">
      <c r="B118" s="25"/>
      <c r="C118" s="48"/>
      <c r="D118" s="48"/>
      <c r="E118" s="48"/>
      <c r="F118" s="48"/>
      <c r="G118" s="48"/>
      <c r="H118" s="48"/>
      <c r="I118" s="49"/>
    </row>
    <row r="119" spans="2:9">
      <c r="B119" s="25"/>
      <c r="C119" s="48"/>
      <c r="D119" s="48"/>
      <c r="E119" s="48"/>
      <c r="F119" s="48"/>
      <c r="G119" s="48"/>
      <c r="H119" s="48"/>
      <c r="I119" s="49"/>
    </row>
    <row r="120" spans="2:9">
      <c r="B120" s="25"/>
      <c r="C120" s="48"/>
      <c r="D120" s="48"/>
      <c r="E120" s="48"/>
      <c r="F120" s="48"/>
      <c r="G120" s="48"/>
      <c r="H120" s="48"/>
      <c r="I120" s="49"/>
    </row>
    <row r="121" spans="2:9">
      <c r="B121" s="25"/>
      <c r="C121" s="48"/>
      <c r="D121" s="48"/>
      <c r="E121" s="48"/>
      <c r="F121" s="48"/>
      <c r="G121" s="48"/>
      <c r="H121" s="48"/>
      <c r="I121" s="49"/>
    </row>
    <row r="122" spans="2:9">
      <c r="B122" s="25"/>
      <c r="C122" s="48"/>
      <c r="D122" s="48"/>
      <c r="E122" s="48"/>
      <c r="F122" s="48"/>
      <c r="G122" s="48"/>
      <c r="H122" s="48"/>
      <c r="I122" s="49"/>
    </row>
    <row r="123" spans="2:9">
      <c r="B123" s="25"/>
      <c r="C123" s="48"/>
      <c r="D123" s="48"/>
      <c r="E123" s="48"/>
      <c r="F123" s="48"/>
      <c r="G123" s="48"/>
      <c r="H123" s="48"/>
      <c r="I123" s="49"/>
    </row>
    <row r="124" spans="2:9">
      <c r="B124" s="25"/>
      <c r="C124" s="48"/>
      <c r="D124" s="48"/>
      <c r="E124" s="48"/>
      <c r="F124" s="48"/>
      <c r="G124" s="48"/>
      <c r="H124" s="48"/>
      <c r="I124" s="49"/>
    </row>
    <row r="125" spans="2:9">
      <c r="B125" s="25"/>
      <c r="C125" s="48"/>
      <c r="D125" s="48"/>
      <c r="E125" s="48"/>
      <c r="F125" s="48"/>
      <c r="G125" s="48"/>
      <c r="H125" s="48"/>
      <c r="I125" s="49"/>
    </row>
    <row r="126" spans="2:9">
      <c r="B126" s="25"/>
      <c r="C126" s="48"/>
      <c r="D126" s="48"/>
      <c r="E126" s="48"/>
      <c r="F126" s="48"/>
      <c r="G126" s="48"/>
      <c r="H126" s="48"/>
      <c r="I126" s="49"/>
    </row>
    <row r="127" spans="2:9">
      <c r="B127" s="25"/>
      <c r="C127" s="48"/>
      <c r="D127" s="48"/>
      <c r="E127" s="48"/>
      <c r="F127" s="48"/>
      <c r="G127" s="48"/>
      <c r="H127" s="48"/>
      <c r="I127" s="49"/>
    </row>
    <row r="128" spans="2:9">
      <c r="B128" s="25"/>
      <c r="C128" s="48"/>
      <c r="D128" s="48"/>
      <c r="E128" s="48"/>
      <c r="F128" s="48"/>
      <c r="G128" s="48"/>
      <c r="H128" s="48"/>
      <c r="I128" s="49"/>
    </row>
    <row r="129" spans="2:9">
      <c r="B129" s="25"/>
      <c r="C129" s="48"/>
      <c r="D129" s="48"/>
      <c r="E129" s="48"/>
      <c r="F129" s="48"/>
      <c r="G129" s="48"/>
      <c r="H129" s="48"/>
      <c r="I129" s="49"/>
    </row>
    <row r="130" spans="2:9">
      <c r="B130" s="25"/>
      <c r="C130" s="48"/>
      <c r="D130" s="48"/>
      <c r="E130" s="48"/>
      <c r="F130" s="48"/>
      <c r="G130" s="48"/>
      <c r="H130" s="48"/>
      <c r="I130" s="49"/>
    </row>
    <row r="131" spans="2:9">
      <c r="B131" s="25"/>
      <c r="C131" s="48"/>
      <c r="D131" s="48"/>
      <c r="E131" s="48"/>
      <c r="F131" s="48"/>
      <c r="G131" s="48"/>
      <c r="H131" s="48"/>
      <c r="I131" s="49"/>
    </row>
    <row r="132" spans="2:9">
      <c r="B132" s="25"/>
      <c r="C132" s="48"/>
      <c r="D132" s="48"/>
      <c r="E132" s="48"/>
      <c r="F132" s="48"/>
      <c r="G132" s="48"/>
      <c r="H132" s="48"/>
      <c r="I132" s="49"/>
    </row>
    <row r="133" spans="2:9">
      <c r="B133" s="25"/>
      <c r="C133" s="48"/>
      <c r="D133" s="48"/>
      <c r="E133" s="48"/>
      <c r="F133" s="48"/>
      <c r="G133" s="48"/>
      <c r="H133" s="48"/>
      <c r="I133" s="49"/>
    </row>
    <row r="134" spans="2:9">
      <c r="B134" s="25"/>
      <c r="C134" s="48"/>
      <c r="D134" s="48"/>
      <c r="E134" s="48"/>
      <c r="F134" s="48"/>
      <c r="G134" s="48"/>
      <c r="H134" s="48"/>
      <c r="I134" s="49"/>
    </row>
    <row r="135" spans="2:9">
      <c r="B135" s="25"/>
      <c r="C135" s="48"/>
      <c r="D135" s="48"/>
      <c r="E135" s="48"/>
      <c r="F135" s="48"/>
      <c r="G135" s="48"/>
      <c r="H135" s="48"/>
      <c r="I135" s="49"/>
    </row>
    <row r="136" spans="2:9">
      <c r="B136" s="25"/>
      <c r="C136" s="48"/>
      <c r="D136" s="48"/>
      <c r="E136" s="48"/>
      <c r="F136" s="48"/>
      <c r="G136" s="48"/>
      <c r="H136" s="48"/>
      <c r="I136" s="49"/>
    </row>
    <row r="137" spans="2:9">
      <c r="B137" s="25"/>
      <c r="C137" s="48"/>
      <c r="D137" s="48"/>
      <c r="E137" s="48"/>
      <c r="F137" s="48"/>
      <c r="G137" s="48"/>
      <c r="H137" s="48"/>
      <c r="I137" s="49"/>
    </row>
    <row r="138" spans="2:9">
      <c r="B138" s="25"/>
      <c r="C138" s="48"/>
      <c r="D138" s="48"/>
      <c r="E138" s="48"/>
      <c r="F138" s="48"/>
      <c r="G138" s="48"/>
      <c r="H138" s="48"/>
      <c r="I138" s="49"/>
    </row>
    <row r="139" spans="2:9">
      <c r="B139" s="25"/>
      <c r="C139" s="48"/>
      <c r="D139" s="48"/>
      <c r="E139" s="48"/>
      <c r="F139" s="48"/>
      <c r="G139" s="48"/>
      <c r="H139" s="48"/>
      <c r="I139" s="49"/>
    </row>
    <row r="140" spans="2:9">
      <c r="B140" s="25"/>
      <c r="C140" s="48"/>
      <c r="D140" s="48"/>
      <c r="E140" s="48"/>
      <c r="F140" s="48"/>
      <c r="G140" s="48"/>
      <c r="H140" s="48"/>
      <c r="I140" s="49"/>
    </row>
    <row r="141" spans="2:9">
      <c r="B141" s="25"/>
      <c r="C141" s="48"/>
      <c r="D141" s="48"/>
      <c r="E141" s="48"/>
      <c r="F141" s="48"/>
      <c r="G141" s="48"/>
      <c r="H141" s="48"/>
      <c r="I141" s="49"/>
    </row>
    <row r="142" spans="2:9">
      <c r="B142" s="25"/>
      <c r="C142" s="48"/>
      <c r="D142" s="48"/>
      <c r="E142" s="48"/>
      <c r="F142" s="48"/>
      <c r="G142" s="48"/>
      <c r="H142" s="48"/>
      <c r="I142" s="49"/>
    </row>
    <row r="143" spans="2:9">
      <c r="B143" s="25"/>
      <c r="C143" s="48"/>
      <c r="D143" s="48"/>
      <c r="E143" s="48"/>
      <c r="F143" s="48"/>
      <c r="G143" s="48"/>
      <c r="H143" s="48"/>
      <c r="I143" s="49"/>
    </row>
    <row r="144" spans="2:9">
      <c r="B144" s="25"/>
      <c r="C144" s="48"/>
      <c r="D144" s="48"/>
      <c r="E144" s="48"/>
      <c r="F144" s="48"/>
      <c r="G144" s="48"/>
      <c r="H144" s="48"/>
      <c r="I144" s="49"/>
    </row>
    <row r="145" spans="2:9">
      <c r="B145" s="25"/>
      <c r="C145" s="48"/>
      <c r="D145" s="48"/>
      <c r="E145" s="48"/>
      <c r="F145" s="48"/>
      <c r="G145" s="48"/>
      <c r="H145" s="48"/>
      <c r="I145" s="49"/>
    </row>
    <row r="146" spans="2:9">
      <c r="B146" s="25"/>
      <c r="C146" s="48"/>
      <c r="D146" s="48"/>
      <c r="E146" s="48"/>
      <c r="F146" s="48"/>
      <c r="G146" s="48"/>
      <c r="H146" s="48"/>
      <c r="I146" s="49"/>
    </row>
    <row r="147" spans="2:9">
      <c r="B147" s="25"/>
      <c r="C147" s="48"/>
      <c r="D147" s="48"/>
      <c r="E147" s="48"/>
      <c r="F147" s="48"/>
      <c r="G147" s="48"/>
      <c r="H147" s="48"/>
      <c r="I147" s="49"/>
    </row>
    <row r="148" spans="2:9">
      <c r="B148" s="25"/>
      <c r="C148" s="48"/>
      <c r="D148" s="48"/>
      <c r="E148" s="48"/>
      <c r="F148" s="48"/>
      <c r="G148" s="48"/>
      <c r="H148" s="48"/>
      <c r="I148" s="49"/>
    </row>
    <row r="149" spans="2:9">
      <c r="B149" s="25"/>
      <c r="C149" s="48"/>
      <c r="D149" s="48"/>
      <c r="E149" s="48"/>
      <c r="F149" s="48"/>
      <c r="G149" s="48"/>
      <c r="H149" s="48"/>
      <c r="I149" s="49"/>
    </row>
    <row r="150" spans="2:9">
      <c r="B150" s="25"/>
      <c r="C150" s="48"/>
      <c r="D150" s="48"/>
      <c r="E150" s="48"/>
      <c r="F150" s="48"/>
      <c r="G150" s="48"/>
      <c r="H150" s="48"/>
      <c r="I150" s="49"/>
    </row>
    <row r="151" spans="2:9">
      <c r="B151" s="25"/>
      <c r="C151" s="48"/>
      <c r="D151" s="48"/>
      <c r="E151" s="48"/>
      <c r="F151" s="48"/>
      <c r="G151" s="48"/>
      <c r="H151" s="48"/>
      <c r="I151" s="49"/>
    </row>
    <row r="152" spans="2:9">
      <c r="B152" s="25"/>
      <c r="C152" s="48"/>
      <c r="D152" s="48"/>
      <c r="E152" s="48"/>
      <c r="F152" s="48"/>
      <c r="G152" s="48"/>
      <c r="H152" s="48"/>
      <c r="I152" s="49"/>
    </row>
    <row r="153" spans="2:9">
      <c r="B153" s="25"/>
      <c r="C153" s="48"/>
      <c r="D153" s="48"/>
      <c r="E153" s="48"/>
      <c r="F153" s="48"/>
      <c r="G153" s="48"/>
      <c r="H153" s="48"/>
      <c r="I153" s="49"/>
    </row>
    <row r="154" spans="2:9">
      <c r="B154" s="25"/>
      <c r="C154" s="48"/>
      <c r="D154" s="48"/>
      <c r="E154" s="48"/>
      <c r="F154" s="48"/>
      <c r="G154" s="48"/>
      <c r="H154" s="48"/>
      <c r="I154" s="49"/>
    </row>
    <row r="155" spans="2:9">
      <c r="B155" s="25"/>
      <c r="C155" s="48"/>
      <c r="D155" s="48"/>
      <c r="E155" s="48"/>
      <c r="F155" s="48"/>
      <c r="G155" s="48"/>
      <c r="H155" s="48"/>
      <c r="I155" s="49"/>
    </row>
    <row r="156" spans="2:9">
      <c r="B156" s="25"/>
      <c r="C156" s="48"/>
      <c r="D156" s="48"/>
      <c r="E156" s="48"/>
      <c r="F156" s="48"/>
      <c r="G156" s="48"/>
      <c r="H156" s="48"/>
      <c r="I156" s="49"/>
    </row>
    <row r="157" spans="2:9">
      <c r="B157" s="25"/>
      <c r="C157" s="48"/>
      <c r="D157" s="48"/>
      <c r="E157" s="48"/>
      <c r="F157" s="48"/>
      <c r="G157" s="48"/>
      <c r="H157" s="48"/>
      <c r="I157" s="49"/>
    </row>
    <row r="158" spans="2:9">
      <c r="B158" s="25"/>
      <c r="C158" s="48"/>
      <c r="D158" s="48"/>
      <c r="E158" s="48"/>
      <c r="F158" s="48"/>
      <c r="G158" s="48"/>
      <c r="H158" s="48"/>
      <c r="I158" s="49"/>
    </row>
    <row r="159" spans="2:9">
      <c r="B159" s="25"/>
      <c r="C159" s="48"/>
      <c r="D159" s="48"/>
      <c r="E159" s="48"/>
      <c r="F159" s="48"/>
      <c r="G159" s="48"/>
      <c r="H159" s="48"/>
      <c r="I159" s="49"/>
    </row>
    <row r="160" spans="2:9">
      <c r="B160" s="25"/>
      <c r="C160" s="48"/>
      <c r="D160" s="48"/>
      <c r="E160" s="48"/>
      <c r="F160" s="48"/>
      <c r="G160" s="48"/>
      <c r="H160" s="48"/>
      <c r="I160" s="49"/>
    </row>
    <row r="161" spans="2:9">
      <c r="B161" s="25"/>
      <c r="C161" s="48"/>
      <c r="D161" s="48"/>
      <c r="E161" s="48"/>
      <c r="F161" s="48"/>
      <c r="G161" s="48"/>
      <c r="H161" s="48"/>
      <c r="I161" s="49"/>
    </row>
    <row r="162" spans="2:9">
      <c r="B162" s="25"/>
      <c r="C162" s="48"/>
      <c r="D162" s="48"/>
      <c r="E162" s="48"/>
      <c r="F162" s="48"/>
      <c r="G162" s="48"/>
      <c r="H162" s="48"/>
      <c r="I162" s="49"/>
    </row>
    <row r="163" spans="2:9">
      <c r="B163" s="25"/>
      <c r="C163" s="48"/>
      <c r="D163" s="48"/>
      <c r="E163" s="48"/>
      <c r="F163" s="48"/>
      <c r="G163" s="48"/>
      <c r="H163" s="48"/>
      <c r="I163" s="49"/>
    </row>
    <row r="164" spans="2:9">
      <c r="B164" s="25"/>
      <c r="C164" s="48"/>
      <c r="D164" s="48"/>
      <c r="E164" s="48"/>
      <c r="F164" s="48"/>
      <c r="G164" s="48"/>
      <c r="H164" s="48"/>
      <c r="I164" s="49"/>
    </row>
    <row r="165" spans="2:9">
      <c r="B165" s="25"/>
      <c r="C165" s="48"/>
      <c r="D165" s="48"/>
      <c r="E165" s="48"/>
      <c r="F165" s="48"/>
      <c r="G165" s="48"/>
      <c r="H165" s="48"/>
      <c r="I165" s="49"/>
    </row>
    <row r="166" spans="2:9">
      <c r="B166" s="25"/>
      <c r="C166" s="48"/>
      <c r="D166" s="48"/>
      <c r="E166" s="48"/>
      <c r="F166" s="48"/>
      <c r="G166" s="48"/>
      <c r="H166" s="48"/>
      <c r="I166" s="49"/>
    </row>
    <row r="167" spans="2:9">
      <c r="B167" s="25"/>
      <c r="C167" s="48"/>
      <c r="D167" s="48"/>
      <c r="E167" s="48"/>
      <c r="F167" s="48"/>
      <c r="G167" s="48"/>
      <c r="H167" s="48"/>
      <c r="I167" s="49"/>
    </row>
    <row r="168" spans="2:9">
      <c r="B168" s="25"/>
      <c r="C168" s="48"/>
      <c r="D168" s="48"/>
      <c r="E168" s="48"/>
      <c r="F168" s="48"/>
      <c r="G168" s="48"/>
      <c r="H168" s="48"/>
      <c r="I168" s="49"/>
    </row>
    <row r="169" spans="2:9">
      <c r="B169" s="25"/>
      <c r="C169" s="48"/>
      <c r="D169" s="48"/>
      <c r="E169" s="48"/>
      <c r="F169" s="48"/>
      <c r="G169" s="48"/>
      <c r="H169" s="48"/>
      <c r="I169" s="49"/>
    </row>
    <row r="170" spans="2:9">
      <c r="B170" s="25"/>
      <c r="C170" s="48"/>
      <c r="D170" s="48"/>
      <c r="E170" s="48"/>
      <c r="F170" s="48"/>
      <c r="G170" s="48"/>
      <c r="H170" s="48"/>
      <c r="I170" s="49"/>
    </row>
    <row r="171" spans="2:9">
      <c r="B171" s="25"/>
      <c r="C171" s="48"/>
      <c r="D171" s="48"/>
      <c r="E171" s="48"/>
      <c r="F171" s="48"/>
      <c r="G171" s="48"/>
      <c r="H171" s="48"/>
      <c r="I171" s="49"/>
    </row>
    <row r="172" spans="2:9">
      <c r="B172" s="25"/>
      <c r="C172" s="48"/>
      <c r="D172" s="48"/>
      <c r="E172" s="48"/>
      <c r="F172" s="48"/>
      <c r="G172" s="48"/>
      <c r="H172" s="48"/>
      <c r="I172" s="49"/>
    </row>
    <row r="173" spans="2:9">
      <c r="B173" s="25"/>
      <c r="C173" s="48"/>
      <c r="D173" s="48"/>
      <c r="E173" s="48"/>
      <c r="F173" s="48"/>
      <c r="G173" s="48"/>
      <c r="H173" s="48"/>
      <c r="I173" s="49"/>
    </row>
    <row r="174" spans="2:9">
      <c r="B174" s="25"/>
      <c r="C174" s="48"/>
      <c r="D174" s="48"/>
      <c r="E174" s="48"/>
      <c r="F174" s="48"/>
      <c r="G174" s="48"/>
      <c r="H174" s="48"/>
      <c r="I174" s="49"/>
    </row>
    <row r="175" spans="2:9">
      <c r="B175" s="25"/>
      <c r="C175" s="48"/>
      <c r="D175" s="48"/>
      <c r="E175" s="48"/>
      <c r="F175" s="48"/>
      <c r="G175" s="48"/>
      <c r="H175" s="48"/>
      <c r="I175" s="49"/>
    </row>
    <row r="176" spans="2:9">
      <c r="B176" s="25"/>
      <c r="C176" s="48"/>
      <c r="D176" s="48"/>
      <c r="E176" s="48"/>
      <c r="F176" s="48"/>
      <c r="G176" s="48"/>
      <c r="H176" s="48"/>
      <c r="I176" s="49"/>
    </row>
    <row r="177" spans="2:9">
      <c r="B177" s="25"/>
      <c r="C177" s="48"/>
      <c r="D177" s="48"/>
      <c r="E177" s="48"/>
      <c r="F177" s="48"/>
      <c r="G177" s="48"/>
      <c r="H177" s="48"/>
      <c r="I177" s="49"/>
    </row>
    <row r="178" spans="2:9">
      <c r="B178" s="25"/>
      <c r="C178" s="48"/>
      <c r="D178" s="48"/>
      <c r="E178" s="48"/>
      <c r="F178" s="48"/>
      <c r="G178" s="48"/>
      <c r="H178" s="48"/>
      <c r="I178" s="49"/>
    </row>
    <row r="179" spans="2:9">
      <c r="B179" s="25"/>
      <c r="C179" s="48"/>
      <c r="D179" s="48"/>
      <c r="E179" s="48"/>
      <c r="F179" s="48"/>
      <c r="G179" s="48"/>
      <c r="H179" s="48"/>
      <c r="I179" s="49"/>
    </row>
    <row r="180" spans="2:9">
      <c r="B180" s="25"/>
      <c r="C180" s="48"/>
      <c r="D180" s="48"/>
      <c r="E180" s="48"/>
      <c r="F180" s="48"/>
      <c r="G180" s="48"/>
      <c r="H180" s="48"/>
      <c r="I180" s="49"/>
    </row>
    <row r="181" spans="2:9">
      <c r="B181" s="25"/>
      <c r="C181" s="48"/>
      <c r="D181" s="48"/>
      <c r="E181" s="48"/>
      <c r="F181" s="48"/>
      <c r="G181" s="48"/>
      <c r="H181" s="48"/>
      <c r="I181" s="49"/>
    </row>
    <row r="182" spans="2:9">
      <c r="B182" s="25"/>
      <c r="C182" s="48"/>
      <c r="D182" s="48"/>
      <c r="E182" s="48"/>
      <c r="F182" s="48"/>
      <c r="G182" s="48"/>
      <c r="H182" s="48"/>
      <c r="I182" s="49"/>
    </row>
    <row r="183" spans="2:9">
      <c r="B183" s="25"/>
      <c r="C183" s="48"/>
      <c r="D183" s="48"/>
      <c r="E183" s="48"/>
      <c r="F183" s="48"/>
      <c r="G183" s="48"/>
      <c r="H183" s="48"/>
      <c r="I183" s="49"/>
    </row>
    <row r="184" spans="2:9">
      <c r="B184" s="25"/>
      <c r="C184" s="48"/>
      <c r="D184" s="48"/>
      <c r="E184" s="48"/>
      <c r="F184" s="48"/>
      <c r="G184" s="48"/>
      <c r="H184" s="48"/>
      <c r="I184" s="49"/>
    </row>
    <row r="185" spans="2:9">
      <c r="B185" s="25"/>
      <c r="C185" s="48"/>
      <c r="D185" s="48"/>
      <c r="E185" s="48"/>
      <c r="F185" s="48"/>
      <c r="G185" s="48"/>
      <c r="H185" s="48"/>
      <c r="I185" s="49"/>
    </row>
    <row r="186" spans="2:9">
      <c r="B186" s="25"/>
      <c r="C186" s="48"/>
      <c r="D186" s="48"/>
      <c r="E186" s="48"/>
      <c r="F186" s="48"/>
      <c r="G186" s="48"/>
      <c r="H186" s="48"/>
      <c r="I186" s="49"/>
    </row>
    <row r="187" spans="2:9">
      <c r="B187" s="25"/>
      <c r="C187" s="48"/>
      <c r="D187" s="48"/>
      <c r="E187" s="48"/>
      <c r="F187" s="48"/>
      <c r="G187" s="48"/>
      <c r="H187" s="48"/>
      <c r="I187" s="49"/>
    </row>
    <row r="188" spans="2:9">
      <c r="B188" s="25"/>
      <c r="C188" s="48"/>
      <c r="D188" s="48"/>
      <c r="E188" s="48"/>
      <c r="F188" s="48"/>
      <c r="G188" s="48"/>
      <c r="H188" s="48"/>
      <c r="I188" s="49"/>
    </row>
    <row r="189" spans="2:9">
      <c r="B189" s="25"/>
      <c r="C189" s="48"/>
      <c r="D189" s="48"/>
      <c r="E189" s="48"/>
      <c r="F189" s="48"/>
      <c r="G189" s="48"/>
      <c r="H189" s="48"/>
      <c r="I189" s="49"/>
    </row>
    <row r="190" spans="2:9">
      <c r="B190" s="25"/>
      <c r="C190" s="48"/>
      <c r="D190" s="48"/>
      <c r="E190" s="48"/>
      <c r="F190" s="48"/>
      <c r="G190" s="48"/>
      <c r="H190" s="48"/>
      <c r="I190" s="49"/>
    </row>
    <row r="191" spans="2:9">
      <c r="B191" s="25"/>
      <c r="C191" s="48"/>
      <c r="D191" s="48"/>
      <c r="E191" s="48"/>
      <c r="F191" s="48"/>
      <c r="G191" s="48"/>
      <c r="H191" s="48"/>
      <c r="I191" s="49"/>
    </row>
    <row r="192" spans="2:9">
      <c r="B192" s="25"/>
      <c r="C192" s="48"/>
      <c r="D192" s="48"/>
      <c r="E192" s="48"/>
      <c r="F192" s="48"/>
      <c r="G192" s="48"/>
      <c r="H192" s="48"/>
      <c r="I192" s="49"/>
    </row>
    <row r="193" spans="2:9">
      <c r="B193" s="25"/>
      <c r="C193" s="48"/>
      <c r="D193" s="48"/>
      <c r="E193" s="48"/>
      <c r="F193" s="48"/>
      <c r="G193" s="48"/>
      <c r="H193" s="48"/>
      <c r="I193" s="49"/>
    </row>
    <row r="194" spans="2:9">
      <c r="B194" s="25"/>
      <c r="C194" s="48"/>
      <c r="D194" s="48"/>
      <c r="E194" s="48"/>
      <c r="F194" s="48"/>
      <c r="G194" s="48"/>
      <c r="H194" s="48"/>
      <c r="I194" s="49"/>
    </row>
    <row r="195" spans="2:9">
      <c r="B195" s="25"/>
      <c r="C195" s="48"/>
      <c r="D195" s="48"/>
      <c r="E195" s="48"/>
      <c r="F195" s="48"/>
      <c r="G195" s="48"/>
      <c r="H195" s="48"/>
      <c r="I195" s="49"/>
    </row>
    <row r="196" spans="2:9">
      <c r="B196" s="25"/>
      <c r="C196" s="48"/>
      <c r="D196" s="48"/>
      <c r="E196" s="48"/>
      <c r="F196" s="48"/>
      <c r="G196" s="48"/>
      <c r="H196" s="48"/>
      <c r="I196" s="49"/>
    </row>
    <row r="197" spans="2:9">
      <c r="B197" s="25"/>
      <c r="C197" s="48"/>
      <c r="D197" s="48"/>
      <c r="E197" s="48"/>
      <c r="F197" s="48"/>
      <c r="G197" s="48"/>
      <c r="H197" s="48"/>
      <c r="I197" s="49"/>
    </row>
    <row r="198" spans="2:9">
      <c r="B198" s="25"/>
      <c r="C198" s="48"/>
      <c r="D198" s="48"/>
      <c r="E198" s="48"/>
      <c r="F198" s="48"/>
      <c r="G198" s="48"/>
      <c r="H198" s="48"/>
      <c r="I198" s="49"/>
    </row>
    <row r="199" spans="2:9">
      <c r="B199" s="25"/>
      <c r="C199" s="48"/>
      <c r="D199" s="48"/>
      <c r="E199" s="48"/>
      <c r="F199" s="48"/>
      <c r="G199" s="48"/>
      <c r="H199" s="48"/>
      <c r="I199" s="49"/>
    </row>
    <row r="200" spans="2:9">
      <c r="B200" s="25"/>
      <c r="C200" s="48"/>
      <c r="D200" s="48"/>
      <c r="E200" s="48"/>
      <c r="F200" s="48"/>
      <c r="G200" s="48"/>
      <c r="H200" s="48"/>
      <c r="I200" s="49"/>
    </row>
    <row r="201" spans="2:9">
      <c r="B201" s="25"/>
      <c r="C201" s="48"/>
      <c r="D201" s="48"/>
      <c r="E201" s="48"/>
      <c r="F201" s="48"/>
      <c r="G201" s="48"/>
      <c r="H201" s="48"/>
      <c r="I201" s="49"/>
    </row>
    <row r="202" spans="2:9">
      <c r="B202" s="25"/>
      <c r="C202" s="48"/>
      <c r="D202" s="48"/>
      <c r="E202" s="48"/>
      <c r="F202" s="48"/>
      <c r="G202" s="48"/>
      <c r="H202" s="48"/>
      <c r="I202" s="49"/>
    </row>
    <row r="203" spans="2:9">
      <c r="B203" s="25"/>
      <c r="C203" s="48"/>
      <c r="D203" s="48"/>
      <c r="E203" s="48"/>
      <c r="F203" s="48"/>
      <c r="G203" s="48"/>
      <c r="H203" s="48"/>
      <c r="I203" s="49"/>
    </row>
    <row r="204" spans="2:9">
      <c r="B204" s="25"/>
      <c r="C204" s="48"/>
      <c r="D204" s="48"/>
      <c r="E204" s="48"/>
      <c r="F204" s="48"/>
      <c r="G204" s="48"/>
      <c r="H204" s="48"/>
      <c r="I204" s="49"/>
    </row>
    <row r="205" spans="2:9">
      <c r="B205" s="25"/>
      <c r="C205" s="48"/>
      <c r="D205" s="48"/>
      <c r="E205" s="48"/>
      <c r="F205" s="48"/>
      <c r="G205" s="48"/>
      <c r="H205" s="48"/>
      <c r="I205" s="49"/>
    </row>
    <row r="206" spans="2:9">
      <c r="B206" s="25"/>
      <c r="C206" s="48"/>
      <c r="D206" s="48"/>
      <c r="E206" s="48"/>
      <c r="F206" s="48"/>
      <c r="G206" s="48"/>
      <c r="H206" s="48"/>
      <c r="I206" s="49"/>
    </row>
    <row r="207" spans="2:9">
      <c r="B207" s="25"/>
      <c r="C207" s="48"/>
      <c r="D207" s="48"/>
      <c r="E207" s="48"/>
      <c r="F207" s="48"/>
      <c r="G207" s="48"/>
      <c r="H207" s="48"/>
      <c r="I207" s="49"/>
    </row>
    <row r="208" spans="2:9">
      <c r="B208" s="25"/>
      <c r="C208" s="48"/>
      <c r="D208" s="48"/>
      <c r="E208" s="48"/>
      <c r="F208" s="48"/>
      <c r="G208" s="48"/>
      <c r="H208" s="48"/>
      <c r="I208" s="49"/>
    </row>
    <row r="209" spans="2:9">
      <c r="B209" s="25"/>
      <c r="C209" s="48"/>
      <c r="D209" s="48"/>
      <c r="E209" s="48"/>
      <c r="F209" s="48"/>
      <c r="G209" s="48"/>
      <c r="H209" s="48"/>
      <c r="I209" s="49"/>
    </row>
    <row r="210" spans="2:9">
      <c r="B210" s="25"/>
      <c r="C210" s="48"/>
      <c r="D210" s="48"/>
      <c r="E210" s="48"/>
      <c r="F210" s="48"/>
      <c r="G210" s="48"/>
      <c r="H210" s="48"/>
      <c r="I210" s="49"/>
    </row>
    <row r="211" spans="2:9">
      <c r="B211" s="25"/>
      <c r="C211" s="48"/>
      <c r="D211" s="48"/>
      <c r="E211" s="48"/>
      <c r="F211" s="48"/>
      <c r="G211" s="48"/>
      <c r="H211" s="48"/>
      <c r="I211" s="49"/>
    </row>
    <row r="212" spans="2:9">
      <c r="B212" s="25"/>
      <c r="C212" s="48"/>
      <c r="D212" s="48"/>
      <c r="E212" s="48"/>
      <c r="F212" s="48"/>
      <c r="G212" s="48"/>
      <c r="H212" s="48"/>
      <c r="I212" s="49"/>
    </row>
    <row r="213" spans="2:9">
      <c r="B213" s="25"/>
      <c r="C213" s="48"/>
      <c r="D213" s="48"/>
      <c r="E213" s="48"/>
      <c r="F213" s="48"/>
      <c r="G213" s="48"/>
      <c r="H213" s="48"/>
      <c r="I213" s="49"/>
    </row>
    <row r="214" spans="2:9">
      <c r="B214" s="25"/>
      <c r="C214" s="48"/>
      <c r="D214" s="48"/>
      <c r="E214" s="48"/>
      <c r="F214" s="48"/>
      <c r="G214" s="48"/>
      <c r="H214" s="48"/>
      <c r="I214" s="49"/>
    </row>
    <row r="215" spans="2:9">
      <c r="B215" s="25"/>
      <c r="C215" s="48"/>
      <c r="D215" s="48"/>
      <c r="E215" s="48"/>
      <c r="F215" s="48"/>
      <c r="G215" s="48"/>
      <c r="H215" s="48"/>
      <c r="I215" s="49"/>
    </row>
    <row r="216" spans="2:9">
      <c r="B216" s="25"/>
      <c r="C216" s="48"/>
      <c r="D216" s="48"/>
      <c r="E216" s="48"/>
      <c r="F216" s="48"/>
      <c r="G216" s="48"/>
      <c r="H216" s="48"/>
      <c r="I216" s="49"/>
    </row>
    <row r="217" spans="2:9">
      <c r="B217" s="25"/>
      <c r="C217" s="48"/>
      <c r="D217" s="48"/>
      <c r="E217" s="48"/>
      <c r="F217" s="48"/>
      <c r="G217" s="48"/>
      <c r="H217" s="48"/>
      <c r="I217" s="49"/>
    </row>
    <row r="218" spans="2:9">
      <c r="B218" s="25"/>
      <c r="C218" s="48"/>
      <c r="D218" s="48"/>
      <c r="E218" s="48"/>
      <c r="F218" s="48"/>
      <c r="G218" s="48"/>
      <c r="H218" s="48"/>
      <c r="I218" s="49"/>
    </row>
    <row r="219" spans="2:9">
      <c r="B219" s="25"/>
      <c r="C219" s="48"/>
      <c r="D219" s="48"/>
      <c r="E219" s="48"/>
      <c r="F219" s="48"/>
      <c r="G219" s="48"/>
      <c r="H219" s="48"/>
      <c r="I219" s="49"/>
    </row>
    <row r="220" spans="2:9">
      <c r="B220" s="25"/>
      <c r="C220" s="48"/>
      <c r="D220" s="48"/>
      <c r="E220" s="48"/>
      <c r="F220" s="48"/>
      <c r="G220" s="48"/>
      <c r="H220" s="48"/>
      <c r="I220" s="49"/>
    </row>
    <row r="221" spans="2:9">
      <c r="B221" s="25"/>
      <c r="C221" s="48"/>
      <c r="D221" s="48"/>
      <c r="E221" s="48"/>
      <c r="F221" s="48"/>
      <c r="G221" s="48"/>
      <c r="H221" s="48"/>
      <c r="I221" s="49"/>
    </row>
    <row r="222" spans="2:9">
      <c r="B222" s="25"/>
      <c r="C222" s="48"/>
      <c r="D222" s="48"/>
      <c r="E222" s="48"/>
      <c r="F222" s="48"/>
      <c r="G222" s="48"/>
      <c r="H222" s="48"/>
      <c r="I222" s="49"/>
    </row>
    <row r="223" spans="2:9">
      <c r="B223" s="25"/>
      <c r="C223" s="48"/>
      <c r="D223" s="48"/>
      <c r="E223" s="48"/>
      <c r="F223" s="48"/>
      <c r="G223" s="48"/>
      <c r="H223" s="48"/>
      <c r="I223" s="49"/>
    </row>
    <row r="224" spans="2:9">
      <c r="B224" s="25"/>
      <c r="C224" s="48"/>
      <c r="D224" s="48"/>
      <c r="E224" s="48"/>
      <c r="F224" s="48"/>
      <c r="G224" s="48"/>
      <c r="H224" s="48"/>
      <c r="I224" s="49"/>
    </row>
    <row r="225" spans="2:9">
      <c r="B225" s="25"/>
      <c r="C225" s="48"/>
      <c r="D225" s="48"/>
      <c r="E225" s="48"/>
      <c r="F225" s="48"/>
      <c r="G225" s="48"/>
      <c r="H225" s="48"/>
      <c r="I225" s="49"/>
    </row>
    <row r="226" spans="2:9">
      <c r="B226" s="25"/>
      <c r="C226" s="48"/>
      <c r="D226" s="48"/>
      <c r="E226" s="48"/>
      <c r="F226" s="48"/>
      <c r="G226" s="48"/>
      <c r="H226" s="48"/>
      <c r="I226" s="49"/>
    </row>
    <row r="227" spans="2:9">
      <c r="B227" s="25"/>
      <c r="C227" s="48"/>
      <c r="D227" s="48"/>
      <c r="E227" s="48"/>
      <c r="F227" s="48"/>
      <c r="G227" s="48"/>
      <c r="H227" s="48"/>
      <c r="I227" s="49"/>
    </row>
    <row r="228" spans="2:9">
      <c r="B228" s="25"/>
      <c r="C228" s="48"/>
      <c r="D228" s="48"/>
      <c r="E228" s="48"/>
      <c r="F228" s="48"/>
      <c r="G228" s="48"/>
      <c r="H228" s="48"/>
      <c r="I228" s="49"/>
    </row>
    <row r="229" spans="2:9">
      <c r="B229" s="25"/>
      <c r="C229" s="48"/>
      <c r="D229" s="48"/>
      <c r="E229" s="48"/>
      <c r="F229" s="48"/>
      <c r="G229" s="48"/>
      <c r="H229" s="48"/>
      <c r="I229" s="49"/>
    </row>
    <row r="230" spans="2:9">
      <c r="B230" s="25"/>
      <c r="C230" s="48"/>
      <c r="D230" s="48"/>
      <c r="E230" s="48"/>
      <c r="F230" s="48"/>
      <c r="G230" s="48"/>
      <c r="H230" s="48"/>
      <c r="I230" s="49"/>
    </row>
    <row r="231" spans="2:9">
      <c r="B231" s="25"/>
      <c r="C231" s="48"/>
      <c r="D231" s="48"/>
      <c r="E231" s="48"/>
      <c r="F231" s="48"/>
      <c r="G231" s="48"/>
      <c r="H231" s="48"/>
      <c r="I231" s="49"/>
    </row>
    <row r="232" spans="2:9">
      <c r="B232" s="25"/>
      <c r="C232" s="48"/>
      <c r="D232" s="48"/>
      <c r="E232" s="48"/>
      <c r="F232" s="48"/>
      <c r="G232" s="48"/>
      <c r="H232" s="48"/>
      <c r="I232" s="49"/>
    </row>
    <row r="233" spans="2:9">
      <c r="B233" s="25"/>
      <c r="C233" s="48"/>
      <c r="D233" s="48"/>
      <c r="E233" s="48"/>
      <c r="F233" s="48"/>
      <c r="G233" s="48"/>
      <c r="H233" s="48"/>
      <c r="I233" s="49"/>
    </row>
    <row r="234" spans="2:9">
      <c r="B234" s="25"/>
      <c r="C234" s="48"/>
      <c r="D234" s="48"/>
      <c r="E234" s="48"/>
      <c r="F234" s="48"/>
      <c r="G234" s="48"/>
      <c r="H234" s="48"/>
      <c r="I234" s="49"/>
    </row>
    <row r="235" spans="2:9">
      <c r="B235" s="25"/>
      <c r="C235" s="48"/>
      <c r="D235" s="48"/>
      <c r="E235" s="48"/>
      <c r="F235" s="48"/>
      <c r="G235" s="48"/>
      <c r="H235" s="48"/>
      <c r="I235" s="49"/>
    </row>
    <row r="236" spans="2:9">
      <c r="B236" s="25"/>
      <c r="C236" s="48"/>
      <c r="D236" s="48"/>
      <c r="E236" s="48"/>
      <c r="F236" s="48"/>
      <c r="G236" s="48"/>
      <c r="H236" s="48"/>
      <c r="I236" s="49"/>
    </row>
    <row r="237" spans="2:9">
      <c r="B237" s="25"/>
      <c r="C237" s="48"/>
      <c r="D237" s="48"/>
      <c r="E237" s="48"/>
      <c r="F237" s="48"/>
      <c r="G237" s="48"/>
      <c r="H237" s="48"/>
      <c r="I237" s="49"/>
    </row>
    <row r="238" spans="2:9">
      <c r="B238" s="25"/>
      <c r="C238" s="48"/>
      <c r="D238" s="48"/>
      <c r="E238" s="48"/>
      <c r="F238" s="48"/>
      <c r="G238" s="48"/>
      <c r="H238" s="48"/>
      <c r="I238" s="49"/>
    </row>
    <row r="239" spans="2:9">
      <c r="B239" s="25"/>
      <c r="C239" s="48"/>
      <c r="D239" s="48"/>
      <c r="E239" s="48"/>
      <c r="F239" s="48"/>
      <c r="G239" s="48"/>
      <c r="H239" s="48"/>
      <c r="I239" s="49"/>
    </row>
    <row r="240" spans="2:9">
      <c r="B240" s="25"/>
      <c r="C240" s="48"/>
      <c r="D240" s="48"/>
      <c r="E240" s="48"/>
      <c r="F240" s="48"/>
      <c r="G240" s="48"/>
      <c r="H240" s="48"/>
      <c r="I240" s="49"/>
    </row>
    <row r="241" spans="2:9">
      <c r="B241" s="25"/>
      <c r="C241" s="48"/>
      <c r="D241" s="48"/>
      <c r="E241" s="48"/>
      <c r="F241" s="48"/>
      <c r="G241" s="48"/>
      <c r="H241" s="48"/>
      <c r="I241" s="49"/>
    </row>
    <row r="242" spans="2:9">
      <c r="B242" s="25"/>
      <c r="C242" s="48"/>
      <c r="D242" s="48"/>
      <c r="E242" s="48"/>
      <c r="F242" s="48"/>
      <c r="G242" s="48"/>
      <c r="H242" s="48"/>
      <c r="I242" s="49"/>
    </row>
    <row r="243" spans="2:9">
      <c r="B243" s="25"/>
      <c r="C243" s="48"/>
      <c r="D243" s="48"/>
      <c r="E243" s="48"/>
      <c r="F243" s="48"/>
      <c r="G243" s="48"/>
      <c r="H243" s="48"/>
      <c r="I243" s="49"/>
    </row>
    <row r="244" spans="2:9">
      <c r="B244" s="25"/>
      <c r="C244" s="48"/>
      <c r="D244" s="48"/>
      <c r="E244" s="48"/>
      <c r="F244" s="48"/>
      <c r="G244" s="48"/>
      <c r="H244" s="48"/>
      <c r="I244" s="49"/>
    </row>
    <row r="245" spans="2:9">
      <c r="B245" s="25"/>
      <c r="C245" s="48"/>
      <c r="D245" s="48"/>
      <c r="E245" s="48"/>
      <c r="F245" s="48"/>
      <c r="G245" s="48"/>
      <c r="H245" s="48"/>
      <c r="I245" s="49"/>
    </row>
    <row r="246" spans="2:9">
      <c r="B246" s="25"/>
      <c r="C246" s="48"/>
      <c r="D246" s="48"/>
      <c r="E246" s="48"/>
      <c r="F246" s="48"/>
      <c r="G246" s="48"/>
      <c r="H246" s="48"/>
      <c r="I246" s="49"/>
    </row>
    <row r="247" spans="2:9">
      <c r="B247" s="25"/>
      <c r="C247" s="48"/>
      <c r="D247" s="48"/>
      <c r="E247" s="48"/>
      <c r="F247" s="48"/>
      <c r="G247" s="48"/>
      <c r="H247" s="48"/>
      <c r="I247" s="49"/>
    </row>
    <row r="248" spans="2:9">
      <c r="B248" s="25"/>
      <c r="C248" s="48"/>
      <c r="D248" s="48"/>
      <c r="E248" s="48"/>
      <c r="F248" s="48"/>
      <c r="G248" s="48"/>
      <c r="H248" s="48"/>
      <c r="I248" s="49"/>
    </row>
    <row r="249" spans="2:9">
      <c r="B249" s="25"/>
      <c r="C249" s="48"/>
      <c r="D249" s="48"/>
      <c r="E249" s="48"/>
      <c r="F249" s="48"/>
      <c r="G249" s="48"/>
      <c r="H249" s="48"/>
      <c r="I249" s="49"/>
    </row>
    <row r="250" spans="2:9">
      <c r="B250" s="25"/>
      <c r="C250" s="48"/>
      <c r="D250" s="48"/>
      <c r="E250" s="48"/>
      <c r="F250" s="48"/>
      <c r="G250" s="48"/>
      <c r="H250" s="48"/>
      <c r="I250" s="49"/>
    </row>
    <row r="251" spans="2:9">
      <c r="B251" s="25"/>
      <c r="C251" s="48"/>
      <c r="D251" s="48"/>
      <c r="E251" s="48"/>
      <c r="F251" s="48"/>
      <c r="G251" s="48"/>
      <c r="H251" s="48"/>
      <c r="I251" s="49"/>
    </row>
    <row r="252" spans="2:9">
      <c r="B252" s="25"/>
      <c r="C252" s="48"/>
      <c r="D252" s="48"/>
      <c r="E252" s="48"/>
      <c r="F252" s="48"/>
      <c r="G252" s="48"/>
      <c r="H252" s="48"/>
      <c r="I252" s="49"/>
    </row>
    <row r="253" spans="2:9">
      <c r="B253" s="25"/>
      <c r="C253" s="48"/>
      <c r="D253" s="48"/>
      <c r="E253" s="48"/>
      <c r="F253" s="48"/>
      <c r="G253" s="48"/>
      <c r="H253" s="48"/>
      <c r="I253" s="49"/>
    </row>
    <row r="254" spans="2:9">
      <c r="B254" s="25"/>
      <c r="C254" s="48"/>
      <c r="D254" s="48"/>
      <c r="E254" s="48"/>
      <c r="F254" s="48"/>
      <c r="G254" s="48"/>
      <c r="H254" s="48"/>
      <c r="I254" s="49"/>
    </row>
    <row r="255" spans="2:9">
      <c r="B255" s="25"/>
      <c r="C255" s="48"/>
      <c r="D255" s="48"/>
      <c r="E255" s="48"/>
      <c r="F255" s="48"/>
      <c r="G255" s="48"/>
      <c r="H255" s="48"/>
      <c r="I255" s="49"/>
    </row>
    <row r="256" spans="2:9">
      <c r="B256" s="25"/>
      <c r="C256" s="48"/>
      <c r="D256" s="48"/>
      <c r="E256" s="48"/>
      <c r="F256" s="48"/>
      <c r="G256" s="48"/>
      <c r="H256" s="48"/>
      <c r="I256" s="49"/>
    </row>
    <row r="257" spans="2:9">
      <c r="B257" s="25"/>
      <c r="C257" s="48"/>
      <c r="D257" s="48"/>
      <c r="E257" s="48"/>
      <c r="F257" s="48"/>
      <c r="G257" s="48"/>
      <c r="H257" s="48"/>
      <c r="I257" s="49"/>
    </row>
    <row r="258" spans="2:9">
      <c r="B258" s="25"/>
      <c r="C258" s="48"/>
      <c r="D258" s="48"/>
      <c r="E258" s="48"/>
      <c r="F258" s="48"/>
      <c r="G258" s="48"/>
      <c r="H258" s="48"/>
      <c r="I258" s="49"/>
    </row>
    <row r="259" spans="2:9">
      <c r="B259" s="25"/>
      <c r="C259" s="48"/>
      <c r="D259" s="48"/>
      <c r="E259" s="48"/>
      <c r="F259" s="48"/>
      <c r="G259" s="48"/>
      <c r="H259" s="48"/>
      <c r="I259" s="49"/>
    </row>
    <row r="260" spans="2:9">
      <c r="B260" s="25"/>
      <c r="C260" s="48"/>
      <c r="D260" s="48"/>
      <c r="E260" s="48"/>
      <c r="F260" s="48"/>
      <c r="G260" s="48"/>
      <c r="H260" s="48"/>
      <c r="I260" s="49"/>
    </row>
    <row r="261" spans="2:9">
      <c r="B261" s="25"/>
      <c r="C261" s="48"/>
      <c r="D261" s="48"/>
      <c r="E261" s="48"/>
      <c r="F261" s="48"/>
      <c r="G261" s="48"/>
      <c r="H261" s="48"/>
      <c r="I261" s="49"/>
    </row>
    <row r="262" spans="2:9">
      <c r="B262" s="25"/>
      <c r="C262" s="48"/>
      <c r="D262" s="48"/>
      <c r="E262" s="48"/>
      <c r="F262" s="48"/>
      <c r="G262" s="48"/>
      <c r="H262" s="48"/>
      <c r="I262" s="49"/>
    </row>
    <row r="263" spans="2:9">
      <c r="B263" s="25"/>
      <c r="C263" s="48"/>
      <c r="D263" s="48"/>
      <c r="E263" s="48"/>
      <c r="F263" s="48"/>
      <c r="G263" s="48"/>
      <c r="H263" s="48"/>
      <c r="I263" s="49"/>
    </row>
    <row r="264" spans="2:9">
      <c r="B264" s="25"/>
      <c r="C264" s="48"/>
      <c r="D264" s="48"/>
      <c r="E264" s="48"/>
      <c r="F264" s="48"/>
      <c r="G264" s="48"/>
      <c r="H264" s="48"/>
      <c r="I264" s="49"/>
    </row>
    <row r="265" spans="2:9">
      <c r="B265" s="25"/>
      <c r="C265" s="48"/>
      <c r="D265" s="48"/>
      <c r="E265" s="48"/>
      <c r="F265" s="48"/>
      <c r="G265" s="48"/>
      <c r="H265" s="48"/>
      <c r="I265" s="49"/>
    </row>
    <row r="266" spans="2:9">
      <c r="B266" s="25"/>
      <c r="C266" s="48"/>
      <c r="D266" s="48"/>
      <c r="E266" s="48"/>
      <c r="F266" s="48"/>
      <c r="G266" s="48"/>
      <c r="H266" s="48"/>
      <c r="I266" s="49"/>
    </row>
    <row r="267" spans="2:9">
      <c r="B267" s="25"/>
      <c r="C267" s="48"/>
      <c r="D267" s="48"/>
      <c r="E267" s="48"/>
      <c r="F267" s="48"/>
      <c r="G267" s="48"/>
      <c r="H267" s="48"/>
      <c r="I267" s="49"/>
    </row>
    <row r="268" spans="2:9">
      <c r="B268" s="25"/>
      <c r="C268" s="48"/>
      <c r="D268" s="48"/>
      <c r="E268" s="48"/>
      <c r="F268" s="48"/>
      <c r="G268" s="48"/>
      <c r="H268" s="48"/>
      <c r="I268" s="49"/>
    </row>
    <row r="269" spans="2:9">
      <c r="B269" s="25"/>
      <c r="C269" s="48"/>
      <c r="D269" s="48"/>
      <c r="E269" s="48"/>
      <c r="F269" s="48"/>
      <c r="G269" s="48"/>
      <c r="H269" s="48"/>
      <c r="I269" s="49"/>
    </row>
    <row r="270" spans="2:9">
      <c r="B270" s="25"/>
      <c r="C270" s="48"/>
      <c r="D270" s="48"/>
      <c r="E270" s="48"/>
      <c r="F270" s="48"/>
      <c r="G270" s="48"/>
      <c r="H270" s="48"/>
      <c r="I270" s="49"/>
    </row>
    <row r="271" spans="2:9">
      <c r="B271" s="25"/>
      <c r="C271" s="48"/>
      <c r="D271" s="48"/>
      <c r="E271" s="48"/>
      <c r="F271" s="48"/>
      <c r="G271" s="48"/>
      <c r="H271" s="48"/>
      <c r="I271" s="49"/>
    </row>
    <row r="272" spans="2:9">
      <c r="B272" s="25"/>
      <c r="C272" s="48"/>
      <c r="D272" s="48"/>
      <c r="E272" s="48"/>
      <c r="F272" s="48"/>
      <c r="G272" s="48"/>
      <c r="H272" s="48"/>
      <c r="I272" s="49"/>
    </row>
    <row r="273" spans="2:9">
      <c r="B273" s="25"/>
      <c r="C273" s="48"/>
      <c r="D273" s="48"/>
      <c r="E273" s="48"/>
      <c r="F273" s="48"/>
      <c r="G273" s="48"/>
      <c r="H273" s="48"/>
      <c r="I273" s="49"/>
    </row>
    <row r="274" spans="2:9">
      <c r="B274" s="25"/>
      <c r="C274" s="48"/>
      <c r="D274" s="48"/>
      <c r="E274" s="48"/>
      <c r="F274" s="48"/>
      <c r="G274" s="48"/>
      <c r="H274" s="48"/>
      <c r="I274" s="49"/>
    </row>
    <row r="275" spans="2:9">
      <c r="B275" s="25"/>
      <c r="C275" s="48"/>
      <c r="D275" s="48"/>
      <c r="E275" s="48"/>
      <c r="F275" s="48"/>
      <c r="G275" s="48"/>
      <c r="H275" s="48"/>
      <c r="I275" s="49"/>
    </row>
    <row r="276" spans="2:9">
      <c r="B276" s="25"/>
      <c r="C276" s="48"/>
      <c r="D276" s="48"/>
      <c r="E276" s="48"/>
      <c r="F276" s="48"/>
      <c r="G276" s="48"/>
      <c r="H276" s="48"/>
      <c r="I276" s="49"/>
    </row>
    <row r="277" spans="2:9">
      <c r="B277" s="25"/>
      <c r="C277" s="48"/>
      <c r="D277" s="48"/>
      <c r="E277" s="48"/>
      <c r="F277" s="48"/>
      <c r="G277" s="48"/>
      <c r="H277" s="48"/>
      <c r="I277" s="49"/>
    </row>
    <row r="278" spans="2:9">
      <c r="B278" s="25"/>
      <c r="C278" s="48"/>
      <c r="D278" s="48"/>
      <c r="E278" s="48"/>
      <c r="F278" s="48"/>
      <c r="G278" s="48"/>
      <c r="H278" s="48"/>
      <c r="I278" s="49"/>
    </row>
    <row r="279" spans="2:9">
      <c r="B279" s="25"/>
      <c r="C279" s="48"/>
      <c r="D279" s="48"/>
      <c r="E279" s="48"/>
      <c r="F279" s="48"/>
      <c r="G279" s="48"/>
      <c r="H279" s="48"/>
      <c r="I279" s="49"/>
    </row>
    <row r="280" spans="2:9">
      <c r="B280" s="25"/>
      <c r="C280" s="48"/>
      <c r="D280" s="48"/>
      <c r="E280" s="48"/>
      <c r="F280" s="48"/>
      <c r="G280" s="48"/>
      <c r="H280" s="48"/>
      <c r="I280" s="49"/>
    </row>
    <row r="281" spans="2:9">
      <c r="B281" s="25"/>
      <c r="C281" s="48"/>
      <c r="D281" s="48"/>
      <c r="E281" s="48"/>
      <c r="F281" s="48"/>
      <c r="G281" s="48"/>
      <c r="H281" s="48"/>
      <c r="I281" s="49"/>
    </row>
    <row r="282" spans="2:9">
      <c r="B282" s="25"/>
      <c r="C282" s="48"/>
      <c r="D282" s="48"/>
      <c r="E282" s="48"/>
      <c r="F282" s="48"/>
      <c r="G282" s="48"/>
      <c r="H282" s="48"/>
      <c r="I282" s="49"/>
    </row>
    <row r="283" spans="2:9">
      <c r="B283" s="25"/>
      <c r="C283" s="48"/>
      <c r="D283" s="48"/>
      <c r="E283" s="48"/>
      <c r="F283" s="48"/>
      <c r="G283" s="48"/>
      <c r="H283" s="48"/>
      <c r="I283" s="49"/>
    </row>
    <row r="284" spans="2:9">
      <c r="B284" s="25"/>
      <c r="C284" s="48"/>
      <c r="D284" s="48"/>
      <c r="E284" s="48"/>
      <c r="F284" s="48"/>
      <c r="G284" s="48"/>
      <c r="H284" s="48"/>
      <c r="I284" s="49"/>
    </row>
    <row r="285" spans="2:9">
      <c r="B285" s="25"/>
      <c r="C285" s="48"/>
      <c r="D285" s="48"/>
      <c r="E285" s="48"/>
      <c r="F285" s="48"/>
      <c r="G285" s="48"/>
      <c r="H285" s="48"/>
      <c r="I285" s="49"/>
    </row>
    <row r="286" spans="2:9">
      <c r="B286" s="25"/>
      <c r="C286" s="48"/>
      <c r="D286" s="48"/>
      <c r="E286" s="48"/>
      <c r="F286" s="48"/>
      <c r="G286" s="48"/>
      <c r="H286" s="48"/>
      <c r="I286" s="49"/>
    </row>
    <row r="287" spans="2:9">
      <c r="B287" s="25"/>
      <c r="C287" s="48"/>
      <c r="D287" s="48"/>
      <c r="E287" s="48"/>
      <c r="F287" s="48"/>
      <c r="G287" s="48"/>
      <c r="H287" s="48"/>
      <c r="I287" s="49"/>
    </row>
    <row r="288" spans="2:9">
      <c r="B288" s="25"/>
      <c r="C288" s="48"/>
      <c r="D288" s="48"/>
      <c r="E288" s="48"/>
      <c r="F288" s="48"/>
      <c r="G288" s="48"/>
      <c r="H288" s="48"/>
      <c r="I288" s="49"/>
    </row>
    <row r="289" spans="2:9">
      <c r="B289" s="25"/>
      <c r="C289" s="48"/>
      <c r="D289" s="48"/>
      <c r="E289" s="48"/>
      <c r="F289" s="48"/>
      <c r="G289" s="48"/>
      <c r="H289" s="48"/>
      <c r="I289" s="49"/>
    </row>
    <row r="290" spans="2:9">
      <c r="B290" s="25"/>
      <c r="C290" s="48"/>
      <c r="D290" s="48"/>
      <c r="E290" s="48"/>
      <c r="F290" s="48"/>
      <c r="G290" s="48"/>
      <c r="H290" s="48"/>
      <c r="I290" s="49"/>
    </row>
    <row r="291" spans="2:9">
      <c r="B291" s="25"/>
      <c r="C291" s="48"/>
      <c r="D291" s="48"/>
      <c r="E291" s="48"/>
      <c r="F291" s="48"/>
      <c r="G291" s="48"/>
      <c r="H291" s="48"/>
      <c r="I291" s="49"/>
    </row>
    <row r="292" spans="2:9">
      <c r="B292" s="25"/>
      <c r="C292" s="48"/>
      <c r="D292" s="48"/>
      <c r="E292" s="48"/>
      <c r="F292" s="48"/>
      <c r="G292" s="48"/>
      <c r="H292" s="48"/>
      <c r="I292" s="49"/>
    </row>
    <row r="293" spans="2:9">
      <c r="B293" s="25"/>
      <c r="C293" s="48"/>
      <c r="D293" s="48"/>
      <c r="E293" s="48"/>
      <c r="F293" s="48"/>
      <c r="G293" s="48"/>
      <c r="H293" s="48"/>
      <c r="I293" s="49"/>
    </row>
    <row r="294" spans="2:9">
      <c r="B294" s="25"/>
      <c r="C294" s="48"/>
      <c r="D294" s="48"/>
      <c r="E294" s="48"/>
      <c r="F294" s="48"/>
      <c r="G294" s="48"/>
      <c r="H294" s="48"/>
      <c r="I294" s="49"/>
    </row>
    <row r="295" spans="2:9">
      <c r="B295" s="25"/>
      <c r="C295" s="48"/>
      <c r="D295" s="48"/>
      <c r="E295" s="48"/>
      <c r="F295" s="48"/>
      <c r="G295" s="48"/>
      <c r="H295" s="48"/>
      <c r="I295" s="49"/>
    </row>
    <row r="296" spans="2:9">
      <c r="B296" s="25"/>
      <c r="C296" s="48"/>
      <c r="D296" s="48"/>
      <c r="E296" s="48"/>
      <c r="F296" s="48"/>
      <c r="G296" s="48"/>
      <c r="H296" s="48"/>
      <c r="I296" s="49"/>
    </row>
    <row r="297" spans="2:9">
      <c r="B297" s="25"/>
      <c r="C297" s="48"/>
      <c r="D297" s="48"/>
      <c r="E297" s="48"/>
      <c r="F297" s="48"/>
      <c r="G297" s="48"/>
      <c r="H297" s="48"/>
      <c r="I297" s="49"/>
    </row>
    <row r="298" spans="2:9">
      <c r="B298" s="25"/>
      <c r="C298" s="48"/>
      <c r="D298" s="48"/>
      <c r="E298" s="48"/>
      <c r="F298" s="48"/>
      <c r="G298" s="48"/>
      <c r="H298" s="48"/>
      <c r="I298" s="49"/>
    </row>
    <row r="299" spans="2:9">
      <c r="B299" s="25"/>
      <c r="C299" s="48"/>
      <c r="D299" s="48"/>
      <c r="E299" s="48"/>
      <c r="F299" s="48"/>
      <c r="G299" s="48"/>
      <c r="H299" s="48"/>
      <c r="I299" s="49"/>
    </row>
    <row r="300" spans="2:9">
      <c r="B300" s="25"/>
      <c r="C300" s="48"/>
      <c r="D300" s="48"/>
      <c r="E300" s="48"/>
      <c r="F300" s="48"/>
      <c r="G300" s="48"/>
      <c r="H300" s="48"/>
      <c r="I300" s="49"/>
    </row>
    <row r="301" spans="2:9">
      <c r="B301" s="25"/>
      <c r="C301" s="48"/>
      <c r="D301" s="48"/>
      <c r="E301" s="48"/>
      <c r="F301" s="48"/>
      <c r="G301" s="48"/>
      <c r="H301" s="48"/>
      <c r="I301" s="49"/>
    </row>
    <row r="302" spans="2:9">
      <c r="B302" s="25"/>
      <c r="C302" s="48"/>
      <c r="D302" s="48"/>
      <c r="E302" s="48"/>
      <c r="F302" s="48"/>
      <c r="G302" s="48"/>
      <c r="H302" s="48"/>
      <c r="I302" s="49"/>
    </row>
    <row r="303" spans="2:9">
      <c r="B303" s="25"/>
      <c r="C303" s="48"/>
      <c r="D303" s="48"/>
      <c r="E303" s="48"/>
      <c r="F303" s="48"/>
      <c r="G303" s="48"/>
      <c r="H303" s="48"/>
      <c r="I303" s="49"/>
    </row>
    <row r="304" spans="2:9">
      <c r="B304" s="25"/>
      <c r="C304" s="48"/>
      <c r="D304" s="48"/>
      <c r="E304" s="48"/>
      <c r="F304" s="48"/>
      <c r="G304" s="48"/>
      <c r="H304" s="48"/>
      <c r="I304" s="49"/>
    </row>
    <row r="305" spans="2:9">
      <c r="B305" s="25"/>
      <c r="C305" s="48"/>
      <c r="D305" s="48"/>
      <c r="E305" s="48"/>
      <c r="F305" s="48"/>
      <c r="G305" s="48"/>
      <c r="H305" s="48"/>
      <c r="I305" s="49"/>
    </row>
    <row r="306" spans="2:9">
      <c r="B306" s="25"/>
      <c r="C306" s="48"/>
      <c r="D306" s="48"/>
      <c r="E306" s="48"/>
      <c r="F306" s="48"/>
      <c r="G306" s="48"/>
      <c r="H306" s="48"/>
      <c r="I306" s="49"/>
    </row>
    <row r="307" spans="2:9">
      <c r="B307" s="25"/>
      <c r="C307" s="48"/>
      <c r="D307" s="48"/>
      <c r="E307" s="48"/>
      <c r="F307" s="48"/>
      <c r="G307" s="48"/>
      <c r="H307" s="48"/>
      <c r="I307" s="49"/>
    </row>
    <row r="308" spans="2:9">
      <c r="B308" s="25"/>
      <c r="C308" s="48"/>
      <c r="D308" s="48"/>
      <c r="E308" s="48"/>
      <c r="F308" s="48"/>
      <c r="G308" s="48"/>
      <c r="H308" s="48"/>
      <c r="I308" s="49"/>
    </row>
    <row r="309" spans="2:9">
      <c r="B309" s="25"/>
      <c r="C309" s="48"/>
      <c r="D309" s="48"/>
      <c r="E309" s="48"/>
      <c r="F309" s="48"/>
      <c r="G309" s="48"/>
      <c r="H309" s="48"/>
      <c r="I309" s="49"/>
    </row>
    <row r="310" spans="2:9">
      <c r="B310" s="25"/>
      <c r="C310" s="48"/>
      <c r="D310" s="48"/>
      <c r="E310" s="48"/>
      <c r="F310" s="48"/>
      <c r="G310" s="48"/>
      <c r="H310" s="48"/>
      <c r="I310" s="49"/>
    </row>
    <row r="311" spans="2:9">
      <c r="B311" s="25"/>
      <c r="C311" s="48"/>
      <c r="D311" s="48"/>
      <c r="E311" s="48"/>
      <c r="F311" s="48"/>
      <c r="G311" s="48"/>
      <c r="H311" s="48"/>
      <c r="I311" s="49"/>
    </row>
    <row r="312" spans="2:9">
      <c r="B312" s="25"/>
      <c r="C312" s="48"/>
      <c r="D312" s="48"/>
      <c r="E312" s="48"/>
      <c r="F312" s="48"/>
      <c r="G312" s="48"/>
      <c r="H312" s="48"/>
      <c r="I312" s="49"/>
    </row>
    <row r="313" spans="2:9">
      <c r="B313" s="25"/>
      <c r="C313" s="48"/>
      <c r="D313" s="48"/>
      <c r="E313" s="48"/>
      <c r="F313" s="48"/>
      <c r="G313" s="48"/>
      <c r="H313" s="48"/>
      <c r="I313" s="49"/>
    </row>
    <row r="314" spans="2:9">
      <c r="B314" s="25"/>
      <c r="C314" s="48"/>
      <c r="D314" s="48"/>
      <c r="E314" s="48"/>
      <c r="F314" s="48"/>
      <c r="G314" s="48"/>
      <c r="H314" s="48"/>
      <c r="I314" s="49"/>
    </row>
    <row r="315" spans="2:9">
      <c r="B315" s="25"/>
      <c r="C315" s="48"/>
      <c r="D315" s="48"/>
      <c r="E315" s="48"/>
      <c r="F315" s="48"/>
      <c r="G315" s="48"/>
      <c r="H315" s="48"/>
      <c r="I315" s="49"/>
    </row>
    <row r="316" spans="2:9">
      <c r="B316" s="25"/>
      <c r="C316" s="48"/>
      <c r="D316" s="48"/>
      <c r="E316" s="48"/>
      <c r="F316" s="48"/>
      <c r="G316" s="48"/>
      <c r="H316" s="48"/>
      <c r="I316" s="49"/>
    </row>
    <row r="317" spans="2:9">
      <c r="B317" s="25"/>
      <c r="C317" s="48"/>
      <c r="D317" s="48"/>
      <c r="E317" s="48"/>
      <c r="F317" s="48"/>
      <c r="G317" s="48"/>
      <c r="H317" s="48"/>
      <c r="I317" s="49"/>
    </row>
    <row r="318" spans="2:9">
      <c r="B318" s="25"/>
      <c r="C318" s="48"/>
      <c r="D318" s="48"/>
      <c r="E318" s="48"/>
      <c r="F318" s="48"/>
      <c r="G318" s="48"/>
      <c r="H318" s="48"/>
      <c r="I318" s="49"/>
    </row>
    <row r="319" spans="2:9">
      <c r="B319" s="25"/>
      <c r="C319" s="48"/>
      <c r="D319" s="48"/>
      <c r="E319" s="48"/>
      <c r="F319" s="48"/>
      <c r="G319" s="48"/>
      <c r="H319" s="48"/>
      <c r="I319" s="49"/>
    </row>
    <row r="320" spans="2:9">
      <c r="B320" s="25"/>
      <c r="C320" s="48"/>
      <c r="D320" s="48"/>
      <c r="E320" s="48"/>
      <c r="F320" s="48"/>
      <c r="G320" s="48"/>
      <c r="H320" s="48"/>
      <c r="I320" s="49"/>
    </row>
    <row r="321" spans="2:9">
      <c r="B321" s="25"/>
      <c r="C321" s="48"/>
      <c r="D321" s="48"/>
      <c r="E321" s="48"/>
      <c r="F321" s="48"/>
      <c r="G321" s="48"/>
      <c r="H321" s="48"/>
      <c r="I321" s="49"/>
    </row>
    <row r="322" spans="2:9">
      <c r="B322" s="25"/>
      <c r="C322" s="48"/>
      <c r="D322" s="48"/>
      <c r="E322" s="48"/>
      <c r="F322" s="48"/>
      <c r="G322" s="48"/>
      <c r="H322" s="48"/>
      <c r="I322" s="49"/>
    </row>
    <row r="323" spans="2:9">
      <c r="B323" s="25"/>
      <c r="C323" s="48"/>
      <c r="D323" s="48"/>
      <c r="E323" s="48"/>
      <c r="F323" s="48"/>
      <c r="G323" s="48"/>
      <c r="H323" s="48"/>
      <c r="I323" s="49"/>
    </row>
    <row r="324" spans="2:9">
      <c r="B324" s="25"/>
      <c r="C324" s="48"/>
      <c r="D324" s="48"/>
      <c r="E324" s="48"/>
      <c r="F324" s="48"/>
      <c r="G324" s="48"/>
      <c r="H324" s="48"/>
      <c r="I324" s="49"/>
    </row>
    <row r="325" spans="2:9">
      <c r="B325" s="25"/>
      <c r="C325" s="48"/>
      <c r="D325" s="48"/>
      <c r="E325" s="48"/>
      <c r="F325" s="48"/>
      <c r="G325" s="48"/>
      <c r="H325" s="48"/>
      <c r="I325" s="49"/>
    </row>
    <row r="326" spans="2:9">
      <c r="B326" s="25"/>
      <c r="C326" s="48"/>
      <c r="D326" s="48"/>
      <c r="E326" s="48"/>
      <c r="F326" s="48"/>
      <c r="G326" s="48"/>
      <c r="H326" s="48"/>
      <c r="I326" s="49"/>
    </row>
    <row r="327" spans="2:9">
      <c r="B327" s="25"/>
      <c r="C327" s="48"/>
      <c r="D327" s="48"/>
      <c r="E327" s="48"/>
      <c r="F327" s="48"/>
      <c r="G327" s="48"/>
      <c r="H327" s="48"/>
      <c r="I327" s="49"/>
    </row>
    <row r="328" spans="2:9">
      <c r="B328" s="25"/>
      <c r="C328" s="48"/>
      <c r="D328" s="48"/>
      <c r="E328" s="48"/>
      <c r="F328" s="48"/>
      <c r="G328" s="48"/>
      <c r="H328" s="48"/>
      <c r="I328" s="49"/>
    </row>
    <row r="329" spans="2:9">
      <c r="B329" s="25"/>
      <c r="C329" s="48"/>
      <c r="D329" s="48"/>
      <c r="E329" s="48"/>
      <c r="F329" s="48"/>
      <c r="G329" s="48"/>
      <c r="H329" s="48"/>
      <c r="I329" s="49"/>
    </row>
    <row r="330" spans="2:9">
      <c r="B330" s="25"/>
      <c r="C330" s="48"/>
      <c r="D330" s="48"/>
      <c r="E330" s="48"/>
      <c r="F330" s="48"/>
      <c r="G330" s="48"/>
      <c r="H330" s="48"/>
      <c r="I330" s="49"/>
    </row>
    <row r="331" spans="2:9">
      <c r="B331" s="25"/>
      <c r="C331" s="48"/>
      <c r="D331" s="48"/>
      <c r="E331" s="48"/>
      <c r="F331" s="48"/>
      <c r="G331" s="48"/>
      <c r="H331" s="48"/>
      <c r="I331" s="49"/>
    </row>
    <row r="332" spans="2:9">
      <c r="B332" s="25"/>
      <c r="C332" s="48"/>
      <c r="D332" s="48"/>
      <c r="E332" s="48"/>
      <c r="F332" s="48"/>
      <c r="G332" s="48"/>
      <c r="H332" s="48"/>
      <c r="I332" s="49"/>
    </row>
    <row r="333" spans="2:9">
      <c r="B333" s="25"/>
      <c r="C333" s="48"/>
      <c r="D333" s="48"/>
      <c r="E333" s="48"/>
      <c r="F333" s="48"/>
      <c r="G333" s="48"/>
      <c r="H333" s="48"/>
      <c r="I333" s="49"/>
    </row>
    <row r="334" spans="2:9">
      <c r="B334" s="25"/>
      <c r="C334" s="48"/>
      <c r="D334" s="48"/>
      <c r="E334" s="48"/>
      <c r="F334" s="48"/>
      <c r="G334" s="48"/>
      <c r="H334" s="48"/>
      <c r="I334" s="49"/>
    </row>
    <row r="335" spans="2:9">
      <c r="B335" s="25"/>
      <c r="C335" s="48"/>
      <c r="D335" s="48"/>
      <c r="E335" s="48"/>
      <c r="F335" s="48"/>
      <c r="G335" s="48"/>
      <c r="H335" s="48"/>
      <c r="I335" s="49"/>
    </row>
    <row r="336" spans="2:9">
      <c r="B336" s="25"/>
      <c r="C336" s="48"/>
      <c r="D336" s="48"/>
      <c r="E336" s="48"/>
      <c r="F336" s="48"/>
      <c r="G336" s="48"/>
      <c r="H336" s="48"/>
      <c r="I336" s="49"/>
    </row>
    <row r="337" spans="2:9">
      <c r="B337" s="25"/>
      <c r="C337" s="48"/>
      <c r="D337" s="48"/>
      <c r="E337" s="48"/>
      <c r="F337" s="48"/>
      <c r="G337" s="48"/>
      <c r="H337" s="48"/>
      <c r="I337" s="49"/>
    </row>
    <row r="338" spans="2:9">
      <c r="B338" s="25"/>
      <c r="C338" s="48"/>
      <c r="D338" s="48"/>
      <c r="E338" s="48"/>
      <c r="F338" s="48"/>
      <c r="G338" s="48"/>
      <c r="H338" s="48"/>
      <c r="I338" s="49"/>
    </row>
    <row r="339" spans="2:9">
      <c r="B339" s="25"/>
      <c r="C339" s="48"/>
      <c r="D339" s="48"/>
      <c r="E339" s="48"/>
      <c r="F339" s="48"/>
      <c r="G339" s="48"/>
      <c r="H339" s="48"/>
      <c r="I339" s="49"/>
    </row>
    <row r="340" spans="2:9">
      <c r="B340" s="25"/>
      <c r="C340" s="48"/>
      <c r="D340" s="48"/>
      <c r="E340" s="48"/>
      <c r="F340" s="48"/>
      <c r="G340" s="48"/>
      <c r="H340" s="48"/>
      <c r="I340" s="49"/>
    </row>
    <row r="341" spans="2:9">
      <c r="B341" s="25"/>
      <c r="C341" s="48"/>
      <c r="D341" s="48"/>
      <c r="E341" s="48"/>
      <c r="F341" s="48"/>
      <c r="G341" s="48"/>
      <c r="H341" s="48"/>
      <c r="I341" s="49"/>
    </row>
    <row r="342" spans="2:9">
      <c r="B342" s="25"/>
      <c r="C342" s="48"/>
      <c r="D342" s="48"/>
      <c r="E342" s="48"/>
      <c r="F342" s="48"/>
      <c r="G342" s="48"/>
      <c r="H342" s="48"/>
      <c r="I342" s="49"/>
    </row>
    <row r="343" spans="2:9">
      <c r="B343" s="25"/>
      <c r="C343" s="48"/>
      <c r="D343" s="48"/>
      <c r="E343" s="48"/>
      <c r="F343" s="48"/>
      <c r="G343" s="48"/>
      <c r="H343" s="48"/>
      <c r="I343" s="49"/>
    </row>
    <row r="344" spans="2:9">
      <c r="B344" s="25"/>
      <c r="C344" s="48"/>
      <c r="D344" s="48"/>
      <c r="E344" s="48"/>
      <c r="F344" s="48"/>
      <c r="G344" s="48"/>
      <c r="H344" s="48"/>
      <c r="I344" s="49"/>
    </row>
    <row r="345" spans="2:9">
      <c r="B345" s="25"/>
      <c r="C345" s="48"/>
      <c r="D345" s="48"/>
      <c r="E345" s="48"/>
      <c r="F345" s="48"/>
      <c r="G345" s="48"/>
      <c r="H345" s="48"/>
      <c r="I345" s="49"/>
    </row>
    <row r="346" spans="2:9">
      <c r="B346" s="25"/>
      <c r="C346" s="48"/>
      <c r="D346" s="48"/>
      <c r="E346" s="48"/>
      <c r="F346" s="48"/>
      <c r="G346" s="48"/>
      <c r="H346" s="48"/>
      <c r="I346" s="49"/>
    </row>
    <row r="347" spans="2:9">
      <c r="B347" s="25"/>
      <c r="C347" s="48"/>
      <c r="D347" s="48"/>
      <c r="E347" s="48"/>
      <c r="F347" s="48"/>
      <c r="G347" s="48"/>
      <c r="H347" s="48"/>
      <c r="I347" s="49"/>
    </row>
    <row r="348" spans="2:9">
      <c r="B348" s="25"/>
      <c r="C348" s="48"/>
      <c r="D348" s="48"/>
      <c r="E348" s="48"/>
      <c r="F348" s="48"/>
      <c r="G348" s="48"/>
      <c r="H348" s="48"/>
      <c r="I348" s="49"/>
    </row>
    <row r="349" spans="2:9">
      <c r="B349" s="25"/>
      <c r="C349" s="48"/>
      <c r="D349" s="48"/>
      <c r="E349" s="48"/>
      <c r="F349" s="48"/>
      <c r="G349" s="48"/>
      <c r="H349" s="48"/>
      <c r="I349" s="49"/>
    </row>
    <row r="350" spans="2:9">
      <c r="B350" s="25"/>
      <c r="C350" s="48"/>
      <c r="D350" s="48"/>
      <c r="E350" s="48"/>
      <c r="F350" s="48"/>
      <c r="G350" s="48"/>
      <c r="H350" s="48"/>
      <c r="I350" s="49"/>
    </row>
    <row r="351" spans="2:9">
      <c r="B351" s="25"/>
      <c r="C351" s="48"/>
      <c r="D351" s="48"/>
      <c r="E351" s="48"/>
      <c r="F351" s="48"/>
      <c r="G351" s="48"/>
      <c r="H351" s="48"/>
      <c r="I351" s="49"/>
    </row>
    <row r="352" spans="2:9">
      <c r="B352" s="25"/>
      <c r="C352" s="48"/>
      <c r="D352" s="48"/>
      <c r="E352" s="48"/>
      <c r="F352" s="48"/>
      <c r="G352" s="48"/>
      <c r="H352" s="48"/>
      <c r="I352" s="49"/>
    </row>
    <row r="353" spans="2:9">
      <c r="B353" s="25"/>
      <c r="C353" s="48"/>
      <c r="D353" s="48"/>
      <c r="E353" s="48"/>
      <c r="F353" s="48"/>
      <c r="G353" s="48"/>
      <c r="H353" s="48"/>
      <c r="I353" s="49"/>
    </row>
    <row r="354" spans="2:9">
      <c r="B354" s="25"/>
      <c r="C354" s="48"/>
      <c r="D354" s="48"/>
      <c r="E354" s="48"/>
      <c r="F354" s="48"/>
      <c r="G354" s="48"/>
      <c r="H354" s="48"/>
      <c r="I354" s="49"/>
    </row>
    <row r="355" spans="2:9">
      <c r="B355" s="25"/>
      <c r="C355" s="48"/>
      <c r="D355" s="48"/>
      <c r="E355" s="48"/>
      <c r="F355" s="48"/>
      <c r="G355" s="48"/>
      <c r="H355" s="48"/>
      <c r="I355" s="49"/>
    </row>
    <row r="356" spans="2:9">
      <c r="B356" s="25"/>
      <c r="C356" s="48"/>
      <c r="D356" s="48"/>
      <c r="E356" s="48"/>
      <c r="F356" s="48"/>
      <c r="G356" s="48"/>
      <c r="H356" s="48"/>
      <c r="I356" s="49"/>
    </row>
    <row r="357" spans="2:9">
      <c r="B357" s="25"/>
      <c r="C357" s="48"/>
      <c r="D357" s="48"/>
      <c r="E357" s="48"/>
      <c r="F357" s="48"/>
      <c r="G357" s="48"/>
      <c r="H357" s="48"/>
      <c r="I357" s="49"/>
    </row>
    <row r="358" spans="2:9">
      <c r="B358" s="25"/>
      <c r="C358" s="48"/>
      <c r="D358" s="48"/>
      <c r="E358" s="48"/>
      <c r="F358" s="48"/>
      <c r="G358" s="48"/>
      <c r="H358" s="48"/>
      <c r="I358" s="49"/>
    </row>
    <row r="359" spans="2:9">
      <c r="B359" s="25"/>
      <c r="C359" s="48"/>
      <c r="D359" s="48"/>
      <c r="E359" s="48"/>
      <c r="F359" s="48"/>
      <c r="G359" s="48"/>
      <c r="H359" s="48"/>
      <c r="I359" s="49"/>
    </row>
    <row r="360" spans="2:9">
      <c r="B360" s="25"/>
      <c r="C360" s="48"/>
      <c r="D360" s="48"/>
      <c r="E360" s="48"/>
      <c r="F360" s="48"/>
      <c r="G360" s="48"/>
      <c r="H360" s="48"/>
      <c r="I360" s="49"/>
    </row>
    <row r="361" spans="2:9">
      <c r="B361" s="25"/>
      <c r="C361" s="48"/>
      <c r="D361" s="48"/>
      <c r="E361" s="48"/>
      <c r="F361" s="48"/>
      <c r="G361" s="48"/>
      <c r="H361" s="48"/>
      <c r="I361" s="49"/>
    </row>
    <row r="362" spans="2:9">
      <c r="B362" s="25"/>
      <c r="C362" s="48"/>
      <c r="D362" s="48"/>
      <c r="E362" s="48"/>
      <c r="F362" s="48"/>
      <c r="G362" s="48"/>
      <c r="H362" s="48"/>
      <c r="I362" s="49"/>
    </row>
    <row r="363" spans="2:9">
      <c r="B363" s="25"/>
      <c r="C363" s="48"/>
      <c r="D363" s="48"/>
      <c r="E363" s="48"/>
      <c r="F363" s="48"/>
      <c r="G363" s="48"/>
      <c r="H363" s="48"/>
      <c r="I363" s="49"/>
    </row>
    <row r="364" spans="2:9">
      <c r="B364" s="25"/>
      <c r="C364" s="48"/>
      <c r="D364" s="48"/>
      <c r="E364" s="48"/>
      <c r="F364" s="48"/>
      <c r="G364" s="48"/>
      <c r="H364" s="48"/>
      <c r="I364" s="49"/>
    </row>
    <row r="365" spans="2:9">
      <c r="B365" s="25"/>
      <c r="C365" s="48"/>
      <c r="D365" s="48"/>
      <c r="E365" s="48"/>
      <c r="F365" s="48"/>
      <c r="G365" s="48"/>
      <c r="H365" s="48"/>
      <c r="I365" s="49"/>
    </row>
    <row r="366" spans="2:9">
      <c r="B366" s="25"/>
      <c r="C366" s="48"/>
      <c r="D366" s="48"/>
      <c r="E366" s="48"/>
      <c r="F366" s="48"/>
      <c r="G366" s="48"/>
      <c r="H366" s="48"/>
      <c r="I366" s="49"/>
    </row>
    <row r="367" spans="2:9">
      <c r="B367" s="25"/>
      <c r="C367" s="48"/>
      <c r="D367" s="48"/>
      <c r="E367" s="48"/>
      <c r="F367" s="48"/>
      <c r="G367" s="48"/>
      <c r="H367" s="48"/>
      <c r="I367" s="49"/>
    </row>
    <row r="368" spans="2:9">
      <c r="B368" s="25"/>
      <c r="C368" s="48"/>
      <c r="D368" s="48"/>
      <c r="E368" s="48"/>
      <c r="F368" s="48"/>
      <c r="G368" s="48"/>
      <c r="H368" s="48"/>
      <c r="I368" s="49"/>
    </row>
    <row r="369" spans="2:9">
      <c r="B369" s="25"/>
      <c r="C369" s="48"/>
      <c r="D369" s="48"/>
      <c r="E369" s="48"/>
      <c r="F369" s="48"/>
      <c r="G369" s="48"/>
      <c r="H369" s="48"/>
      <c r="I369" s="49"/>
    </row>
    <row r="370" spans="2:9">
      <c r="B370" s="25"/>
      <c r="C370" s="48"/>
      <c r="D370" s="48"/>
      <c r="E370" s="48"/>
      <c r="F370" s="48"/>
      <c r="G370" s="48"/>
      <c r="H370" s="48"/>
      <c r="I370" s="49"/>
    </row>
    <row r="371" spans="2:9">
      <c r="B371" s="25"/>
      <c r="C371" s="48"/>
      <c r="D371" s="48"/>
      <c r="E371" s="48"/>
      <c r="F371" s="48"/>
      <c r="G371" s="48"/>
      <c r="H371" s="48"/>
      <c r="I371" s="49"/>
    </row>
    <row r="372" spans="2:9">
      <c r="B372" s="25"/>
      <c r="C372" s="48"/>
      <c r="D372" s="48"/>
      <c r="E372" s="48"/>
      <c r="F372" s="48"/>
      <c r="G372" s="48"/>
      <c r="H372" s="48"/>
      <c r="I372" s="49"/>
    </row>
    <row r="373" spans="2:9">
      <c r="B373" s="25"/>
      <c r="C373" s="48"/>
      <c r="D373" s="48"/>
      <c r="E373" s="48"/>
      <c r="F373" s="48"/>
      <c r="G373" s="48"/>
      <c r="H373" s="48"/>
      <c r="I373" s="49"/>
    </row>
    <row r="374" spans="2:9">
      <c r="B374" s="25"/>
      <c r="C374" s="48"/>
      <c r="D374" s="48"/>
      <c r="E374" s="48"/>
      <c r="F374" s="48"/>
      <c r="G374" s="48"/>
      <c r="H374" s="48"/>
      <c r="I374" s="49"/>
    </row>
    <row r="375" spans="2:9">
      <c r="B375" s="25"/>
      <c r="C375" s="48"/>
      <c r="D375" s="48"/>
      <c r="E375" s="48"/>
      <c r="F375" s="48"/>
      <c r="G375" s="48"/>
      <c r="H375" s="48"/>
      <c r="I375" s="49"/>
    </row>
    <row r="376" spans="2:9">
      <c r="B376" s="25"/>
      <c r="C376" s="48"/>
      <c r="D376" s="48"/>
      <c r="E376" s="48"/>
      <c r="F376" s="48"/>
      <c r="G376" s="48"/>
      <c r="H376" s="48"/>
      <c r="I376" s="49"/>
    </row>
    <row r="377" spans="2:9">
      <c r="B377" s="25"/>
      <c r="C377" s="48"/>
      <c r="D377" s="48"/>
      <c r="E377" s="48"/>
      <c r="F377" s="48"/>
      <c r="G377" s="48"/>
      <c r="H377" s="48"/>
      <c r="I377" s="49"/>
    </row>
    <row r="378" spans="2:9">
      <c r="B378" s="25"/>
      <c r="C378" s="48"/>
      <c r="D378" s="48"/>
      <c r="E378" s="48"/>
      <c r="F378" s="48"/>
      <c r="G378" s="48"/>
      <c r="H378" s="48"/>
      <c r="I378" s="49"/>
    </row>
    <row r="379" spans="2:9">
      <c r="B379" s="25"/>
      <c r="C379" s="48"/>
      <c r="D379" s="48"/>
      <c r="E379" s="48"/>
      <c r="F379" s="48"/>
      <c r="G379" s="48"/>
      <c r="H379" s="48"/>
      <c r="I379" s="49"/>
    </row>
    <row r="380" spans="2:9">
      <c r="B380" s="25"/>
      <c r="C380" s="48"/>
      <c r="D380" s="48"/>
      <c r="E380" s="48"/>
      <c r="F380" s="48"/>
      <c r="G380" s="48"/>
      <c r="H380" s="48"/>
      <c r="I380" s="49"/>
    </row>
    <row r="381" spans="2:9">
      <c r="B381" s="25"/>
      <c r="C381" s="48"/>
      <c r="D381" s="48"/>
      <c r="E381" s="48"/>
      <c r="F381" s="48"/>
      <c r="G381" s="48"/>
      <c r="H381" s="48"/>
      <c r="I381" s="49"/>
    </row>
    <row r="382" spans="2:9">
      <c r="B382" s="25"/>
      <c r="C382" s="48"/>
      <c r="D382" s="48"/>
      <c r="E382" s="48"/>
      <c r="F382" s="48"/>
      <c r="G382" s="48"/>
      <c r="H382" s="48"/>
      <c r="I382" s="49"/>
    </row>
    <row r="383" spans="2:9">
      <c r="B383" s="25"/>
      <c r="C383" s="48"/>
      <c r="D383" s="48"/>
      <c r="E383" s="48"/>
      <c r="F383" s="48"/>
      <c r="G383" s="48"/>
      <c r="H383" s="48"/>
      <c r="I383" s="49"/>
    </row>
    <row r="384" spans="2:9">
      <c r="B384" s="25"/>
      <c r="C384" s="48"/>
      <c r="D384" s="48"/>
      <c r="E384" s="48"/>
      <c r="F384" s="48"/>
      <c r="G384" s="48"/>
      <c r="H384" s="48"/>
      <c r="I384" s="49"/>
    </row>
    <row r="385" spans="2:9">
      <c r="B385" s="25"/>
      <c r="C385" s="48"/>
      <c r="D385" s="48"/>
      <c r="E385" s="48"/>
      <c r="F385" s="48"/>
      <c r="G385" s="48"/>
      <c r="H385" s="48"/>
      <c r="I385" s="49"/>
    </row>
    <row r="386" spans="2:9">
      <c r="B386" s="25"/>
      <c r="C386" s="48"/>
      <c r="D386" s="48"/>
      <c r="E386" s="48"/>
      <c r="F386" s="48"/>
      <c r="G386" s="48"/>
      <c r="H386" s="48"/>
      <c r="I386" s="49"/>
    </row>
    <row r="387" spans="2:9">
      <c r="B387" s="25"/>
      <c r="C387" s="48"/>
      <c r="D387" s="48"/>
      <c r="E387" s="48"/>
      <c r="F387" s="48"/>
      <c r="G387" s="48"/>
      <c r="H387" s="48"/>
      <c r="I387" s="49"/>
    </row>
    <row r="388" spans="2:9">
      <c r="B388" s="25"/>
      <c r="C388" s="48"/>
      <c r="D388" s="48"/>
      <c r="E388" s="48"/>
      <c r="F388" s="48"/>
      <c r="G388" s="48"/>
      <c r="H388" s="48"/>
      <c r="I388" s="49"/>
    </row>
    <row r="389" spans="2:9">
      <c r="B389" s="25"/>
      <c r="C389" s="48"/>
      <c r="D389" s="48"/>
      <c r="E389" s="48"/>
      <c r="F389" s="48"/>
      <c r="G389" s="48"/>
      <c r="H389" s="48"/>
      <c r="I389" s="49"/>
    </row>
    <row r="390" spans="2:9">
      <c r="B390" s="25"/>
      <c r="C390" s="48"/>
      <c r="D390" s="48"/>
      <c r="E390" s="48"/>
      <c r="F390" s="48"/>
      <c r="G390" s="48"/>
      <c r="H390" s="48"/>
      <c r="I390" s="49"/>
    </row>
    <row r="391" spans="2:9">
      <c r="B391" s="25"/>
      <c r="C391" s="48"/>
      <c r="D391" s="48"/>
      <c r="E391" s="48"/>
      <c r="F391" s="48"/>
      <c r="G391" s="48"/>
      <c r="H391" s="48"/>
      <c r="I391" s="49"/>
    </row>
    <row r="392" spans="2:9">
      <c r="B392" s="25"/>
      <c r="C392" s="48"/>
      <c r="D392" s="48"/>
      <c r="E392" s="48"/>
      <c r="F392" s="48"/>
      <c r="G392" s="48"/>
      <c r="H392" s="48"/>
      <c r="I392" s="49"/>
    </row>
    <row r="393" spans="2:9">
      <c r="B393" s="25"/>
      <c r="C393" s="48"/>
      <c r="D393" s="48"/>
      <c r="E393" s="48"/>
      <c r="F393" s="48"/>
      <c r="G393" s="48"/>
      <c r="H393" s="48"/>
      <c r="I393" s="49"/>
    </row>
    <row r="394" spans="2:9">
      <c r="B394" s="25"/>
      <c r="C394" s="48"/>
      <c r="D394" s="48"/>
      <c r="E394" s="48"/>
      <c r="F394" s="48"/>
      <c r="G394" s="48"/>
      <c r="H394" s="48"/>
      <c r="I394" s="49"/>
    </row>
    <row r="395" spans="2:9">
      <c r="B395" s="25"/>
      <c r="C395" s="48"/>
      <c r="D395" s="48"/>
      <c r="E395" s="48"/>
      <c r="F395" s="48"/>
      <c r="G395" s="48"/>
      <c r="H395" s="48"/>
      <c r="I395" s="49"/>
    </row>
    <row r="396" spans="2:9">
      <c r="B396" s="25"/>
      <c r="C396" s="48"/>
      <c r="D396" s="48"/>
      <c r="E396" s="48"/>
      <c r="F396" s="48"/>
      <c r="G396" s="48"/>
      <c r="H396" s="48"/>
      <c r="I396" s="49"/>
    </row>
    <row r="397" spans="2:9">
      <c r="B397" s="25"/>
      <c r="C397" s="48"/>
      <c r="D397" s="48"/>
      <c r="E397" s="48"/>
      <c r="F397" s="48"/>
      <c r="G397" s="48"/>
      <c r="H397" s="48"/>
      <c r="I397" s="49"/>
    </row>
    <row r="398" spans="2:9">
      <c r="B398" s="25"/>
      <c r="C398" s="48"/>
      <c r="D398" s="48"/>
      <c r="E398" s="48"/>
      <c r="F398" s="48"/>
      <c r="G398" s="48"/>
      <c r="H398" s="48"/>
      <c r="I398" s="49"/>
    </row>
    <row r="399" spans="2:9">
      <c r="B399" s="25"/>
      <c r="C399" s="48"/>
      <c r="D399" s="48"/>
      <c r="E399" s="48"/>
      <c r="F399" s="48"/>
      <c r="G399" s="48"/>
      <c r="H399" s="48"/>
      <c r="I399" s="49"/>
    </row>
    <row r="400" spans="2:9">
      <c r="B400" s="25"/>
      <c r="C400" s="48"/>
      <c r="D400" s="48"/>
      <c r="E400" s="48"/>
      <c r="F400" s="48"/>
      <c r="G400" s="48"/>
      <c r="H400" s="48"/>
      <c r="I400" s="49"/>
    </row>
    <row r="401" spans="2:9">
      <c r="B401" s="25"/>
      <c r="C401" s="48"/>
      <c r="D401" s="48"/>
      <c r="E401" s="48"/>
      <c r="F401" s="48"/>
      <c r="G401" s="48"/>
      <c r="H401" s="48"/>
      <c r="I401" s="49"/>
    </row>
    <row r="402" spans="2:9">
      <c r="B402" s="25"/>
      <c r="C402" s="48"/>
      <c r="D402" s="48"/>
      <c r="E402" s="48"/>
      <c r="F402" s="48"/>
      <c r="G402" s="48"/>
      <c r="H402" s="48"/>
      <c r="I402" s="49"/>
    </row>
    <row r="403" spans="2:9">
      <c r="B403" s="25"/>
      <c r="C403" s="48"/>
      <c r="D403" s="48"/>
      <c r="E403" s="48"/>
      <c r="F403" s="48"/>
      <c r="G403" s="48"/>
      <c r="H403" s="48"/>
      <c r="I403" s="49"/>
    </row>
    <row r="404" spans="2:9">
      <c r="B404" s="25"/>
      <c r="C404" s="48"/>
      <c r="D404" s="48"/>
      <c r="E404" s="48"/>
      <c r="F404" s="48"/>
      <c r="G404" s="48"/>
      <c r="H404" s="48"/>
      <c r="I404" s="49"/>
    </row>
    <row r="405" spans="2:9">
      <c r="B405" s="25"/>
      <c r="C405" s="48"/>
      <c r="D405" s="48"/>
      <c r="E405" s="48"/>
      <c r="F405" s="48"/>
      <c r="G405" s="48"/>
      <c r="H405" s="48"/>
      <c r="I405" s="49"/>
    </row>
    <row r="406" spans="2:9">
      <c r="B406" s="25"/>
      <c r="C406" s="48"/>
      <c r="D406" s="48"/>
      <c r="E406" s="48"/>
      <c r="F406" s="48"/>
      <c r="G406" s="48"/>
      <c r="H406" s="48"/>
      <c r="I406" s="49"/>
    </row>
    <row r="407" spans="2:9">
      <c r="B407" s="25"/>
      <c r="C407" s="48"/>
      <c r="D407" s="48"/>
      <c r="E407" s="48"/>
      <c r="F407" s="48"/>
      <c r="G407" s="48"/>
      <c r="H407" s="48"/>
      <c r="I407" s="49"/>
    </row>
    <row r="408" spans="2:9">
      <c r="B408" s="25"/>
      <c r="C408" s="48"/>
      <c r="D408" s="48"/>
      <c r="E408" s="48"/>
      <c r="F408" s="48"/>
      <c r="G408" s="48"/>
      <c r="H408" s="48"/>
      <c r="I408" s="49"/>
    </row>
    <row r="409" spans="2:9">
      <c r="B409" s="25"/>
      <c r="C409" s="48"/>
      <c r="D409" s="48"/>
      <c r="E409" s="48"/>
      <c r="F409" s="48"/>
      <c r="G409" s="48"/>
      <c r="H409" s="48"/>
      <c r="I409" s="49"/>
    </row>
    <row r="410" spans="2:9">
      <c r="B410" s="25"/>
      <c r="C410" s="48"/>
      <c r="D410" s="48"/>
      <c r="E410" s="48"/>
      <c r="F410" s="48"/>
      <c r="G410" s="48"/>
      <c r="H410" s="48"/>
      <c r="I410" s="49"/>
    </row>
    <row r="411" spans="2:9">
      <c r="B411" s="25"/>
      <c r="C411" s="48"/>
      <c r="D411" s="48"/>
      <c r="E411" s="48"/>
      <c r="F411" s="48"/>
      <c r="G411" s="48"/>
      <c r="H411" s="48"/>
      <c r="I411" s="49"/>
    </row>
    <row r="412" spans="2:9">
      <c r="B412" s="25"/>
      <c r="C412" s="48"/>
      <c r="D412" s="48"/>
      <c r="E412" s="48"/>
      <c r="F412" s="48"/>
      <c r="G412" s="48"/>
      <c r="H412" s="48"/>
      <c r="I412" s="49"/>
    </row>
    <row r="413" spans="2:9">
      <c r="B413" s="25"/>
      <c r="C413" s="48"/>
      <c r="D413" s="48"/>
      <c r="E413" s="48"/>
      <c r="F413" s="48"/>
      <c r="G413" s="48"/>
      <c r="H413" s="48"/>
      <c r="I413" s="49"/>
    </row>
    <row r="414" spans="2:9">
      <c r="B414" s="25"/>
      <c r="C414" s="48"/>
      <c r="D414" s="48"/>
      <c r="E414" s="48"/>
      <c r="F414" s="48"/>
      <c r="G414" s="48"/>
      <c r="H414" s="48"/>
      <c r="I414" s="49"/>
    </row>
    <row r="415" spans="2:9">
      <c r="B415" s="25"/>
      <c r="C415" s="48"/>
      <c r="D415" s="48"/>
      <c r="E415" s="48"/>
      <c r="F415" s="48"/>
      <c r="G415" s="48"/>
      <c r="H415" s="48"/>
      <c r="I415" s="49"/>
    </row>
    <row r="416" spans="2:9">
      <c r="B416" s="25"/>
      <c r="C416" s="48"/>
      <c r="D416" s="48"/>
      <c r="E416" s="48"/>
      <c r="F416" s="48"/>
      <c r="G416" s="48"/>
      <c r="H416" s="48"/>
      <c r="I416" s="49"/>
    </row>
    <row r="417" spans="2:9">
      <c r="B417" s="25"/>
      <c r="C417" s="48"/>
      <c r="D417" s="48"/>
      <c r="E417" s="48"/>
      <c r="F417" s="48"/>
      <c r="G417" s="48"/>
      <c r="H417" s="48"/>
      <c r="I417" s="49"/>
    </row>
    <row r="418" spans="2:9">
      <c r="B418" s="25"/>
      <c r="C418" s="48"/>
      <c r="D418" s="48"/>
      <c r="E418" s="48"/>
      <c r="F418" s="48"/>
      <c r="G418" s="48"/>
      <c r="H418" s="48"/>
      <c r="I418" s="49"/>
    </row>
    <row r="419" spans="2:9">
      <c r="B419" s="25"/>
      <c r="C419" s="48"/>
      <c r="D419" s="48"/>
      <c r="E419" s="48"/>
      <c r="F419" s="48"/>
      <c r="G419" s="48"/>
      <c r="H419" s="48"/>
      <c r="I419" s="49"/>
    </row>
    <row r="420" spans="2:9">
      <c r="B420" s="25"/>
      <c r="C420" s="48"/>
      <c r="D420" s="48"/>
      <c r="E420" s="48"/>
      <c r="F420" s="48"/>
      <c r="G420" s="48"/>
      <c r="H420" s="48"/>
      <c r="I420" s="49"/>
    </row>
    <row r="421" spans="2:9">
      <c r="B421" s="25"/>
      <c r="C421" s="48"/>
      <c r="D421" s="48"/>
      <c r="E421" s="48"/>
      <c r="F421" s="48"/>
      <c r="G421" s="48"/>
      <c r="H421" s="48"/>
      <c r="I421" s="49"/>
    </row>
    <row r="422" spans="2:9">
      <c r="B422" s="25"/>
      <c r="C422" s="48"/>
      <c r="D422" s="48"/>
      <c r="E422" s="48"/>
      <c r="F422" s="48"/>
      <c r="G422" s="48"/>
      <c r="H422" s="48"/>
      <c r="I422" s="49"/>
    </row>
    <row r="423" spans="2:9">
      <c r="B423" s="25"/>
      <c r="C423" s="48"/>
      <c r="D423" s="48"/>
      <c r="E423" s="48"/>
      <c r="F423" s="48"/>
      <c r="G423" s="48"/>
      <c r="H423" s="48"/>
      <c r="I423" s="49"/>
    </row>
    <row r="424" spans="2:9">
      <c r="B424" s="25"/>
      <c r="C424" s="48"/>
      <c r="D424" s="48"/>
      <c r="E424" s="48"/>
      <c r="F424" s="48"/>
      <c r="G424" s="48"/>
      <c r="H424" s="48"/>
      <c r="I424" s="49"/>
    </row>
    <row r="425" spans="2:9">
      <c r="B425" s="25"/>
      <c r="C425" s="48"/>
      <c r="D425" s="48"/>
      <c r="E425" s="48"/>
      <c r="F425" s="48"/>
      <c r="G425" s="48"/>
      <c r="H425" s="48"/>
      <c r="I425" s="49"/>
    </row>
    <row r="426" spans="2:9">
      <c r="B426" s="25"/>
      <c r="C426" s="48"/>
      <c r="D426" s="48"/>
      <c r="E426" s="48"/>
      <c r="F426" s="48"/>
      <c r="G426" s="48"/>
      <c r="H426" s="48"/>
      <c r="I426" s="49"/>
    </row>
    <row r="427" spans="2:9">
      <c r="B427" s="25"/>
      <c r="C427" s="48"/>
      <c r="D427" s="48"/>
      <c r="E427" s="48"/>
      <c r="F427" s="48"/>
      <c r="G427" s="48"/>
      <c r="H427" s="48"/>
      <c r="I427" s="49"/>
    </row>
    <row r="428" spans="2:9">
      <c r="B428" s="25"/>
      <c r="C428" s="48"/>
      <c r="D428" s="48"/>
      <c r="E428" s="48"/>
      <c r="F428" s="48"/>
      <c r="G428" s="48"/>
      <c r="H428" s="48"/>
      <c r="I428" s="49"/>
    </row>
    <row r="429" spans="2:9">
      <c r="B429" s="25"/>
      <c r="C429" s="48"/>
      <c r="D429" s="48"/>
      <c r="E429" s="48"/>
      <c r="F429" s="48"/>
      <c r="G429" s="48"/>
      <c r="H429" s="48"/>
      <c r="I429" s="49"/>
    </row>
    <row r="430" spans="2:9">
      <c r="B430" s="25"/>
      <c r="C430" s="48"/>
      <c r="D430" s="48"/>
      <c r="E430" s="48"/>
      <c r="F430" s="48"/>
      <c r="G430" s="48"/>
      <c r="H430" s="48"/>
      <c r="I430" s="49"/>
    </row>
    <row r="431" spans="2:9">
      <c r="B431" s="25"/>
      <c r="C431" s="48"/>
      <c r="D431" s="48"/>
      <c r="E431" s="48"/>
      <c r="F431" s="48"/>
      <c r="G431" s="48"/>
      <c r="H431" s="48"/>
      <c r="I431" s="49"/>
    </row>
    <row r="432" spans="2:9">
      <c r="B432" s="25"/>
      <c r="C432" s="48"/>
      <c r="D432" s="48"/>
      <c r="E432" s="48"/>
      <c r="F432" s="48"/>
      <c r="G432" s="48"/>
      <c r="H432" s="48"/>
      <c r="I432" s="49"/>
    </row>
    <row r="433" spans="2:9">
      <c r="B433" s="25"/>
      <c r="C433" s="48"/>
      <c r="D433" s="48"/>
      <c r="E433" s="48"/>
      <c r="F433" s="48"/>
      <c r="G433" s="48"/>
      <c r="H433" s="48"/>
      <c r="I433" s="49"/>
    </row>
    <row r="434" spans="2:9">
      <c r="B434" s="25"/>
      <c r="C434" s="48"/>
      <c r="D434" s="48"/>
      <c r="E434" s="48"/>
      <c r="F434" s="48"/>
      <c r="G434" s="48"/>
      <c r="H434" s="48"/>
      <c r="I434" s="49"/>
    </row>
    <row r="435" spans="2:9">
      <c r="B435" s="25"/>
      <c r="C435" s="48"/>
      <c r="D435" s="48"/>
      <c r="E435" s="48"/>
      <c r="F435" s="48"/>
      <c r="G435" s="48"/>
      <c r="H435" s="48"/>
      <c r="I435" s="49"/>
    </row>
    <row r="436" spans="2:9">
      <c r="B436" s="25"/>
      <c r="C436" s="48"/>
      <c r="D436" s="48"/>
      <c r="E436" s="48"/>
      <c r="F436" s="48"/>
      <c r="G436" s="48"/>
      <c r="H436" s="48"/>
      <c r="I436" s="49"/>
    </row>
    <row r="437" spans="2:9">
      <c r="B437" s="25"/>
      <c r="C437" s="48"/>
      <c r="D437" s="48"/>
      <c r="E437" s="48"/>
      <c r="F437" s="48"/>
      <c r="G437" s="48"/>
      <c r="H437" s="48"/>
      <c r="I437" s="49"/>
    </row>
    <row r="438" spans="2:9">
      <c r="B438" s="25"/>
      <c r="C438" s="48"/>
      <c r="D438" s="48"/>
      <c r="E438" s="48"/>
      <c r="F438" s="48"/>
      <c r="G438" s="48"/>
      <c r="H438" s="48"/>
      <c r="I438" s="49"/>
    </row>
    <row r="439" spans="2:9">
      <c r="B439" s="25"/>
      <c r="C439" s="48"/>
      <c r="D439" s="48"/>
      <c r="E439" s="48"/>
      <c r="F439" s="48"/>
      <c r="G439" s="48"/>
      <c r="H439" s="48"/>
      <c r="I439" s="49"/>
    </row>
    <row r="440" spans="2:9">
      <c r="B440" s="25"/>
      <c r="C440" s="48"/>
      <c r="D440" s="48"/>
      <c r="E440" s="48"/>
      <c r="F440" s="48"/>
      <c r="G440" s="48"/>
      <c r="H440" s="48"/>
      <c r="I440" s="49"/>
    </row>
    <row r="441" spans="2:9">
      <c r="B441" s="25"/>
      <c r="C441" s="48"/>
      <c r="D441" s="48"/>
      <c r="E441" s="48"/>
      <c r="F441" s="48"/>
      <c r="G441" s="48"/>
      <c r="H441" s="48"/>
      <c r="I441" s="49"/>
    </row>
    <row r="442" spans="2:9">
      <c r="B442" s="25"/>
      <c r="C442" s="48"/>
      <c r="D442" s="48"/>
      <c r="E442" s="48"/>
      <c r="F442" s="48"/>
      <c r="G442" s="48"/>
      <c r="H442" s="48"/>
      <c r="I442" s="49"/>
    </row>
    <row r="443" spans="2:9">
      <c r="B443" s="25"/>
      <c r="C443" s="48"/>
      <c r="D443" s="48"/>
      <c r="E443" s="48"/>
      <c r="F443" s="48"/>
      <c r="G443" s="48"/>
      <c r="H443" s="48"/>
      <c r="I443" s="49"/>
    </row>
    <row r="444" spans="2:9">
      <c r="B444" s="25"/>
      <c r="C444" s="48"/>
      <c r="D444" s="48"/>
      <c r="E444" s="48"/>
      <c r="F444" s="48"/>
      <c r="G444" s="48"/>
      <c r="H444" s="48"/>
      <c r="I444" s="49"/>
    </row>
    <row r="445" spans="2:9">
      <c r="B445" s="25"/>
      <c r="C445" s="48"/>
      <c r="D445" s="48"/>
      <c r="E445" s="48"/>
      <c r="F445" s="48"/>
      <c r="G445" s="48"/>
      <c r="H445" s="48"/>
      <c r="I445" s="49"/>
    </row>
    <row r="446" spans="2:9">
      <c r="B446" s="25"/>
      <c r="C446" s="48"/>
      <c r="D446" s="48"/>
      <c r="E446" s="48"/>
      <c r="F446" s="48"/>
      <c r="G446" s="48"/>
      <c r="H446" s="48"/>
      <c r="I446" s="49"/>
    </row>
    <row r="447" spans="2:9">
      <c r="B447" s="25"/>
      <c r="C447" s="48"/>
      <c r="D447" s="48"/>
      <c r="E447" s="48"/>
      <c r="F447" s="48"/>
      <c r="G447" s="48"/>
      <c r="H447" s="48"/>
      <c r="I447" s="49"/>
    </row>
    <row r="448" spans="2:9">
      <c r="B448" s="25"/>
      <c r="C448" s="48"/>
      <c r="D448" s="48"/>
      <c r="E448" s="48"/>
      <c r="F448" s="48"/>
      <c r="G448" s="48"/>
      <c r="H448" s="48"/>
      <c r="I448" s="49"/>
    </row>
    <row r="449" spans="2:9">
      <c r="B449" s="25"/>
      <c r="C449" s="48"/>
      <c r="D449" s="48"/>
      <c r="E449" s="48"/>
      <c r="F449" s="48"/>
      <c r="G449" s="48"/>
      <c r="H449" s="48"/>
      <c r="I449" s="49"/>
    </row>
    <row r="450" spans="2:9">
      <c r="B450" s="25"/>
      <c r="C450" s="48"/>
      <c r="D450" s="48"/>
      <c r="E450" s="48"/>
      <c r="F450" s="48"/>
      <c r="G450" s="48"/>
      <c r="H450" s="48"/>
      <c r="I450" s="49"/>
    </row>
    <row r="451" spans="2:9">
      <c r="B451" s="25"/>
      <c r="C451" s="48"/>
      <c r="D451" s="48"/>
      <c r="E451" s="48"/>
      <c r="F451" s="48"/>
      <c r="G451" s="48"/>
      <c r="H451" s="48"/>
      <c r="I451" s="49"/>
    </row>
    <row r="452" spans="2:9">
      <c r="B452" s="25"/>
      <c r="C452" s="48"/>
      <c r="D452" s="48"/>
      <c r="E452" s="48"/>
      <c r="F452" s="48"/>
      <c r="G452" s="48"/>
      <c r="H452" s="48"/>
      <c r="I452" s="49"/>
    </row>
    <row r="453" spans="2:9">
      <c r="B453" s="25"/>
      <c r="C453" s="48"/>
      <c r="D453" s="48"/>
      <c r="E453" s="48"/>
      <c r="F453" s="48"/>
      <c r="G453" s="48"/>
      <c r="H453" s="48"/>
      <c r="I453" s="49"/>
    </row>
    <row r="454" spans="2:9">
      <c r="B454" s="25"/>
      <c r="C454" s="48"/>
      <c r="D454" s="48"/>
      <c r="E454" s="48"/>
      <c r="F454" s="48"/>
      <c r="G454" s="48"/>
      <c r="H454" s="48"/>
      <c r="I454" s="49"/>
    </row>
    <row r="455" spans="2:9">
      <c r="B455" s="25"/>
      <c r="C455" s="48"/>
      <c r="D455" s="48"/>
      <c r="E455" s="48"/>
      <c r="F455" s="48"/>
      <c r="G455" s="48"/>
      <c r="H455" s="48"/>
      <c r="I455" s="49"/>
    </row>
    <row r="456" spans="2:9">
      <c r="B456" s="25"/>
      <c r="C456" s="48"/>
      <c r="D456" s="48"/>
      <c r="E456" s="48"/>
      <c r="F456" s="48"/>
      <c r="G456" s="48"/>
      <c r="H456" s="48"/>
      <c r="I456" s="49"/>
    </row>
    <row r="457" spans="2:9">
      <c r="B457" s="25"/>
      <c r="C457" s="48"/>
      <c r="D457" s="48"/>
      <c r="E457" s="48"/>
      <c r="F457" s="48"/>
      <c r="G457" s="48"/>
      <c r="H457" s="48"/>
      <c r="I457" s="49"/>
    </row>
    <row r="458" spans="2:9">
      <c r="B458" s="25"/>
      <c r="C458" s="48"/>
      <c r="D458" s="48"/>
      <c r="E458" s="48"/>
      <c r="F458" s="48"/>
      <c r="G458" s="48"/>
      <c r="H458" s="48"/>
      <c r="I458" s="49"/>
    </row>
    <row r="459" spans="2:9">
      <c r="B459" s="25"/>
      <c r="C459" s="48"/>
      <c r="D459" s="48"/>
      <c r="E459" s="48"/>
      <c r="F459" s="48"/>
      <c r="G459" s="48"/>
      <c r="H459" s="48"/>
      <c r="I459" s="49"/>
    </row>
    <row r="460" spans="2:9">
      <c r="B460" s="25"/>
      <c r="C460" s="48"/>
      <c r="D460" s="48"/>
      <c r="E460" s="48"/>
      <c r="F460" s="48"/>
      <c r="G460" s="48"/>
      <c r="H460" s="48"/>
      <c r="I460" s="49"/>
    </row>
    <row r="461" spans="2:9">
      <c r="B461" s="25"/>
      <c r="C461" s="48"/>
      <c r="D461" s="48"/>
      <c r="E461" s="48"/>
      <c r="F461" s="48"/>
      <c r="G461" s="48"/>
      <c r="H461" s="48"/>
      <c r="I461" s="49"/>
    </row>
    <row r="462" spans="2:9">
      <c r="B462" s="25"/>
      <c r="C462" s="48"/>
      <c r="D462" s="48"/>
      <c r="E462" s="48"/>
      <c r="F462" s="48"/>
      <c r="G462" s="48"/>
      <c r="H462" s="48"/>
      <c r="I462" s="49"/>
    </row>
    <row r="463" spans="2:9">
      <c r="B463" s="25"/>
      <c r="C463" s="48"/>
      <c r="D463" s="48"/>
      <c r="E463" s="48"/>
      <c r="F463" s="48"/>
      <c r="G463" s="48"/>
      <c r="H463" s="48"/>
      <c r="I463" s="49"/>
    </row>
    <row r="464" spans="2:9">
      <c r="B464" s="25"/>
      <c r="C464" s="48"/>
      <c r="D464" s="48"/>
      <c r="E464" s="48"/>
      <c r="F464" s="48"/>
      <c r="G464" s="48"/>
      <c r="H464" s="48"/>
      <c r="I464" s="49"/>
    </row>
    <row r="465" spans="2:9">
      <c r="B465" s="25"/>
      <c r="C465" s="48"/>
      <c r="D465" s="48"/>
      <c r="E465" s="48"/>
      <c r="F465" s="48"/>
      <c r="G465" s="48"/>
      <c r="H465" s="48"/>
      <c r="I465" s="49"/>
    </row>
    <row r="466" spans="2:9">
      <c r="B466" s="25"/>
      <c r="C466" s="48"/>
      <c r="D466" s="48"/>
      <c r="E466" s="48"/>
      <c r="F466" s="48"/>
      <c r="G466" s="48"/>
      <c r="H466" s="48"/>
      <c r="I466" s="49"/>
    </row>
    <row r="467" spans="2:9">
      <c r="B467" s="25"/>
      <c r="C467" s="48"/>
      <c r="D467" s="48"/>
      <c r="E467" s="48"/>
      <c r="F467" s="48"/>
      <c r="G467" s="48"/>
      <c r="H467" s="48"/>
      <c r="I467" s="49"/>
    </row>
    <row r="468" spans="2:9">
      <c r="B468" s="25"/>
      <c r="C468" s="48"/>
      <c r="D468" s="48"/>
      <c r="E468" s="48"/>
      <c r="F468" s="48"/>
      <c r="G468" s="48"/>
      <c r="H468" s="48"/>
      <c r="I468" s="49"/>
    </row>
    <row r="469" spans="2:9">
      <c r="B469" s="25"/>
      <c r="C469" s="48"/>
      <c r="D469" s="48"/>
      <c r="E469" s="48"/>
      <c r="F469" s="48"/>
      <c r="G469" s="48"/>
      <c r="H469" s="48"/>
      <c r="I469" s="49"/>
    </row>
    <row r="470" spans="2:9">
      <c r="B470" s="25"/>
      <c r="C470" s="48"/>
      <c r="D470" s="48"/>
      <c r="E470" s="48"/>
      <c r="F470" s="48"/>
      <c r="G470" s="48"/>
      <c r="H470" s="48"/>
      <c r="I470" s="49"/>
    </row>
    <row r="471" spans="2:9">
      <c r="B471" s="25"/>
      <c r="C471" s="48"/>
      <c r="D471" s="48"/>
      <c r="E471" s="48"/>
      <c r="F471" s="48"/>
      <c r="G471" s="48"/>
      <c r="H471" s="48"/>
      <c r="I471" s="49"/>
    </row>
    <row r="472" spans="2:9">
      <c r="B472" s="25"/>
      <c r="C472" s="48"/>
      <c r="D472" s="48"/>
      <c r="E472" s="48"/>
      <c r="F472" s="48"/>
      <c r="G472" s="48"/>
      <c r="H472" s="48"/>
      <c r="I472" s="49"/>
    </row>
    <row r="473" spans="2:9">
      <c r="B473" s="25"/>
      <c r="C473" s="48"/>
      <c r="D473" s="48"/>
      <c r="E473" s="48"/>
      <c r="F473" s="48"/>
      <c r="G473" s="48"/>
      <c r="H473" s="48"/>
      <c r="I473" s="49"/>
    </row>
    <row r="474" spans="2:9">
      <c r="B474" s="25"/>
      <c r="C474" s="48"/>
      <c r="D474" s="48"/>
      <c r="E474" s="48"/>
      <c r="F474" s="48"/>
      <c r="G474" s="48"/>
      <c r="H474" s="48"/>
      <c r="I474" s="49"/>
    </row>
    <row r="475" spans="2:9">
      <c r="B475" s="25"/>
      <c r="C475" s="48"/>
      <c r="D475" s="48"/>
      <c r="E475" s="48"/>
      <c r="F475" s="48"/>
      <c r="G475" s="48"/>
      <c r="H475" s="48"/>
      <c r="I475" s="49"/>
    </row>
    <row r="476" spans="2:9">
      <c r="B476" s="25"/>
      <c r="C476" s="48"/>
      <c r="D476" s="48"/>
      <c r="E476" s="48"/>
      <c r="F476" s="48"/>
      <c r="G476" s="48"/>
      <c r="H476" s="48"/>
      <c r="I476" s="49"/>
    </row>
    <row r="477" spans="2:9">
      <c r="B477" s="25"/>
      <c r="C477" s="48"/>
      <c r="D477" s="48"/>
      <c r="E477" s="48"/>
      <c r="F477" s="48"/>
      <c r="G477" s="48"/>
      <c r="H477" s="48"/>
      <c r="I477" s="49"/>
    </row>
    <row r="478" spans="2:9">
      <c r="B478" s="25"/>
      <c r="C478" s="48"/>
      <c r="D478" s="48"/>
      <c r="E478" s="48"/>
      <c r="F478" s="48"/>
      <c r="G478" s="48"/>
      <c r="H478" s="48"/>
      <c r="I478" s="49"/>
    </row>
    <row r="479" spans="2:9">
      <c r="B479" s="25"/>
      <c r="C479" s="48"/>
      <c r="D479" s="48"/>
      <c r="E479" s="48"/>
      <c r="F479" s="48"/>
      <c r="G479" s="48"/>
      <c r="H479" s="48"/>
      <c r="I479" s="49"/>
    </row>
    <row r="480" spans="2:9">
      <c r="B480" s="25"/>
      <c r="C480" s="48"/>
      <c r="D480" s="48"/>
      <c r="E480" s="48"/>
      <c r="F480" s="48"/>
      <c r="G480" s="48"/>
      <c r="H480" s="48"/>
      <c r="I480" s="49"/>
    </row>
    <row r="481" spans="2:9">
      <c r="B481" s="25"/>
      <c r="C481" s="48"/>
      <c r="D481" s="48"/>
      <c r="E481" s="48"/>
      <c r="F481" s="48"/>
      <c r="G481" s="48"/>
      <c r="H481" s="48"/>
      <c r="I481" s="49"/>
    </row>
    <row r="482" spans="2:9">
      <c r="B482" s="25"/>
      <c r="C482" s="48"/>
      <c r="D482" s="48"/>
      <c r="E482" s="48"/>
      <c r="F482" s="48"/>
      <c r="G482" s="48"/>
      <c r="H482" s="48"/>
      <c r="I482" s="49"/>
    </row>
    <row r="483" spans="2:9">
      <c r="B483" s="25"/>
      <c r="C483" s="48"/>
      <c r="D483" s="48"/>
      <c r="E483" s="48"/>
      <c r="F483" s="48"/>
      <c r="G483" s="48"/>
      <c r="H483" s="48"/>
      <c r="I483" s="49"/>
    </row>
    <row r="484" spans="2:9">
      <c r="B484" s="25"/>
      <c r="C484" s="48"/>
      <c r="D484" s="48"/>
      <c r="E484" s="48"/>
      <c r="F484" s="48"/>
      <c r="G484" s="48"/>
      <c r="H484" s="48"/>
      <c r="I484" s="49"/>
    </row>
    <row r="485" spans="2:9">
      <c r="B485" s="25"/>
      <c r="C485" s="48"/>
      <c r="D485" s="48"/>
      <c r="E485" s="48"/>
      <c r="F485" s="48"/>
      <c r="G485" s="48"/>
      <c r="H485" s="48"/>
      <c r="I485" s="49"/>
    </row>
    <row r="486" spans="2:9">
      <c r="B486" s="25"/>
      <c r="C486" s="48"/>
      <c r="D486" s="48"/>
      <c r="E486" s="48"/>
      <c r="F486" s="48"/>
      <c r="G486" s="48"/>
      <c r="H486" s="48"/>
      <c r="I486" s="49"/>
    </row>
    <row r="487" spans="2:9">
      <c r="B487" s="25"/>
      <c r="C487" s="48"/>
      <c r="D487" s="48"/>
      <c r="E487" s="48"/>
      <c r="F487" s="48"/>
      <c r="G487" s="48"/>
      <c r="H487" s="48"/>
      <c r="I487" s="49"/>
    </row>
    <row r="488" spans="2:9">
      <c r="B488" s="25"/>
      <c r="C488" s="48"/>
      <c r="D488" s="48"/>
      <c r="E488" s="48"/>
      <c r="F488" s="48"/>
      <c r="G488" s="48"/>
      <c r="H488" s="48"/>
      <c r="I488" s="49"/>
    </row>
    <row r="489" spans="2:9">
      <c r="B489" s="25"/>
      <c r="C489" s="48"/>
      <c r="D489" s="48"/>
      <c r="E489" s="48"/>
      <c r="F489" s="48"/>
      <c r="G489" s="48"/>
      <c r="H489" s="48"/>
      <c r="I489" s="49"/>
    </row>
    <row r="490" spans="2:9">
      <c r="B490" s="25"/>
      <c r="C490" s="48"/>
      <c r="D490" s="48"/>
      <c r="E490" s="48"/>
      <c r="F490" s="48"/>
      <c r="G490" s="48"/>
      <c r="H490" s="48"/>
      <c r="I490" s="49"/>
    </row>
    <row r="491" spans="2:9">
      <c r="B491" s="25"/>
      <c r="C491" s="48"/>
      <c r="D491" s="48"/>
      <c r="E491" s="48"/>
      <c r="F491" s="48"/>
      <c r="G491" s="48"/>
      <c r="H491" s="48"/>
      <c r="I491" s="49"/>
    </row>
    <row r="492" spans="2:9">
      <c r="B492" s="25"/>
      <c r="C492" s="48"/>
      <c r="D492" s="48"/>
      <c r="E492" s="48"/>
      <c r="F492" s="48"/>
      <c r="G492" s="48"/>
      <c r="H492" s="48"/>
      <c r="I492" s="49"/>
    </row>
    <row r="493" spans="2:9">
      <c r="B493" s="25"/>
      <c r="C493" s="48"/>
      <c r="D493" s="48"/>
      <c r="E493" s="48"/>
      <c r="F493" s="48"/>
      <c r="G493" s="48"/>
      <c r="H493" s="48"/>
      <c r="I493" s="49"/>
    </row>
    <row r="494" spans="2:9">
      <c r="B494" s="25"/>
      <c r="C494" s="48"/>
      <c r="D494" s="48"/>
      <c r="E494" s="48"/>
      <c r="F494" s="48"/>
      <c r="G494" s="48"/>
      <c r="H494" s="48"/>
      <c r="I494" s="49"/>
    </row>
    <row r="495" spans="2:9">
      <c r="B495" s="25"/>
      <c r="C495" s="48"/>
      <c r="D495" s="48"/>
      <c r="E495" s="48"/>
      <c r="F495" s="48"/>
      <c r="G495" s="48"/>
      <c r="H495" s="48"/>
      <c r="I495" s="49"/>
    </row>
    <row r="496" spans="2:9">
      <c r="B496" s="25"/>
      <c r="C496" s="48"/>
      <c r="D496" s="48"/>
      <c r="E496" s="48"/>
      <c r="F496" s="48"/>
      <c r="G496" s="48"/>
      <c r="H496" s="48"/>
      <c r="I496" s="49"/>
    </row>
    <row r="497" spans="2:9">
      <c r="B497" s="25"/>
      <c r="C497" s="48"/>
      <c r="D497" s="48"/>
      <c r="E497" s="48"/>
      <c r="F497" s="48"/>
      <c r="G497" s="48"/>
      <c r="H497" s="48"/>
      <c r="I497" s="49"/>
    </row>
    <row r="498" spans="2:9">
      <c r="B498" s="25"/>
      <c r="C498" s="48"/>
      <c r="D498" s="48"/>
      <c r="E498" s="48"/>
      <c r="F498" s="48"/>
      <c r="G498" s="48"/>
      <c r="H498" s="48"/>
      <c r="I498" s="49"/>
    </row>
    <row r="499" spans="2:9">
      <c r="B499" s="25"/>
      <c r="C499" s="48"/>
      <c r="D499" s="48"/>
      <c r="E499" s="48"/>
      <c r="F499" s="48"/>
      <c r="G499" s="48"/>
      <c r="H499" s="48"/>
      <c r="I499" s="49"/>
    </row>
    <row r="500" spans="2:9">
      <c r="B500" s="25"/>
      <c r="C500" s="48"/>
      <c r="D500" s="48"/>
      <c r="E500" s="48"/>
      <c r="F500" s="48"/>
      <c r="G500" s="48"/>
      <c r="H500" s="48"/>
      <c r="I500" s="49"/>
    </row>
    <row r="501" spans="2:9">
      <c r="B501" s="25"/>
      <c r="C501" s="48"/>
      <c r="D501" s="48"/>
      <c r="E501" s="48"/>
      <c r="F501" s="48"/>
      <c r="G501" s="48"/>
      <c r="H501" s="48"/>
      <c r="I501" s="49"/>
    </row>
    <row r="502" spans="2:9">
      <c r="B502" s="25"/>
      <c r="C502" s="48"/>
      <c r="D502" s="48"/>
      <c r="E502" s="48"/>
      <c r="F502" s="48"/>
      <c r="G502" s="48"/>
      <c r="H502" s="48"/>
      <c r="I502" s="49"/>
    </row>
    <row r="503" spans="2:9">
      <c r="B503" s="25"/>
      <c r="C503" s="48"/>
      <c r="D503" s="48"/>
      <c r="E503" s="48"/>
      <c r="F503" s="48"/>
      <c r="G503" s="48"/>
      <c r="H503" s="48"/>
      <c r="I503" s="49"/>
    </row>
    <row r="504" spans="2:9">
      <c r="B504" s="25"/>
      <c r="C504" s="48"/>
      <c r="D504" s="48"/>
      <c r="E504" s="48"/>
      <c r="F504" s="48"/>
      <c r="G504" s="48"/>
      <c r="H504" s="48"/>
      <c r="I504" s="49"/>
    </row>
    <row r="505" spans="2:9">
      <c r="B505" s="25"/>
      <c r="C505" s="48"/>
      <c r="D505" s="48"/>
      <c r="E505" s="48"/>
      <c r="F505" s="48"/>
      <c r="G505" s="48"/>
      <c r="H505" s="48"/>
      <c r="I505" s="49"/>
    </row>
    <row r="506" spans="2:9">
      <c r="B506" s="25"/>
      <c r="C506" s="48"/>
      <c r="D506" s="48"/>
      <c r="E506" s="48"/>
      <c r="F506" s="48"/>
      <c r="G506" s="48"/>
      <c r="H506" s="48"/>
      <c r="I506" s="49"/>
    </row>
    <row r="507" spans="2:9">
      <c r="B507" s="25"/>
      <c r="C507" s="48"/>
      <c r="D507" s="48"/>
      <c r="E507" s="48"/>
      <c r="F507" s="48"/>
      <c r="G507" s="48"/>
      <c r="H507" s="48"/>
      <c r="I507" s="49"/>
    </row>
    <row r="508" spans="2:9">
      <c r="B508" s="25"/>
      <c r="C508" s="48"/>
      <c r="D508" s="48"/>
      <c r="E508" s="48"/>
      <c r="F508" s="48"/>
      <c r="G508" s="48"/>
      <c r="H508" s="48"/>
      <c r="I508" s="49"/>
    </row>
    <row r="509" spans="2:9">
      <c r="B509" s="25"/>
      <c r="C509" s="48"/>
      <c r="D509" s="48"/>
      <c r="E509" s="48"/>
      <c r="F509" s="48"/>
      <c r="G509" s="48"/>
      <c r="H509" s="48"/>
      <c r="I509" s="49"/>
    </row>
    <row r="510" spans="2:9">
      <c r="B510" s="25"/>
      <c r="C510" s="48"/>
      <c r="D510" s="48"/>
      <c r="E510" s="48"/>
      <c r="F510" s="48"/>
      <c r="G510" s="48"/>
      <c r="H510" s="48"/>
      <c r="I510" s="49"/>
    </row>
    <row r="511" spans="2:9">
      <c r="B511" s="25"/>
      <c r="C511" s="48"/>
      <c r="D511" s="48"/>
      <c r="E511" s="48"/>
      <c r="F511" s="48"/>
      <c r="G511" s="48"/>
      <c r="H511" s="48"/>
      <c r="I511" s="49"/>
    </row>
    <row r="512" spans="2:9">
      <c r="B512" s="25"/>
      <c r="C512" s="48"/>
      <c r="D512" s="48"/>
      <c r="E512" s="48"/>
      <c r="F512" s="48"/>
      <c r="G512" s="48"/>
      <c r="H512" s="48"/>
      <c r="I512" s="49"/>
    </row>
    <row r="513" spans="2:9">
      <c r="B513" s="25"/>
      <c r="C513" s="48"/>
      <c r="D513" s="48"/>
      <c r="E513" s="48"/>
      <c r="F513" s="48"/>
      <c r="G513" s="48"/>
      <c r="H513" s="48"/>
      <c r="I513" s="49"/>
    </row>
    <row r="514" spans="2:9">
      <c r="B514" s="25"/>
      <c r="C514" s="48"/>
      <c r="D514" s="48"/>
      <c r="E514" s="48"/>
      <c r="F514" s="48"/>
      <c r="G514" s="48"/>
      <c r="H514" s="48"/>
      <c r="I514" s="49"/>
    </row>
    <row r="515" spans="2:9">
      <c r="B515" s="25"/>
      <c r="C515" s="48"/>
      <c r="D515" s="48"/>
      <c r="E515" s="48"/>
      <c r="F515" s="48"/>
      <c r="G515" s="48"/>
      <c r="H515" s="48"/>
      <c r="I515" s="49"/>
    </row>
    <row r="516" spans="2:9">
      <c r="B516" s="25"/>
      <c r="C516" s="48"/>
      <c r="D516" s="48"/>
      <c r="E516" s="48"/>
      <c r="F516" s="48"/>
      <c r="G516" s="48"/>
      <c r="H516" s="48"/>
      <c r="I516" s="49"/>
    </row>
    <row r="517" spans="2:9">
      <c r="B517" s="25"/>
      <c r="C517" s="48"/>
      <c r="D517" s="48"/>
      <c r="E517" s="48"/>
      <c r="F517" s="48"/>
      <c r="G517" s="48"/>
      <c r="H517" s="48"/>
      <c r="I517" s="49"/>
    </row>
    <row r="518" spans="2:9">
      <c r="B518" s="25"/>
      <c r="C518" s="48"/>
      <c r="D518" s="48"/>
      <c r="E518" s="48"/>
      <c r="F518" s="48"/>
      <c r="G518" s="48"/>
      <c r="H518" s="48"/>
      <c r="I518" s="49"/>
    </row>
    <row r="519" spans="2:9">
      <c r="B519" s="25"/>
      <c r="C519" s="48"/>
      <c r="D519" s="48"/>
      <c r="E519" s="48"/>
      <c r="F519" s="48"/>
      <c r="G519" s="48"/>
      <c r="H519" s="48"/>
      <c r="I519" s="49"/>
    </row>
    <row r="520" spans="2:9">
      <c r="B520" s="25"/>
      <c r="C520" s="48"/>
      <c r="D520" s="48"/>
      <c r="E520" s="48"/>
      <c r="F520" s="48"/>
      <c r="G520" s="48"/>
      <c r="H520" s="48"/>
      <c r="I520" s="49"/>
    </row>
    <row r="521" spans="2:9">
      <c r="B521" s="25"/>
      <c r="C521" s="48"/>
      <c r="D521" s="48"/>
      <c r="E521" s="48"/>
      <c r="F521" s="48"/>
      <c r="G521" s="48"/>
      <c r="H521" s="48"/>
      <c r="I521" s="49"/>
    </row>
    <row r="522" spans="2:9">
      <c r="B522" s="25"/>
      <c r="C522" s="48"/>
      <c r="D522" s="48"/>
      <c r="E522" s="48"/>
      <c r="F522" s="48"/>
      <c r="G522" s="48"/>
      <c r="H522" s="48"/>
      <c r="I522" s="49"/>
    </row>
    <row r="523" spans="2:9">
      <c r="B523" s="25"/>
      <c r="C523" s="48"/>
      <c r="D523" s="48"/>
      <c r="E523" s="48"/>
      <c r="F523" s="48"/>
      <c r="G523" s="48"/>
      <c r="H523" s="48"/>
      <c r="I523" s="49"/>
    </row>
    <row r="524" spans="2:9">
      <c r="B524" s="25"/>
      <c r="C524" s="48"/>
      <c r="D524" s="48"/>
      <c r="E524" s="48"/>
      <c r="F524" s="48"/>
      <c r="G524" s="48"/>
      <c r="H524" s="48"/>
      <c r="I524" s="49"/>
    </row>
    <row r="525" spans="2:9">
      <c r="B525" s="25"/>
      <c r="C525" s="48"/>
      <c r="D525" s="48"/>
      <c r="E525" s="48"/>
      <c r="F525" s="48"/>
      <c r="G525" s="48"/>
      <c r="H525" s="48"/>
      <c r="I525" s="49"/>
    </row>
    <row r="526" spans="2:9">
      <c r="B526" s="25"/>
      <c r="C526" s="48"/>
      <c r="D526" s="48"/>
      <c r="E526" s="48"/>
      <c r="F526" s="48"/>
      <c r="G526" s="48"/>
      <c r="H526" s="48"/>
      <c r="I526" s="49"/>
    </row>
    <row r="527" spans="2:9">
      <c r="B527" s="25"/>
      <c r="C527" s="48"/>
      <c r="D527" s="48"/>
      <c r="E527" s="48"/>
      <c r="F527" s="48"/>
      <c r="G527" s="48"/>
      <c r="H527" s="48"/>
      <c r="I527" s="49"/>
    </row>
    <row r="528" spans="2:9">
      <c r="B528" s="25"/>
      <c r="C528" s="48"/>
      <c r="D528" s="48"/>
      <c r="E528" s="48"/>
      <c r="F528" s="48"/>
      <c r="G528" s="48"/>
      <c r="H528" s="48"/>
      <c r="I528" s="49"/>
    </row>
    <row r="529" spans="2:9">
      <c r="B529" s="25"/>
      <c r="C529" s="48"/>
      <c r="D529" s="48"/>
      <c r="E529" s="48"/>
      <c r="F529" s="48"/>
      <c r="G529" s="48"/>
      <c r="H529" s="48"/>
      <c r="I529" s="49"/>
    </row>
    <row r="530" spans="2:9">
      <c r="B530" s="25"/>
      <c r="C530" s="48"/>
      <c r="D530" s="48"/>
      <c r="E530" s="48"/>
      <c r="F530" s="48"/>
      <c r="G530" s="48"/>
      <c r="H530" s="48"/>
      <c r="I530" s="49"/>
    </row>
    <row r="531" spans="2:9">
      <c r="B531" s="25"/>
      <c r="C531" s="48"/>
      <c r="D531" s="48"/>
      <c r="E531" s="48"/>
      <c r="F531" s="48"/>
      <c r="G531" s="48"/>
      <c r="H531" s="48"/>
      <c r="I531" s="49"/>
    </row>
    <row r="532" spans="2:9">
      <c r="B532" s="25"/>
      <c r="C532" s="48"/>
      <c r="D532" s="48"/>
      <c r="E532" s="48"/>
      <c r="F532" s="48"/>
      <c r="G532" s="48"/>
      <c r="H532" s="48"/>
      <c r="I532" s="49"/>
    </row>
    <row r="533" spans="2:9">
      <c r="B533" s="25"/>
      <c r="C533" s="48"/>
      <c r="D533" s="48"/>
      <c r="E533" s="48"/>
      <c r="F533" s="48"/>
      <c r="G533" s="48"/>
      <c r="H533" s="48"/>
      <c r="I533" s="49"/>
    </row>
    <row r="534" spans="2:9">
      <c r="B534" s="25"/>
      <c r="C534" s="48"/>
      <c r="D534" s="48"/>
      <c r="E534" s="48"/>
      <c r="F534" s="48"/>
      <c r="G534" s="48"/>
      <c r="H534" s="48"/>
      <c r="I534" s="49"/>
    </row>
    <row r="535" spans="2:9">
      <c r="B535" s="25"/>
      <c r="C535" s="48"/>
      <c r="D535" s="48"/>
      <c r="E535" s="48"/>
      <c r="F535" s="48"/>
      <c r="G535" s="48"/>
      <c r="H535" s="48"/>
      <c r="I535" s="49"/>
    </row>
    <row r="536" spans="2:9">
      <c r="B536" s="25"/>
      <c r="C536" s="48"/>
      <c r="D536" s="48"/>
      <c r="E536" s="48"/>
      <c r="F536" s="48"/>
      <c r="G536" s="48"/>
      <c r="H536" s="48"/>
      <c r="I536" s="49"/>
    </row>
    <row r="537" spans="2:9">
      <c r="B537" s="25"/>
      <c r="C537" s="48"/>
      <c r="D537" s="48"/>
      <c r="E537" s="48"/>
      <c r="F537" s="48"/>
      <c r="G537" s="48"/>
      <c r="H537" s="48"/>
      <c r="I537" s="49"/>
    </row>
    <row r="538" spans="2:9">
      <c r="B538" s="25"/>
      <c r="C538" s="48"/>
      <c r="D538" s="48"/>
      <c r="E538" s="48"/>
      <c r="F538" s="48"/>
      <c r="G538" s="48"/>
      <c r="H538" s="48"/>
      <c r="I538" s="49"/>
    </row>
    <row r="539" spans="2:9">
      <c r="B539" s="25"/>
      <c r="C539" s="48"/>
      <c r="D539" s="48"/>
      <c r="E539" s="48"/>
      <c r="F539" s="48"/>
      <c r="G539" s="48"/>
      <c r="H539" s="48"/>
      <c r="I539" s="49"/>
    </row>
    <row r="540" spans="2:9">
      <c r="B540" s="25"/>
      <c r="C540" s="48"/>
      <c r="D540" s="48"/>
      <c r="E540" s="48"/>
      <c r="F540" s="48"/>
      <c r="G540" s="48"/>
      <c r="H540" s="48"/>
      <c r="I540" s="49"/>
    </row>
    <row r="541" spans="2:9">
      <c r="B541" s="25"/>
      <c r="C541" s="48"/>
      <c r="D541" s="48"/>
      <c r="E541" s="48"/>
      <c r="F541" s="48"/>
      <c r="G541" s="48"/>
      <c r="H541" s="48"/>
      <c r="I541" s="49"/>
    </row>
    <row r="542" spans="2:9">
      <c r="B542" s="25"/>
      <c r="C542" s="48"/>
      <c r="D542" s="48"/>
      <c r="E542" s="48"/>
      <c r="F542" s="48"/>
      <c r="G542" s="48"/>
      <c r="H542" s="48"/>
      <c r="I542" s="49"/>
    </row>
    <row r="543" spans="2:9">
      <c r="B543" s="25"/>
      <c r="C543" s="48"/>
      <c r="D543" s="48"/>
      <c r="E543" s="48"/>
      <c r="F543" s="48"/>
      <c r="G543" s="48"/>
      <c r="H543" s="48"/>
      <c r="I543" s="49"/>
    </row>
    <row r="544" spans="2:9">
      <c r="B544" s="25"/>
      <c r="C544" s="48"/>
      <c r="D544" s="48"/>
      <c r="E544" s="48"/>
      <c r="F544" s="48"/>
      <c r="G544" s="48"/>
      <c r="H544" s="48"/>
      <c r="I544" s="49"/>
    </row>
    <row r="545" spans="2:9">
      <c r="B545" s="25"/>
      <c r="C545" s="48"/>
      <c r="D545" s="48"/>
      <c r="E545" s="48"/>
      <c r="F545" s="48"/>
      <c r="G545" s="48"/>
      <c r="H545" s="48"/>
      <c r="I545" s="49"/>
    </row>
    <row r="546" spans="2:9">
      <c r="B546" s="25"/>
      <c r="C546" s="48"/>
      <c r="D546" s="48"/>
      <c r="E546" s="48"/>
      <c r="F546" s="48"/>
      <c r="G546" s="48"/>
      <c r="H546" s="48"/>
      <c r="I546" s="49"/>
    </row>
    <row r="547" spans="2:9">
      <c r="B547" s="25"/>
      <c r="C547" s="48"/>
      <c r="D547" s="48"/>
      <c r="E547" s="48"/>
      <c r="F547" s="48"/>
      <c r="G547" s="48"/>
      <c r="H547" s="48"/>
      <c r="I547" s="49"/>
    </row>
    <row r="548" spans="2:9">
      <c r="B548" s="25"/>
      <c r="C548" s="48"/>
      <c r="D548" s="48"/>
      <c r="E548" s="48"/>
      <c r="F548" s="48"/>
      <c r="G548" s="48"/>
      <c r="H548" s="48"/>
      <c r="I548" s="49"/>
    </row>
    <row r="549" spans="2:9">
      <c r="B549" s="25"/>
      <c r="C549" s="48"/>
      <c r="D549" s="48"/>
      <c r="E549" s="48"/>
      <c r="F549" s="48"/>
      <c r="G549" s="48"/>
      <c r="H549" s="48"/>
      <c r="I549" s="49"/>
    </row>
    <row r="550" spans="2:9">
      <c r="B550" s="25"/>
      <c r="C550" s="48"/>
      <c r="D550" s="48"/>
      <c r="E550" s="48"/>
      <c r="F550" s="48"/>
      <c r="G550" s="48"/>
      <c r="H550" s="48"/>
      <c r="I550" s="49"/>
    </row>
    <row r="551" spans="2:9">
      <c r="B551" s="25"/>
      <c r="C551" s="48"/>
      <c r="D551" s="48"/>
      <c r="E551" s="48"/>
      <c r="F551" s="48"/>
      <c r="G551" s="48"/>
      <c r="H551" s="48"/>
      <c r="I551" s="49"/>
    </row>
    <row r="552" spans="2:9">
      <c r="B552" s="25"/>
      <c r="C552" s="48"/>
      <c r="D552" s="48"/>
      <c r="E552" s="48"/>
      <c r="F552" s="48"/>
      <c r="G552" s="48"/>
      <c r="H552" s="48"/>
      <c r="I552" s="49"/>
    </row>
    <row r="553" spans="2:9">
      <c r="B553" s="25"/>
      <c r="C553" s="48"/>
      <c r="D553" s="48"/>
      <c r="E553" s="48"/>
      <c r="F553" s="48"/>
      <c r="G553" s="48"/>
      <c r="H553" s="48"/>
      <c r="I553" s="49"/>
    </row>
    <row r="554" spans="2:9">
      <c r="B554" s="25"/>
      <c r="C554" s="48"/>
      <c r="D554" s="48"/>
      <c r="E554" s="48"/>
      <c r="F554" s="48"/>
      <c r="G554" s="48"/>
      <c r="H554" s="48"/>
      <c r="I554" s="49"/>
    </row>
    <row r="555" spans="2:9">
      <c r="B555" s="25"/>
      <c r="C555" s="48"/>
      <c r="D555" s="48"/>
      <c r="E555" s="48"/>
      <c r="F555" s="48"/>
      <c r="G555" s="48"/>
      <c r="H555" s="48"/>
      <c r="I555" s="49"/>
    </row>
    <row r="556" spans="2:9">
      <c r="B556" s="25"/>
      <c r="C556" s="48"/>
      <c r="D556" s="48"/>
      <c r="E556" s="48"/>
      <c r="F556" s="48"/>
      <c r="G556" s="48"/>
      <c r="H556" s="48"/>
      <c r="I556" s="49"/>
    </row>
    <row r="557" spans="2:9">
      <c r="B557" s="25"/>
      <c r="C557" s="48"/>
      <c r="D557" s="48"/>
      <c r="E557" s="48"/>
      <c r="F557" s="48"/>
      <c r="G557" s="48"/>
      <c r="H557" s="48"/>
      <c r="I557" s="49"/>
    </row>
    <row r="558" spans="2:9">
      <c r="B558" s="25"/>
      <c r="C558" s="48"/>
      <c r="D558" s="48"/>
      <c r="E558" s="48"/>
      <c r="F558" s="48"/>
      <c r="G558" s="48"/>
      <c r="H558" s="48"/>
      <c r="I558" s="49"/>
    </row>
    <row r="559" spans="2:9">
      <c r="B559" s="25"/>
      <c r="C559" s="48"/>
      <c r="D559" s="48"/>
      <c r="E559" s="48"/>
      <c r="F559" s="48"/>
      <c r="G559" s="48"/>
      <c r="H559" s="48"/>
      <c r="I559" s="49"/>
    </row>
    <row r="560" spans="2:9">
      <c r="B560" s="25"/>
      <c r="C560" s="48"/>
      <c r="D560" s="48"/>
      <c r="E560" s="48"/>
      <c r="F560" s="48"/>
      <c r="G560" s="48"/>
      <c r="H560" s="48"/>
      <c r="I560" s="49"/>
    </row>
    <row r="561" spans="2:9">
      <c r="B561" s="25"/>
      <c r="C561" s="48"/>
      <c r="D561" s="48"/>
      <c r="E561" s="48"/>
      <c r="F561" s="48"/>
      <c r="G561" s="48"/>
      <c r="H561" s="48"/>
      <c r="I561" s="49"/>
    </row>
    <row r="562" spans="2:9">
      <c r="B562" s="25"/>
      <c r="C562" s="48"/>
      <c r="D562" s="48"/>
      <c r="E562" s="48"/>
      <c r="F562" s="48"/>
      <c r="G562" s="48"/>
      <c r="H562" s="48"/>
      <c r="I562" s="49"/>
    </row>
    <row r="563" spans="2:9">
      <c r="B563" s="25"/>
      <c r="C563" s="48"/>
      <c r="D563" s="48"/>
      <c r="E563" s="48"/>
      <c r="F563" s="48"/>
      <c r="G563" s="48"/>
      <c r="H563" s="48"/>
      <c r="I563" s="49"/>
    </row>
    <row r="564" spans="2:9">
      <c r="B564" s="25"/>
      <c r="C564" s="48"/>
      <c r="D564" s="48"/>
      <c r="E564" s="48"/>
      <c r="F564" s="48"/>
      <c r="G564" s="48"/>
      <c r="H564" s="48"/>
      <c r="I564" s="49"/>
    </row>
    <row r="565" spans="2:9">
      <c r="B565" s="25"/>
      <c r="C565" s="48"/>
      <c r="D565" s="48"/>
      <c r="E565" s="48"/>
      <c r="F565" s="48"/>
      <c r="G565" s="48"/>
      <c r="H565" s="48"/>
      <c r="I565" s="49"/>
    </row>
    <row r="566" spans="2:9">
      <c r="B566" s="25"/>
      <c r="C566" s="48"/>
      <c r="D566" s="48"/>
      <c r="E566" s="48"/>
      <c r="F566" s="48"/>
      <c r="G566" s="48"/>
      <c r="H566" s="48"/>
      <c r="I566" s="49"/>
    </row>
    <row r="567" spans="2:9">
      <c r="B567" s="25"/>
      <c r="C567" s="48"/>
      <c r="D567" s="48"/>
      <c r="E567" s="48"/>
      <c r="F567" s="48"/>
      <c r="G567" s="48"/>
      <c r="H567" s="48"/>
      <c r="I567" s="49"/>
    </row>
    <row r="568" spans="2:9">
      <c r="B568" s="25"/>
      <c r="C568" s="48"/>
      <c r="D568" s="48"/>
      <c r="E568" s="48"/>
      <c r="F568" s="48"/>
      <c r="G568" s="48"/>
      <c r="H568" s="48"/>
      <c r="I568" s="49"/>
    </row>
    <row r="569" spans="2:9">
      <c r="B569" s="25"/>
      <c r="C569" s="48"/>
      <c r="D569" s="48"/>
      <c r="E569" s="48"/>
      <c r="F569" s="48"/>
      <c r="G569" s="48"/>
      <c r="H569" s="48"/>
      <c r="I569" s="49"/>
    </row>
    <row r="570" spans="2:9">
      <c r="B570" s="25"/>
      <c r="C570" s="48"/>
      <c r="D570" s="48"/>
      <c r="E570" s="48"/>
      <c r="F570" s="48"/>
      <c r="G570" s="48"/>
      <c r="H570" s="48"/>
      <c r="I570" s="49"/>
    </row>
    <row r="571" spans="2:9">
      <c r="B571" s="25"/>
      <c r="C571" s="48"/>
      <c r="D571" s="48"/>
      <c r="E571" s="48"/>
      <c r="F571" s="48"/>
      <c r="G571" s="48"/>
      <c r="H571" s="48"/>
      <c r="I571" s="49"/>
    </row>
    <row r="572" spans="2:9">
      <c r="B572" s="25"/>
      <c r="C572" s="48"/>
      <c r="D572" s="48"/>
      <c r="E572" s="48"/>
      <c r="F572" s="48"/>
      <c r="G572" s="48"/>
      <c r="H572" s="48"/>
      <c r="I572" s="49"/>
    </row>
    <row r="573" spans="2:9">
      <c r="B573" s="25"/>
      <c r="C573" s="48"/>
      <c r="D573" s="48"/>
      <c r="E573" s="48"/>
      <c r="F573" s="48"/>
      <c r="G573" s="48"/>
      <c r="H573" s="48"/>
      <c r="I573" s="49"/>
    </row>
    <row r="574" spans="2:9">
      <c r="B574" s="25"/>
      <c r="C574" s="48"/>
      <c r="D574" s="48"/>
      <c r="E574" s="48"/>
      <c r="F574" s="48"/>
      <c r="G574" s="48"/>
      <c r="H574" s="48"/>
      <c r="I574" s="49"/>
    </row>
    <row r="575" spans="2:9">
      <c r="B575" s="25"/>
      <c r="C575" s="48"/>
      <c r="D575" s="48"/>
      <c r="E575" s="48"/>
      <c r="F575" s="48"/>
      <c r="G575" s="48"/>
      <c r="H575" s="48"/>
      <c r="I575" s="49"/>
    </row>
    <row r="576" spans="2:9">
      <c r="B576" s="25"/>
      <c r="C576" s="48"/>
      <c r="D576" s="48"/>
      <c r="E576" s="48"/>
      <c r="F576" s="48"/>
      <c r="G576" s="48"/>
      <c r="H576" s="48"/>
      <c r="I576" s="49"/>
    </row>
    <row r="577" spans="2:9">
      <c r="B577" s="25"/>
      <c r="C577" s="48"/>
      <c r="D577" s="48"/>
      <c r="E577" s="48"/>
      <c r="F577" s="48"/>
      <c r="G577" s="48"/>
      <c r="H577" s="48"/>
      <c r="I577" s="49"/>
    </row>
    <row r="578" spans="2:9">
      <c r="B578" s="25"/>
      <c r="C578" s="48"/>
      <c r="D578" s="48"/>
      <c r="E578" s="48"/>
      <c r="F578" s="48"/>
      <c r="G578" s="48"/>
      <c r="H578" s="48"/>
      <c r="I578" s="49"/>
    </row>
    <row r="579" spans="2:9">
      <c r="B579" s="25"/>
      <c r="C579" s="48"/>
      <c r="D579" s="48"/>
      <c r="E579" s="48"/>
      <c r="F579" s="48"/>
      <c r="G579" s="48"/>
      <c r="H579" s="48"/>
      <c r="I579" s="49"/>
    </row>
    <row r="580" spans="2:9">
      <c r="B580" s="25"/>
      <c r="C580" s="48"/>
      <c r="D580" s="48"/>
      <c r="E580" s="48"/>
      <c r="F580" s="48"/>
      <c r="G580" s="48"/>
      <c r="H580" s="48"/>
      <c r="I580" s="49"/>
    </row>
    <row r="581" spans="2:9">
      <c r="B581" s="25"/>
      <c r="C581" s="48"/>
      <c r="D581" s="48"/>
      <c r="E581" s="48"/>
      <c r="F581" s="48"/>
      <c r="G581" s="48"/>
      <c r="H581" s="48"/>
      <c r="I581" s="49"/>
    </row>
    <row r="582" spans="2:9">
      <c r="B582" s="25"/>
      <c r="C582" s="48"/>
      <c r="D582" s="48"/>
      <c r="E582" s="48"/>
      <c r="F582" s="48"/>
      <c r="G582" s="48"/>
      <c r="H582" s="48"/>
      <c r="I582" s="49"/>
    </row>
    <row r="583" spans="2:9">
      <c r="B583" s="25"/>
      <c r="C583" s="48"/>
      <c r="D583" s="48"/>
      <c r="E583" s="48"/>
      <c r="F583" s="48"/>
      <c r="G583" s="48"/>
      <c r="H583" s="48"/>
      <c r="I583" s="49"/>
    </row>
    <row r="584" spans="2:9">
      <c r="B584" s="25"/>
      <c r="C584" s="48"/>
      <c r="D584" s="48"/>
      <c r="E584" s="48"/>
      <c r="F584" s="48"/>
      <c r="G584" s="48"/>
      <c r="H584" s="48"/>
      <c r="I584" s="49"/>
    </row>
    <row r="585" spans="2:9">
      <c r="B585" s="25"/>
      <c r="C585" s="48"/>
      <c r="D585" s="48"/>
      <c r="E585" s="48"/>
      <c r="F585" s="48"/>
      <c r="G585" s="48"/>
      <c r="H585" s="48"/>
      <c r="I585" s="49"/>
    </row>
    <row r="586" spans="2:9">
      <c r="B586" s="25"/>
      <c r="C586" s="48"/>
      <c r="D586" s="48"/>
      <c r="E586" s="48"/>
      <c r="F586" s="48"/>
      <c r="G586" s="48"/>
      <c r="H586" s="48"/>
      <c r="I586" s="49"/>
    </row>
    <row r="587" spans="2:9">
      <c r="B587" s="25"/>
      <c r="C587" s="48"/>
      <c r="D587" s="48"/>
      <c r="E587" s="48"/>
      <c r="F587" s="48"/>
      <c r="G587" s="48"/>
      <c r="H587" s="48"/>
      <c r="I587" s="49"/>
    </row>
    <row r="588" spans="2:9">
      <c r="B588" s="25"/>
      <c r="C588" s="48"/>
      <c r="D588" s="48"/>
      <c r="E588" s="48"/>
      <c r="F588" s="48"/>
      <c r="G588" s="48"/>
      <c r="H588" s="48"/>
      <c r="I588" s="49"/>
    </row>
    <row r="589" spans="2:9">
      <c r="B589" s="25"/>
      <c r="C589" s="48"/>
      <c r="D589" s="48"/>
      <c r="E589" s="48"/>
      <c r="F589" s="48"/>
      <c r="G589" s="48"/>
      <c r="H589" s="48"/>
      <c r="I589" s="49"/>
    </row>
    <row r="590" spans="2:9">
      <c r="B590" s="25"/>
      <c r="C590" s="48"/>
      <c r="D590" s="48"/>
      <c r="E590" s="48"/>
      <c r="F590" s="48"/>
      <c r="G590" s="48"/>
      <c r="H590" s="48"/>
      <c r="I590" s="49"/>
    </row>
    <row r="591" spans="2:9">
      <c r="B591" s="25"/>
      <c r="C591" s="48"/>
      <c r="D591" s="48"/>
      <c r="E591" s="48"/>
      <c r="F591" s="48"/>
      <c r="G591" s="48"/>
      <c r="H591" s="48"/>
      <c r="I591" s="49"/>
    </row>
    <row r="592" spans="2:9">
      <c r="B592" s="25"/>
      <c r="C592" s="48"/>
      <c r="D592" s="48"/>
      <c r="E592" s="48"/>
      <c r="F592" s="48"/>
      <c r="G592" s="48"/>
      <c r="H592" s="48"/>
      <c r="I592" s="49"/>
    </row>
    <row r="593" spans="2:9">
      <c r="B593" s="25"/>
      <c r="C593" s="48"/>
      <c r="D593" s="48"/>
      <c r="E593" s="48"/>
      <c r="F593" s="48"/>
      <c r="G593" s="48"/>
      <c r="H593" s="48"/>
      <c r="I593" s="49"/>
    </row>
    <row r="594" spans="2:9">
      <c r="B594" s="25"/>
      <c r="C594" s="48"/>
      <c r="D594" s="48"/>
      <c r="E594" s="48"/>
      <c r="F594" s="48"/>
      <c r="G594" s="48"/>
      <c r="H594" s="48"/>
      <c r="I594" s="49"/>
    </row>
    <row r="595" spans="2:9">
      <c r="B595" s="25"/>
      <c r="C595" s="48"/>
      <c r="D595" s="48"/>
      <c r="E595" s="48"/>
      <c r="F595" s="48"/>
      <c r="G595" s="48"/>
      <c r="H595" s="48"/>
      <c r="I595" s="49"/>
    </row>
    <row r="596" spans="2:9">
      <c r="B596" s="25"/>
      <c r="C596" s="48"/>
      <c r="D596" s="48"/>
      <c r="E596" s="48"/>
      <c r="F596" s="48"/>
      <c r="G596" s="48"/>
      <c r="H596" s="48"/>
      <c r="I596" s="49"/>
    </row>
    <row r="597" spans="2:9">
      <c r="B597" s="25"/>
      <c r="C597" s="48"/>
      <c r="D597" s="48"/>
      <c r="E597" s="48"/>
      <c r="F597" s="48"/>
      <c r="G597" s="48"/>
      <c r="H597" s="48"/>
      <c r="I597" s="49"/>
    </row>
    <row r="598" spans="2:9">
      <c r="B598" s="25"/>
      <c r="C598" s="48"/>
      <c r="D598" s="48"/>
      <c r="E598" s="48"/>
      <c r="F598" s="48"/>
      <c r="G598" s="48"/>
      <c r="H598" s="48"/>
      <c r="I598" s="49"/>
    </row>
    <row r="599" spans="2:9">
      <c r="B599" s="25"/>
      <c r="C599" s="48"/>
      <c r="D599" s="48"/>
      <c r="E599" s="48"/>
      <c r="F599" s="48"/>
      <c r="G599" s="48"/>
      <c r="H599" s="48"/>
      <c r="I599" s="49"/>
    </row>
    <row r="600" spans="2:9">
      <c r="B600" s="25"/>
      <c r="C600" s="48"/>
      <c r="D600" s="48"/>
      <c r="E600" s="48"/>
      <c r="F600" s="48"/>
      <c r="G600" s="48"/>
      <c r="H600" s="48"/>
      <c r="I600" s="49"/>
    </row>
    <row r="601" spans="2:9">
      <c r="B601" s="25"/>
      <c r="C601" s="48"/>
      <c r="D601" s="48"/>
      <c r="E601" s="48"/>
      <c r="F601" s="48"/>
      <c r="G601" s="48"/>
      <c r="H601" s="48"/>
      <c r="I601" s="49"/>
    </row>
    <row r="602" spans="2:9">
      <c r="B602" s="25"/>
      <c r="C602" s="48"/>
      <c r="D602" s="48"/>
      <c r="E602" s="48"/>
      <c r="F602" s="48"/>
      <c r="G602" s="48"/>
      <c r="H602" s="48"/>
      <c r="I602" s="49"/>
    </row>
    <row r="603" spans="2:9">
      <c r="B603" s="25"/>
      <c r="C603" s="48"/>
      <c r="D603" s="48"/>
      <c r="E603" s="48"/>
      <c r="F603" s="48"/>
      <c r="G603" s="48"/>
      <c r="H603" s="48"/>
      <c r="I603" s="49"/>
    </row>
    <row r="604" spans="2:9">
      <c r="B604" s="25"/>
      <c r="C604" s="48"/>
      <c r="D604" s="48"/>
      <c r="E604" s="48"/>
      <c r="F604" s="48"/>
      <c r="G604" s="48"/>
      <c r="H604" s="48"/>
      <c r="I604" s="49"/>
    </row>
    <row r="605" spans="2:9">
      <c r="B605" s="25"/>
      <c r="C605" s="48"/>
      <c r="D605" s="48"/>
      <c r="E605" s="48"/>
      <c r="F605" s="48"/>
      <c r="G605" s="48"/>
      <c r="H605" s="48"/>
      <c r="I605" s="49"/>
    </row>
    <row r="606" spans="2:9">
      <c r="B606" s="25"/>
      <c r="C606" s="48"/>
      <c r="D606" s="48"/>
      <c r="E606" s="48"/>
      <c r="F606" s="48"/>
      <c r="G606" s="48"/>
      <c r="H606" s="48"/>
      <c r="I606" s="49"/>
    </row>
    <row r="607" spans="2:9">
      <c r="B607" s="25"/>
      <c r="C607" s="48"/>
      <c r="D607" s="48"/>
      <c r="E607" s="48"/>
      <c r="F607" s="48"/>
      <c r="G607" s="48"/>
      <c r="H607" s="48"/>
      <c r="I607" s="49"/>
    </row>
    <row r="608" spans="2:9">
      <c r="B608" s="25"/>
      <c r="C608" s="48"/>
      <c r="D608" s="48"/>
      <c r="E608" s="48"/>
      <c r="F608" s="48"/>
      <c r="G608" s="48"/>
      <c r="H608" s="48"/>
      <c r="I608" s="49"/>
    </row>
    <row r="609" spans="2:9">
      <c r="B609" s="25"/>
      <c r="C609" s="48"/>
      <c r="D609" s="48"/>
      <c r="E609" s="48"/>
      <c r="F609" s="48"/>
      <c r="G609" s="48"/>
      <c r="H609" s="48"/>
      <c r="I609" s="49"/>
    </row>
    <row r="610" spans="2:9">
      <c r="B610" s="25"/>
      <c r="C610" s="48"/>
      <c r="D610" s="48"/>
      <c r="E610" s="48"/>
      <c r="F610" s="48"/>
      <c r="G610" s="48"/>
      <c r="H610" s="48"/>
      <c r="I610" s="49"/>
    </row>
    <row r="611" spans="2:9">
      <c r="B611" s="25"/>
      <c r="C611" s="48"/>
      <c r="D611" s="48"/>
      <c r="E611" s="48"/>
      <c r="F611" s="48"/>
      <c r="G611" s="48"/>
      <c r="H611" s="48"/>
      <c r="I611" s="49"/>
    </row>
    <row r="612" spans="2:9">
      <c r="B612" s="25"/>
      <c r="C612" s="48"/>
      <c r="D612" s="48"/>
      <c r="E612" s="48"/>
      <c r="F612" s="48"/>
      <c r="G612" s="48"/>
      <c r="H612" s="48"/>
      <c r="I612" s="49"/>
    </row>
    <row r="613" spans="2:9">
      <c r="B613" s="25"/>
      <c r="C613" s="48"/>
      <c r="D613" s="48"/>
      <c r="E613" s="48"/>
      <c r="F613" s="48"/>
      <c r="G613" s="48"/>
      <c r="H613" s="48"/>
      <c r="I613" s="49"/>
    </row>
    <row r="614" spans="2:9">
      <c r="B614" s="25"/>
      <c r="C614" s="48"/>
      <c r="D614" s="48"/>
      <c r="E614" s="48"/>
      <c r="F614" s="48"/>
      <c r="G614" s="48"/>
      <c r="H614" s="48"/>
      <c r="I614" s="49"/>
    </row>
    <row r="615" spans="2:9">
      <c r="B615" s="25"/>
      <c r="C615" s="48"/>
      <c r="D615" s="48"/>
      <c r="E615" s="48"/>
      <c r="F615" s="48"/>
      <c r="G615" s="48"/>
      <c r="H615" s="48"/>
      <c r="I615" s="49"/>
    </row>
    <row r="616" spans="2:9">
      <c r="B616" s="25"/>
      <c r="C616" s="48"/>
      <c r="D616" s="48"/>
      <c r="E616" s="48"/>
      <c r="F616" s="48"/>
      <c r="G616" s="48"/>
      <c r="H616" s="48"/>
      <c r="I616" s="49"/>
    </row>
    <row r="617" spans="2:9">
      <c r="B617" s="25"/>
      <c r="C617" s="48"/>
      <c r="D617" s="48"/>
      <c r="E617" s="48"/>
      <c r="F617" s="48"/>
      <c r="G617" s="48"/>
      <c r="H617" s="48"/>
      <c r="I617" s="49"/>
    </row>
    <row r="618" spans="2:9">
      <c r="B618" s="25"/>
      <c r="C618" s="48"/>
      <c r="D618" s="48"/>
      <c r="E618" s="48"/>
      <c r="F618" s="48"/>
      <c r="G618" s="48"/>
      <c r="H618" s="48"/>
      <c r="I618" s="49"/>
    </row>
    <row r="619" spans="2:9">
      <c r="B619" s="25"/>
      <c r="C619" s="48"/>
      <c r="D619" s="48"/>
      <c r="E619" s="48"/>
      <c r="F619" s="48"/>
      <c r="G619" s="48"/>
      <c r="H619" s="48"/>
      <c r="I619" s="49"/>
    </row>
    <row r="620" spans="2:9">
      <c r="B620" s="25"/>
      <c r="C620" s="48"/>
      <c r="D620" s="48"/>
      <c r="E620" s="48"/>
      <c r="F620" s="48"/>
      <c r="G620" s="48"/>
      <c r="H620" s="48"/>
      <c r="I620" s="49"/>
    </row>
    <row r="621" spans="2:9">
      <c r="B621" s="25"/>
      <c r="C621" s="48"/>
      <c r="D621" s="48"/>
      <c r="E621" s="48"/>
      <c r="F621" s="48"/>
      <c r="G621" s="48"/>
      <c r="H621" s="48"/>
      <c r="I621" s="49"/>
    </row>
    <row r="622" spans="2:9">
      <c r="B622" s="25"/>
      <c r="C622" s="48"/>
      <c r="D622" s="48"/>
      <c r="E622" s="48"/>
      <c r="F622" s="48"/>
      <c r="G622" s="48"/>
      <c r="H622" s="48"/>
      <c r="I622" s="49"/>
    </row>
    <row r="623" spans="2:9">
      <c r="B623" s="25"/>
      <c r="C623" s="48"/>
      <c r="D623" s="48"/>
      <c r="E623" s="48"/>
      <c r="F623" s="48"/>
      <c r="G623" s="48"/>
      <c r="H623" s="48"/>
      <c r="I623" s="49"/>
    </row>
    <row r="624" spans="2:9">
      <c r="B624" s="25"/>
      <c r="C624" s="48"/>
      <c r="D624" s="48"/>
      <c r="E624" s="48"/>
      <c r="F624" s="48"/>
      <c r="G624" s="48"/>
      <c r="H624" s="48"/>
      <c r="I624" s="49"/>
    </row>
    <row r="625" spans="2:9">
      <c r="B625" s="25"/>
      <c r="C625" s="48"/>
      <c r="D625" s="48"/>
      <c r="E625" s="48"/>
      <c r="F625" s="48"/>
      <c r="G625" s="48"/>
      <c r="H625" s="48"/>
      <c r="I625" s="49"/>
    </row>
    <row r="626" spans="2:9">
      <c r="B626" s="25"/>
      <c r="C626" s="48"/>
      <c r="D626" s="48"/>
      <c r="E626" s="48"/>
      <c r="F626" s="48"/>
      <c r="G626" s="48"/>
      <c r="H626" s="48"/>
      <c r="I626" s="49"/>
    </row>
    <row r="627" spans="2:9">
      <c r="B627" s="25"/>
      <c r="C627" s="48"/>
      <c r="D627" s="48"/>
      <c r="E627" s="48"/>
      <c r="F627" s="48"/>
      <c r="G627" s="48"/>
      <c r="H627" s="48"/>
      <c r="I627" s="49"/>
    </row>
    <row r="628" spans="2:9">
      <c r="B628" s="25"/>
      <c r="C628" s="48"/>
      <c r="D628" s="48"/>
      <c r="E628" s="48"/>
      <c r="F628" s="48"/>
      <c r="G628" s="48"/>
      <c r="H628" s="48"/>
      <c r="I628" s="49"/>
    </row>
    <row r="629" spans="2:9">
      <c r="B629" s="25"/>
      <c r="C629" s="48"/>
      <c r="D629" s="48"/>
      <c r="E629" s="48"/>
      <c r="F629" s="48"/>
      <c r="G629" s="48"/>
      <c r="H629" s="48"/>
      <c r="I629" s="49"/>
    </row>
    <row r="630" spans="2:9">
      <c r="B630" s="25"/>
      <c r="C630" s="48"/>
      <c r="D630" s="48"/>
      <c r="E630" s="48"/>
      <c r="F630" s="48"/>
      <c r="G630" s="48"/>
      <c r="H630" s="48"/>
      <c r="I630" s="49"/>
    </row>
    <row r="631" spans="2:9">
      <c r="B631" s="25"/>
      <c r="C631" s="48"/>
      <c r="D631" s="48"/>
      <c r="E631" s="48"/>
      <c r="F631" s="48"/>
      <c r="G631" s="48"/>
      <c r="H631" s="48"/>
      <c r="I631" s="49"/>
    </row>
    <row r="632" spans="2:9">
      <c r="B632" s="25"/>
      <c r="C632" s="48"/>
      <c r="D632" s="48"/>
      <c r="E632" s="48"/>
      <c r="F632" s="48"/>
      <c r="G632" s="48"/>
      <c r="H632" s="48"/>
      <c r="I632" s="49"/>
    </row>
    <row r="633" spans="2:9">
      <c r="B633" s="25"/>
      <c r="C633" s="48"/>
      <c r="D633" s="48"/>
      <c r="E633" s="48"/>
      <c r="F633" s="48"/>
      <c r="G633" s="48"/>
      <c r="H633" s="48"/>
      <c r="I633" s="49"/>
    </row>
    <row r="634" spans="2:9">
      <c r="B634" s="25"/>
      <c r="C634" s="48"/>
      <c r="D634" s="48"/>
      <c r="E634" s="48"/>
      <c r="F634" s="48"/>
      <c r="G634" s="48"/>
      <c r="H634" s="48"/>
      <c r="I634" s="49"/>
    </row>
    <row r="635" spans="2:9">
      <c r="B635" s="25"/>
      <c r="C635" s="48"/>
      <c r="D635" s="48"/>
      <c r="E635" s="48"/>
      <c r="F635" s="48"/>
      <c r="G635" s="48"/>
      <c r="H635" s="48"/>
      <c r="I635" s="49"/>
    </row>
    <row r="636" spans="2:9">
      <c r="B636" s="25"/>
      <c r="C636" s="48"/>
      <c r="D636" s="48"/>
      <c r="E636" s="48"/>
      <c r="F636" s="48"/>
      <c r="G636" s="48"/>
      <c r="H636" s="48"/>
      <c r="I636" s="49"/>
    </row>
    <row r="637" spans="2:9">
      <c r="B637" s="25"/>
      <c r="C637" s="48"/>
      <c r="D637" s="48"/>
      <c r="E637" s="48"/>
      <c r="F637" s="48"/>
      <c r="G637" s="48"/>
      <c r="H637" s="48"/>
      <c r="I637" s="49"/>
    </row>
    <row r="638" spans="2:9">
      <c r="B638" s="25"/>
      <c r="C638" s="48"/>
      <c r="D638" s="48"/>
      <c r="E638" s="48"/>
      <c r="F638" s="48"/>
      <c r="G638" s="48"/>
      <c r="H638" s="48"/>
      <c r="I638" s="49"/>
    </row>
    <row r="639" spans="2:9">
      <c r="B639" s="25"/>
      <c r="C639" s="48"/>
      <c r="D639" s="48"/>
      <c r="E639" s="48"/>
      <c r="F639" s="48"/>
      <c r="G639" s="48"/>
      <c r="H639" s="48"/>
      <c r="I639" s="49"/>
    </row>
    <row r="640" spans="2:9">
      <c r="B640" s="25"/>
      <c r="C640" s="48"/>
      <c r="D640" s="48"/>
      <c r="E640" s="48"/>
      <c r="F640" s="48"/>
      <c r="G640" s="48"/>
      <c r="H640" s="48"/>
      <c r="I640" s="49"/>
    </row>
    <row r="641" spans="2:9">
      <c r="B641" s="25"/>
      <c r="C641" s="48"/>
      <c r="D641" s="48"/>
      <c r="E641" s="48"/>
      <c r="F641" s="48"/>
      <c r="G641" s="48"/>
      <c r="H641" s="48"/>
      <c r="I641" s="49"/>
    </row>
    <row r="642" spans="2:9">
      <c r="B642" s="25"/>
      <c r="C642" s="48"/>
      <c r="D642" s="48"/>
      <c r="E642" s="48"/>
      <c r="F642" s="48"/>
      <c r="G642" s="48"/>
      <c r="H642" s="48"/>
      <c r="I642" s="49"/>
    </row>
    <row r="643" spans="2:9">
      <c r="B643" s="25"/>
      <c r="C643" s="48"/>
      <c r="D643" s="48"/>
      <c r="E643" s="48"/>
      <c r="F643" s="48"/>
      <c r="G643" s="48"/>
      <c r="H643" s="48"/>
      <c r="I643" s="49"/>
    </row>
    <row r="644" spans="2:9">
      <c r="B644" s="25"/>
      <c r="C644" s="48"/>
      <c r="D644" s="48"/>
      <c r="E644" s="48"/>
      <c r="F644" s="48"/>
      <c r="G644" s="48"/>
      <c r="H644" s="48"/>
      <c r="I644" s="49"/>
    </row>
    <row r="645" spans="2:9">
      <c r="B645" s="25"/>
      <c r="C645" s="48"/>
      <c r="D645" s="48"/>
      <c r="E645" s="48"/>
      <c r="F645" s="48"/>
      <c r="G645" s="48"/>
      <c r="H645" s="48"/>
      <c r="I645" s="49"/>
    </row>
    <row r="646" spans="2:9">
      <c r="B646" s="25"/>
      <c r="C646" s="48"/>
      <c r="D646" s="48"/>
      <c r="E646" s="48"/>
      <c r="F646" s="48"/>
      <c r="G646" s="48"/>
      <c r="H646" s="48"/>
      <c r="I646" s="49"/>
    </row>
    <row r="647" spans="2:9">
      <c r="B647" s="25"/>
      <c r="C647" s="48"/>
      <c r="D647" s="48"/>
      <c r="E647" s="48"/>
      <c r="F647" s="48"/>
      <c r="G647" s="48"/>
      <c r="H647" s="48"/>
      <c r="I647" s="49"/>
    </row>
    <row r="648" spans="2:9">
      <c r="B648" s="25"/>
      <c r="C648" s="48"/>
      <c r="D648" s="48"/>
      <c r="E648" s="48"/>
      <c r="F648" s="48"/>
      <c r="G648" s="48"/>
      <c r="H648" s="48"/>
      <c r="I648" s="49"/>
    </row>
    <row r="649" spans="2:9">
      <c r="B649" s="25"/>
      <c r="C649" s="48"/>
      <c r="D649" s="48"/>
      <c r="E649" s="48"/>
      <c r="F649" s="48"/>
      <c r="G649" s="48"/>
      <c r="H649" s="48"/>
      <c r="I649" s="49"/>
    </row>
    <row r="650" spans="2:9">
      <c r="B650" s="25"/>
      <c r="C650" s="48"/>
      <c r="D650" s="48"/>
      <c r="E650" s="48"/>
      <c r="F650" s="48"/>
      <c r="G650" s="48"/>
      <c r="H650" s="48"/>
      <c r="I650" s="49"/>
    </row>
    <row r="651" spans="2:9">
      <c r="B651" s="25"/>
      <c r="C651" s="48"/>
      <c r="D651" s="48"/>
      <c r="E651" s="48"/>
      <c r="F651" s="48"/>
      <c r="G651" s="48"/>
      <c r="H651" s="48"/>
      <c r="I651" s="49"/>
    </row>
    <row r="652" spans="2:9">
      <c r="B652" s="25"/>
      <c r="C652" s="48"/>
      <c r="D652" s="48"/>
      <c r="E652" s="48"/>
      <c r="F652" s="48"/>
      <c r="G652" s="48"/>
      <c r="H652" s="48"/>
      <c r="I652" s="49"/>
    </row>
    <row r="653" spans="2:9">
      <c r="B653" s="25"/>
      <c r="C653" s="48"/>
      <c r="D653" s="48"/>
      <c r="E653" s="48"/>
      <c r="F653" s="48"/>
      <c r="G653" s="48"/>
      <c r="H653" s="48"/>
      <c r="I653" s="49"/>
    </row>
    <row r="654" spans="2:9">
      <c r="B654" s="25"/>
      <c r="C654" s="48"/>
      <c r="D654" s="48"/>
      <c r="E654" s="48"/>
      <c r="F654" s="48"/>
      <c r="G654" s="48"/>
      <c r="H654" s="48"/>
      <c r="I654" s="49"/>
    </row>
    <row r="655" spans="2:9">
      <c r="B655" s="25"/>
      <c r="C655" s="48"/>
      <c r="D655" s="48"/>
      <c r="E655" s="48"/>
      <c r="F655" s="48"/>
      <c r="G655" s="48"/>
      <c r="H655" s="48"/>
      <c r="I655" s="49"/>
    </row>
    <row r="656" spans="2:9">
      <c r="B656" s="25"/>
      <c r="C656" s="48"/>
      <c r="D656" s="48"/>
      <c r="E656" s="48"/>
      <c r="F656" s="48"/>
      <c r="G656" s="48"/>
      <c r="H656" s="48"/>
      <c r="I656" s="49"/>
    </row>
    <row r="657" spans="2:9">
      <c r="B657" s="25"/>
      <c r="C657" s="48"/>
      <c r="D657" s="48"/>
      <c r="E657" s="48"/>
      <c r="F657" s="48"/>
      <c r="G657" s="48"/>
      <c r="H657" s="48"/>
      <c r="I657" s="49"/>
    </row>
    <row r="658" spans="2:9">
      <c r="B658" s="25"/>
      <c r="C658" s="48"/>
      <c r="D658" s="48"/>
      <c r="E658" s="48"/>
      <c r="F658" s="48"/>
      <c r="G658" s="48"/>
      <c r="H658" s="48"/>
      <c r="I658" s="49"/>
    </row>
    <row r="659" spans="2:9">
      <c r="B659" s="25"/>
      <c r="C659" s="48"/>
      <c r="D659" s="48"/>
      <c r="E659" s="48"/>
      <c r="F659" s="48"/>
      <c r="G659" s="48"/>
      <c r="H659" s="48"/>
      <c r="I659" s="49"/>
    </row>
    <row r="660" spans="2:9">
      <c r="B660" s="25"/>
      <c r="C660" s="48"/>
      <c r="D660" s="48"/>
      <c r="E660" s="48"/>
      <c r="F660" s="48"/>
      <c r="G660" s="48"/>
      <c r="H660" s="48"/>
      <c r="I660" s="49"/>
    </row>
    <row r="661" spans="2:9">
      <c r="B661" s="25"/>
      <c r="C661" s="48"/>
      <c r="D661" s="48"/>
      <c r="E661" s="48"/>
      <c r="F661" s="48"/>
      <c r="G661" s="48"/>
      <c r="H661" s="48"/>
      <c r="I661" s="49"/>
    </row>
    <row r="662" spans="2:9">
      <c r="B662" s="25"/>
      <c r="C662" s="48"/>
      <c r="D662" s="48"/>
      <c r="E662" s="48"/>
      <c r="F662" s="48"/>
      <c r="G662" s="48"/>
      <c r="H662" s="48"/>
      <c r="I662" s="49"/>
    </row>
    <row r="663" spans="2:9">
      <c r="B663" s="25"/>
      <c r="C663" s="48"/>
      <c r="D663" s="48"/>
      <c r="E663" s="48"/>
      <c r="F663" s="48"/>
      <c r="G663" s="48"/>
      <c r="H663" s="48"/>
      <c r="I663" s="49"/>
    </row>
    <row r="664" spans="2:9">
      <c r="B664" s="25"/>
      <c r="C664" s="48"/>
      <c r="D664" s="48"/>
      <c r="E664" s="48"/>
      <c r="F664" s="48"/>
      <c r="G664" s="48"/>
      <c r="H664" s="48"/>
      <c r="I664" s="49"/>
    </row>
    <row r="665" spans="2:9">
      <c r="B665" s="25"/>
      <c r="C665" s="48"/>
      <c r="D665" s="48"/>
      <c r="E665" s="48"/>
      <c r="F665" s="48"/>
      <c r="G665" s="48"/>
      <c r="H665" s="48"/>
      <c r="I665" s="49"/>
    </row>
    <row r="666" spans="2:9">
      <c r="B666" s="25"/>
      <c r="C666" s="48"/>
      <c r="D666" s="48"/>
      <c r="E666" s="48"/>
      <c r="F666" s="48"/>
      <c r="G666" s="48"/>
      <c r="H666" s="48"/>
      <c r="I666" s="49"/>
    </row>
    <row r="667" spans="2:9">
      <c r="B667" s="25"/>
      <c r="C667" s="48"/>
      <c r="D667" s="48"/>
      <c r="E667" s="48"/>
      <c r="F667" s="48"/>
      <c r="G667" s="48"/>
      <c r="H667" s="48"/>
      <c r="I667" s="49"/>
    </row>
    <row r="668" spans="2:9">
      <c r="B668" s="25"/>
      <c r="C668" s="48"/>
      <c r="D668" s="48"/>
      <c r="E668" s="48"/>
      <c r="F668" s="48"/>
      <c r="G668" s="48"/>
      <c r="H668" s="48"/>
      <c r="I668" s="49"/>
    </row>
    <row r="669" spans="2:9">
      <c r="B669" s="25"/>
      <c r="C669" s="48"/>
      <c r="D669" s="48"/>
      <c r="E669" s="48"/>
      <c r="F669" s="48"/>
      <c r="G669" s="48"/>
      <c r="H669" s="48"/>
      <c r="I669" s="49"/>
    </row>
    <row r="670" spans="2:9">
      <c r="B670" s="25"/>
      <c r="C670" s="48"/>
      <c r="D670" s="48"/>
      <c r="E670" s="48"/>
      <c r="F670" s="48"/>
      <c r="G670" s="48"/>
      <c r="H670" s="48"/>
      <c r="I670" s="49"/>
    </row>
    <row r="671" spans="2:9">
      <c r="B671" s="25"/>
      <c r="C671" s="48"/>
      <c r="D671" s="48"/>
      <c r="E671" s="48"/>
      <c r="F671" s="48"/>
      <c r="G671" s="48"/>
      <c r="H671" s="48"/>
      <c r="I671" s="49"/>
    </row>
    <row r="672" spans="2:9">
      <c r="B672" s="25"/>
      <c r="C672" s="48"/>
      <c r="D672" s="48"/>
      <c r="E672" s="48"/>
      <c r="F672" s="48"/>
      <c r="G672" s="48"/>
      <c r="H672" s="48"/>
      <c r="I672" s="49"/>
    </row>
    <row r="673" spans="2:9">
      <c r="B673" s="25"/>
      <c r="C673" s="48"/>
      <c r="D673" s="48"/>
      <c r="E673" s="48"/>
      <c r="F673" s="48"/>
      <c r="G673" s="48"/>
      <c r="H673" s="48"/>
      <c r="I673" s="49"/>
    </row>
    <row r="674" spans="2:9">
      <c r="B674" s="25"/>
      <c r="C674" s="48"/>
      <c r="D674" s="48"/>
      <c r="E674" s="48"/>
      <c r="F674" s="48"/>
      <c r="G674" s="48"/>
      <c r="H674" s="48"/>
      <c r="I674" s="49"/>
    </row>
    <row r="675" spans="2:9">
      <c r="B675" s="25"/>
      <c r="C675" s="48"/>
      <c r="D675" s="48"/>
      <c r="E675" s="48"/>
      <c r="F675" s="48"/>
      <c r="G675" s="48"/>
      <c r="H675" s="48"/>
      <c r="I675" s="49"/>
    </row>
    <row r="676" spans="2:9">
      <c r="B676" s="25"/>
      <c r="C676" s="48"/>
      <c r="D676" s="48"/>
      <c r="E676" s="48"/>
      <c r="F676" s="48"/>
      <c r="G676" s="48"/>
      <c r="H676" s="48"/>
      <c r="I676" s="49"/>
    </row>
    <row r="677" spans="2:9">
      <c r="B677" s="25"/>
      <c r="C677" s="48"/>
      <c r="D677" s="48"/>
      <c r="E677" s="48"/>
      <c r="F677" s="48"/>
      <c r="G677" s="48"/>
      <c r="H677" s="48"/>
      <c r="I677" s="49"/>
    </row>
    <row r="678" spans="2:9">
      <c r="B678" s="25"/>
      <c r="C678" s="48"/>
      <c r="D678" s="48"/>
      <c r="E678" s="48"/>
      <c r="F678" s="48"/>
      <c r="G678" s="48"/>
      <c r="H678" s="48"/>
      <c r="I678" s="49"/>
    </row>
    <row r="679" spans="2:9">
      <c r="B679" s="25"/>
      <c r="C679" s="48"/>
      <c r="D679" s="48"/>
      <c r="E679" s="48"/>
      <c r="F679" s="48"/>
      <c r="G679" s="48"/>
      <c r="H679" s="48"/>
      <c r="I679" s="49"/>
    </row>
    <row r="680" spans="2:9">
      <c r="B680" s="25"/>
      <c r="C680" s="48"/>
      <c r="D680" s="48"/>
      <c r="E680" s="48"/>
      <c r="F680" s="48"/>
      <c r="G680" s="48"/>
      <c r="H680" s="48"/>
      <c r="I680" s="49"/>
    </row>
    <row r="681" spans="2:9">
      <c r="B681" s="25"/>
      <c r="C681" s="48"/>
      <c r="D681" s="48"/>
      <c r="E681" s="48"/>
      <c r="F681" s="48"/>
      <c r="G681" s="48"/>
      <c r="H681" s="48"/>
      <c r="I681" s="49"/>
    </row>
    <row r="682" spans="2:9">
      <c r="B682" s="25"/>
      <c r="C682" s="48"/>
      <c r="D682" s="48"/>
      <c r="E682" s="48"/>
      <c r="F682" s="48"/>
      <c r="G682" s="48"/>
      <c r="H682" s="48"/>
      <c r="I682" s="49"/>
    </row>
    <row r="683" spans="2:9">
      <c r="B683" s="25"/>
      <c r="C683" s="48"/>
      <c r="D683" s="48"/>
      <c r="E683" s="48"/>
      <c r="F683" s="48"/>
      <c r="G683" s="48"/>
      <c r="H683" s="48"/>
      <c r="I683" s="49"/>
    </row>
    <row r="684" spans="2:9">
      <c r="B684" s="25"/>
      <c r="C684" s="48"/>
      <c r="D684" s="48"/>
      <c r="E684" s="48"/>
      <c r="F684" s="48"/>
      <c r="G684" s="48"/>
      <c r="H684" s="48"/>
      <c r="I684" s="49"/>
    </row>
    <row r="685" spans="2:9">
      <c r="B685" s="25"/>
      <c r="C685" s="48"/>
      <c r="D685" s="48"/>
      <c r="E685" s="48"/>
      <c r="F685" s="48"/>
      <c r="G685" s="48"/>
      <c r="H685" s="48"/>
      <c r="I685" s="49"/>
    </row>
    <row r="686" spans="2:9">
      <c r="B686" s="25"/>
      <c r="C686" s="48"/>
      <c r="D686" s="48"/>
      <c r="E686" s="48"/>
      <c r="F686" s="48"/>
      <c r="G686" s="48"/>
      <c r="H686" s="48"/>
      <c r="I686" s="49"/>
    </row>
    <row r="687" spans="2:9">
      <c r="B687" s="25"/>
      <c r="C687" s="48"/>
      <c r="D687" s="48"/>
      <c r="E687" s="48"/>
      <c r="F687" s="48"/>
      <c r="G687" s="48"/>
      <c r="H687" s="48"/>
      <c r="I687" s="49"/>
    </row>
    <row r="688" spans="2:9">
      <c r="B688" s="25"/>
      <c r="C688" s="48"/>
      <c r="D688" s="48"/>
      <c r="E688" s="48"/>
      <c r="F688" s="48"/>
      <c r="G688" s="48"/>
      <c r="H688" s="48"/>
      <c r="I688" s="49"/>
    </row>
    <row r="689" spans="2:9">
      <c r="B689" s="25"/>
      <c r="C689" s="48"/>
      <c r="D689" s="48"/>
      <c r="E689" s="48"/>
      <c r="F689" s="48"/>
      <c r="G689" s="48"/>
      <c r="H689" s="48"/>
      <c r="I689" s="49"/>
    </row>
    <row r="690" spans="2:9">
      <c r="B690" s="25"/>
      <c r="C690" s="48"/>
      <c r="D690" s="48"/>
      <c r="E690" s="48"/>
      <c r="F690" s="48"/>
      <c r="G690" s="48"/>
      <c r="H690" s="48"/>
      <c r="I690" s="49"/>
    </row>
    <row r="691" spans="2:9">
      <c r="B691" s="25"/>
      <c r="C691" s="48"/>
      <c r="D691" s="48"/>
      <c r="E691" s="48"/>
      <c r="F691" s="48"/>
      <c r="G691" s="48"/>
      <c r="H691" s="48"/>
      <c r="I691" s="49"/>
    </row>
    <row r="692" spans="2:9">
      <c r="B692" s="25"/>
      <c r="C692" s="48"/>
      <c r="D692" s="48"/>
      <c r="E692" s="48"/>
      <c r="F692" s="48"/>
      <c r="G692" s="48"/>
      <c r="H692" s="48"/>
      <c r="I692" s="49"/>
    </row>
    <row r="693" spans="2:9">
      <c r="B693" s="25"/>
      <c r="C693" s="48"/>
      <c r="D693" s="48"/>
      <c r="E693" s="48"/>
      <c r="F693" s="48"/>
      <c r="G693" s="48"/>
      <c r="H693" s="48"/>
      <c r="I693" s="49"/>
    </row>
    <row r="694" spans="2:9">
      <c r="B694" s="25"/>
      <c r="C694" s="48"/>
      <c r="D694" s="48"/>
      <c r="E694" s="48"/>
      <c r="F694" s="48"/>
      <c r="G694" s="48"/>
      <c r="H694" s="48"/>
      <c r="I694" s="49"/>
    </row>
    <row r="695" spans="2:9">
      <c r="B695" s="25"/>
      <c r="C695" s="48"/>
      <c r="D695" s="48"/>
      <c r="E695" s="48"/>
      <c r="F695" s="48"/>
      <c r="G695" s="48"/>
      <c r="H695" s="48"/>
      <c r="I695" s="49"/>
    </row>
    <row r="696" spans="2:9">
      <c r="B696" s="25"/>
      <c r="C696" s="48"/>
      <c r="D696" s="48"/>
      <c r="E696" s="48"/>
      <c r="F696" s="48"/>
      <c r="G696" s="48"/>
      <c r="H696" s="48"/>
      <c r="I696" s="49"/>
    </row>
    <row r="697" spans="2:9">
      <c r="B697" s="25"/>
      <c r="C697" s="48"/>
      <c r="D697" s="48"/>
      <c r="E697" s="48"/>
      <c r="F697" s="48"/>
      <c r="G697" s="48"/>
      <c r="H697" s="48"/>
      <c r="I697" s="49"/>
    </row>
    <row r="698" spans="2:9">
      <c r="B698" s="25"/>
      <c r="C698" s="48"/>
      <c r="D698" s="48"/>
      <c r="E698" s="48"/>
      <c r="F698" s="48"/>
      <c r="G698" s="48"/>
      <c r="H698" s="48"/>
      <c r="I698" s="49"/>
    </row>
    <row r="699" spans="2:9">
      <c r="B699" s="25"/>
      <c r="C699" s="48"/>
      <c r="D699" s="48"/>
      <c r="E699" s="48"/>
      <c r="F699" s="48"/>
      <c r="G699" s="48"/>
      <c r="H699" s="48"/>
      <c r="I699" s="49"/>
    </row>
    <row r="700" spans="2:9">
      <c r="B700" s="25"/>
      <c r="C700" s="48"/>
      <c r="D700" s="48"/>
      <c r="E700" s="48"/>
      <c r="F700" s="48"/>
      <c r="G700" s="48"/>
      <c r="H700" s="48"/>
      <c r="I700" s="49"/>
    </row>
    <row r="701" spans="2:9">
      <c r="B701" s="25"/>
      <c r="C701" s="48"/>
      <c r="D701" s="48"/>
      <c r="E701" s="48"/>
      <c r="F701" s="48"/>
      <c r="G701" s="48"/>
      <c r="H701" s="48"/>
      <c r="I701" s="49"/>
    </row>
    <row r="702" spans="2:9">
      <c r="B702" s="25"/>
      <c r="C702" s="48"/>
      <c r="D702" s="48"/>
      <c r="E702" s="48"/>
      <c r="F702" s="48"/>
      <c r="G702" s="48"/>
      <c r="H702" s="48"/>
      <c r="I702" s="49"/>
    </row>
    <row r="703" spans="2:9">
      <c r="B703" s="25"/>
      <c r="C703" s="48"/>
      <c r="D703" s="48"/>
      <c r="E703" s="48"/>
      <c r="F703" s="48"/>
      <c r="G703" s="48"/>
      <c r="H703" s="48"/>
      <c r="I703" s="49"/>
    </row>
    <row r="704" spans="2:9">
      <c r="B704" s="25"/>
      <c r="C704" s="48"/>
      <c r="D704" s="48"/>
      <c r="E704" s="48"/>
      <c r="F704" s="48"/>
      <c r="G704" s="48"/>
      <c r="H704" s="48"/>
      <c r="I704" s="49"/>
    </row>
    <row r="705" spans="2:9">
      <c r="B705" s="25"/>
      <c r="C705" s="48"/>
      <c r="D705" s="48"/>
      <c r="E705" s="48"/>
      <c r="F705" s="48"/>
      <c r="G705" s="48"/>
      <c r="H705" s="48"/>
      <c r="I705" s="49"/>
    </row>
    <row r="706" spans="2:9">
      <c r="B706" s="25"/>
      <c r="C706" s="48"/>
      <c r="D706" s="48"/>
      <c r="E706" s="48"/>
      <c r="F706" s="48"/>
      <c r="G706" s="48"/>
      <c r="H706" s="48"/>
      <c r="I706" s="49"/>
    </row>
    <row r="707" spans="2:9">
      <c r="B707" s="25"/>
      <c r="C707" s="48"/>
      <c r="D707" s="48"/>
      <c r="E707" s="48"/>
      <c r="F707" s="48"/>
      <c r="G707" s="48"/>
      <c r="H707" s="48"/>
      <c r="I707" s="49"/>
    </row>
    <row r="708" spans="2:9">
      <c r="B708" s="25"/>
      <c r="C708" s="48"/>
      <c r="D708" s="48"/>
      <c r="E708" s="48"/>
      <c r="F708" s="48"/>
      <c r="G708" s="48"/>
      <c r="H708" s="48"/>
      <c r="I708" s="49"/>
    </row>
    <row r="709" spans="2:9">
      <c r="B709" s="25"/>
      <c r="C709" s="48"/>
      <c r="D709" s="48"/>
      <c r="E709" s="48"/>
      <c r="F709" s="48"/>
      <c r="G709" s="48"/>
      <c r="H709" s="48"/>
      <c r="I709" s="49"/>
    </row>
    <row r="710" spans="2:9">
      <c r="B710" s="25"/>
      <c r="C710" s="48"/>
      <c r="D710" s="48"/>
      <c r="E710" s="48"/>
      <c r="F710" s="48"/>
      <c r="G710" s="48"/>
      <c r="H710" s="48"/>
      <c r="I710" s="49"/>
    </row>
    <row r="711" spans="2:9">
      <c r="B711" s="25"/>
      <c r="C711" s="48"/>
      <c r="D711" s="48"/>
      <c r="E711" s="48"/>
      <c r="F711" s="48"/>
      <c r="G711" s="48"/>
      <c r="H711" s="48"/>
      <c r="I711" s="49"/>
    </row>
    <row r="712" spans="2:9">
      <c r="B712" s="25"/>
      <c r="C712" s="48"/>
      <c r="D712" s="48"/>
      <c r="E712" s="48"/>
      <c r="F712" s="48"/>
      <c r="G712" s="48"/>
      <c r="H712" s="48"/>
      <c r="I712" s="49"/>
    </row>
    <row r="713" spans="2:9">
      <c r="B713" s="25"/>
      <c r="C713" s="48"/>
      <c r="D713" s="48"/>
      <c r="E713" s="48"/>
      <c r="F713" s="48"/>
      <c r="G713" s="48"/>
      <c r="H713" s="48"/>
      <c r="I713" s="49"/>
    </row>
    <row r="714" spans="2:9">
      <c r="B714" s="25"/>
      <c r="C714" s="48"/>
      <c r="D714" s="48"/>
      <c r="E714" s="48"/>
      <c r="F714" s="48"/>
      <c r="G714" s="48"/>
      <c r="H714" s="48"/>
      <c r="I714" s="49"/>
    </row>
    <row r="715" spans="2:9">
      <c r="B715" s="25"/>
      <c r="C715" s="48"/>
      <c r="D715" s="48"/>
      <c r="E715" s="48"/>
      <c r="F715" s="48"/>
      <c r="G715" s="48"/>
      <c r="H715" s="48"/>
      <c r="I715" s="49"/>
    </row>
    <row r="716" spans="2:9">
      <c r="B716" s="25"/>
      <c r="C716" s="48"/>
      <c r="D716" s="48"/>
      <c r="E716" s="48"/>
      <c r="F716" s="48"/>
      <c r="G716" s="48"/>
      <c r="H716" s="48"/>
      <c r="I716" s="49"/>
    </row>
    <row r="717" spans="2:9">
      <c r="B717" s="25"/>
      <c r="C717" s="48"/>
      <c r="D717" s="48"/>
      <c r="E717" s="48"/>
      <c r="F717" s="48"/>
      <c r="G717" s="48"/>
      <c r="H717" s="48"/>
      <c r="I717" s="49"/>
    </row>
    <row r="718" spans="2:9">
      <c r="B718" s="25"/>
      <c r="C718" s="48"/>
      <c r="D718" s="48"/>
      <c r="E718" s="48"/>
      <c r="F718" s="48"/>
      <c r="G718" s="48"/>
      <c r="H718" s="48"/>
      <c r="I718" s="49"/>
    </row>
    <row r="719" spans="2:9">
      <c r="B719" s="25"/>
      <c r="C719" s="48"/>
      <c r="D719" s="48"/>
      <c r="E719" s="48"/>
      <c r="F719" s="48"/>
      <c r="G719" s="48"/>
      <c r="H719" s="48"/>
      <c r="I719" s="49"/>
    </row>
    <row r="720" spans="2:9">
      <c r="B720" s="25"/>
      <c r="C720" s="48"/>
      <c r="D720" s="48"/>
      <c r="E720" s="48"/>
      <c r="F720" s="48"/>
      <c r="G720" s="48"/>
      <c r="H720" s="48"/>
      <c r="I720" s="49"/>
    </row>
    <row r="721" spans="2:9">
      <c r="B721" s="25"/>
      <c r="C721" s="48"/>
      <c r="D721" s="48"/>
      <c r="E721" s="48"/>
      <c r="F721" s="48"/>
      <c r="G721" s="48"/>
      <c r="H721" s="48"/>
      <c r="I721" s="49"/>
    </row>
    <row r="722" spans="2:9">
      <c r="B722" s="25"/>
      <c r="C722" s="48"/>
      <c r="D722" s="48"/>
      <c r="E722" s="48"/>
      <c r="F722" s="48"/>
      <c r="G722" s="48"/>
      <c r="H722" s="48"/>
      <c r="I722" s="49"/>
    </row>
    <row r="723" spans="2:9">
      <c r="B723" s="25"/>
      <c r="C723" s="48"/>
      <c r="D723" s="48"/>
      <c r="E723" s="48"/>
      <c r="F723" s="48"/>
      <c r="G723" s="48"/>
      <c r="H723" s="48"/>
      <c r="I723" s="49"/>
    </row>
    <row r="724" spans="2:9">
      <c r="B724" s="25"/>
      <c r="C724" s="48"/>
      <c r="D724" s="48"/>
      <c r="E724" s="48"/>
      <c r="F724" s="48"/>
      <c r="G724" s="48"/>
      <c r="H724" s="48"/>
      <c r="I724" s="49"/>
    </row>
    <row r="725" spans="2:9">
      <c r="B725" s="25"/>
      <c r="C725" s="48"/>
      <c r="D725" s="48"/>
      <c r="E725" s="48"/>
      <c r="F725" s="48"/>
      <c r="G725" s="48"/>
      <c r="H725" s="48"/>
      <c r="I725" s="49"/>
    </row>
    <row r="726" spans="2:9">
      <c r="B726" s="25"/>
      <c r="C726" s="48"/>
      <c r="D726" s="48"/>
      <c r="E726" s="48"/>
      <c r="F726" s="48"/>
      <c r="G726" s="48"/>
      <c r="H726" s="48"/>
      <c r="I726" s="49"/>
    </row>
    <row r="727" spans="2:9">
      <c r="B727" s="25"/>
      <c r="C727" s="48"/>
      <c r="D727" s="48"/>
      <c r="E727" s="48"/>
      <c r="F727" s="48"/>
      <c r="G727" s="48"/>
      <c r="H727" s="48"/>
      <c r="I727" s="49"/>
    </row>
    <row r="728" spans="2:9">
      <c r="B728" s="25"/>
      <c r="C728" s="48"/>
      <c r="D728" s="48"/>
      <c r="E728" s="48"/>
      <c r="F728" s="48"/>
      <c r="G728" s="48"/>
      <c r="H728" s="48"/>
      <c r="I728" s="49"/>
    </row>
    <row r="729" spans="2:9">
      <c r="B729" s="25"/>
      <c r="C729" s="48"/>
      <c r="D729" s="48"/>
      <c r="E729" s="48"/>
      <c r="F729" s="48"/>
      <c r="G729" s="48"/>
      <c r="H729" s="48"/>
      <c r="I729" s="49"/>
    </row>
    <row r="730" spans="2:9">
      <c r="B730" s="25"/>
      <c r="C730" s="48"/>
      <c r="D730" s="48"/>
      <c r="E730" s="48"/>
      <c r="F730" s="48"/>
      <c r="G730" s="48"/>
      <c r="H730" s="48"/>
      <c r="I730" s="49"/>
    </row>
    <row r="731" spans="2:9">
      <c r="B731" s="25"/>
      <c r="C731" s="48"/>
      <c r="D731" s="48"/>
      <c r="E731" s="48"/>
      <c r="F731" s="48"/>
      <c r="G731" s="48"/>
      <c r="H731" s="48"/>
      <c r="I731" s="49"/>
    </row>
    <row r="732" spans="2:9">
      <c r="B732" s="25"/>
      <c r="C732" s="48"/>
      <c r="D732" s="48"/>
      <c r="E732" s="48"/>
      <c r="F732" s="48"/>
      <c r="G732" s="48"/>
      <c r="H732" s="48"/>
      <c r="I732" s="49"/>
    </row>
    <row r="733" spans="2:9">
      <c r="B733" s="25"/>
      <c r="C733" s="48"/>
      <c r="D733" s="48"/>
      <c r="E733" s="48"/>
      <c r="F733" s="48"/>
      <c r="G733" s="48"/>
      <c r="H733" s="48"/>
      <c r="I733" s="49"/>
    </row>
    <row r="734" spans="2:9">
      <c r="B734" s="25"/>
      <c r="C734" s="48"/>
      <c r="D734" s="48"/>
      <c r="E734" s="48"/>
      <c r="F734" s="48"/>
      <c r="G734" s="48"/>
      <c r="H734" s="48"/>
      <c r="I734" s="49"/>
    </row>
    <row r="735" spans="2:9">
      <c r="B735" s="25"/>
      <c r="C735" s="48"/>
      <c r="D735" s="48"/>
      <c r="E735" s="48"/>
      <c r="F735" s="48"/>
      <c r="G735" s="48"/>
      <c r="H735" s="48"/>
      <c r="I735" s="49"/>
    </row>
    <row r="736" spans="2:9">
      <c r="B736" s="25"/>
      <c r="C736" s="48"/>
      <c r="D736" s="48"/>
      <c r="E736" s="48"/>
      <c r="F736" s="48"/>
      <c r="G736" s="48"/>
      <c r="H736" s="48"/>
      <c r="I736" s="49"/>
    </row>
    <row r="737" spans="2:9">
      <c r="B737" s="25"/>
      <c r="C737" s="48"/>
      <c r="D737" s="48"/>
      <c r="E737" s="48"/>
      <c r="F737" s="48"/>
      <c r="G737" s="48"/>
      <c r="H737" s="48"/>
      <c r="I737" s="49"/>
    </row>
    <row r="738" spans="2:9">
      <c r="B738" s="25"/>
      <c r="C738" s="48"/>
      <c r="D738" s="48"/>
      <c r="E738" s="48"/>
      <c r="F738" s="48"/>
      <c r="G738" s="48"/>
      <c r="H738" s="48"/>
      <c r="I738" s="49"/>
    </row>
    <row r="739" spans="2:9">
      <c r="B739" s="25"/>
      <c r="C739" s="48"/>
      <c r="D739" s="48"/>
      <c r="E739" s="48"/>
      <c r="F739" s="48"/>
      <c r="G739" s="48"/>
      <c r="H739" s="48"/>
      <c r="I739" s="49"/>
    </row>
    <row r="740" spans="2:9">
      <c r="B740" s="25"/>
      <c r="C740" s="48"/>
      <c r="D740" s="48"/>
      <c r="E740" s="48"/>
      <c r="F740" s="48"/>
      <c r="G740" s="48"/>
      <c r="H740" s="48"/>
      <c r="I740" s="49"/>
    </row>
    <row r="741" spans="2:9">
      <c r="B741" s="25"/>
      <c r="C741" s="48"/>
      <c r="D741" s="48"/>
      <c r="E741" s="48"/>
      <c r="F741" s="48"/>
      <c r="G741" s="48"/>
      <c r="H741" s="48"/>
      <c r="I741" s="49"/>
    </row>
    <row r="742" spans="2:9">
      <c r="B742" s="25"/>
      <c r="C742" s="48"/>
      <c r="D742" s="48"/>
      <c r="E742" s="48"/>
      <c r="F742" s="48"/>
      <c r="G742" s="48"/>
      <c r="H742" s="48"/>
      <c r="I742" s="49"/>
    </row>
    <row r="743" spans="2:9">
      <c r="B743" s="25"/>
      <c r="C743" s="48"/>
      <c r="D743" s="48"/>
      <c r="E743" s="48"/>
      <c r="F743" s="48"/>
      <c r="G743" s="48"/>
      <c r="H743" s="48"/>
      <c r="I743" s="49"/>
    </row>
    <row r="744" spans="2:9">
      <c r="B744" s="25"/>
      <c r="C744" s="48"/>
      <c r="D744" s="48"/>
      <c r="E744" s="48"/>
      <c r="F744" s="48"/>
      <c r="G744" s="48"/>
      <c r="H744" s="48"/>
      <c r="I744" s="49"/>
    </row>
    <row r="745" spans="2:9">
      <c r="B745" s="25"/>
      <c r="C745" s="48"/>
      <c r="D745" s="48"/>
      <c r="E745" s="48"/>
      <c r="F745" s="48"/>
      <c r="G745" s="48"/>
      <c r="H745" s="48"/>
      <c r="I745" s="49"/>
    </row>
    <row r="746" spans="2:9">
      <c r="B746" s="25"/>
      <c r="C746" s="48"/>
      <c r="D746" s="48"/>
      <c r="E746" s="48"/>
      <c r="F746" s="48"/>
      <c r="G746" s="48"/>
      <c r="H746" s="48"/>
      <c r="I746" s="49"/>
    </row>
    <row r="747" spans="2:9">
      <c r="B747" s="25"/>
      <c r="C747" s="48"/>
      <c r="D747" s="48"/>
      <c r="E747" s="48"/>
      <c r="F747" s="48"/>
      <c r="G747" s="48"/>
      <c r="H747" s="48"/>
      <c r="I747" s="49"/>
    </row>
    <row r="748" spans="2:9">
      <c r="B748" s="25"/>
      <c r="C748" s="48"/>
      <c r="D748" s="48"/>
      <c r="E748" s="48"/>
      <c r="F748" s="48"/>
      <c r="G748" s="48"/>
      <c r="H748" s="48"/>
      <c r="I748" s="49"/>
    </row>
    <row r="749" spans="2:9">
      <c r="B749" s="25"/>
      <c r="C749" s="48"/>
      <c r="D749" s="48"/>
      <c r="E749" s="48"/>
      <c r="F749" s="48"/>
      <c r="G749" s="48"/>
      <c r="H749" s="48"/>
      <c r="I749" s="49"/>
    </row>
    <row r="750" spans="2:9">
      <c r="B750" s="25"/>
      <c r="C750" s="48"/>
      <c r="D750" s="48"/>
      <c r="E750" s="48"/>
      <c r="F750" s="48"/>
      <c r="G750" s="48"/>
      <c r="H750" s="48"/>
      <c r="I750" s="49"/>
    </row>
    <row r="751" spans="2:9">
      <c r="B751" s="25"/>
      <c r="C751" s="48"/>
      <c r="D751" s="48"/>
      <c r="E751" s="48"/>
      <c r="F751" s="48"/>
      <c r="G751" s="48"/>
      <c r="H751" s="48"/>
      <c r="I751" s="49"/>
    </row>
    <row r="752" spans="2:9">
      <c r="B752" s="25"/>
      <c r="C752" s="48"/>
      <c r="D752" s="48"/>
      <c r="E752" s="48"/>
      <c r="F752" s="48"/>
      <c r="G752" s="48"/>
      <c r="H752" s="48"/>
      <c r="I752" s="49"/>
    </row>
    <row r="753" spans="2:9">
      <c r="B753" s="25"/>
      <c r="C753" s="48"/>
      <c r="D753" s="48"/>
      <c r="E753" s="48"/>
      <c r="F753" s="48"/>
      <c r="G753" s="48"/>
      <c r="H753" s="48"/>
      <c r="I753" s="49"/>
    </row>
    <row r="754" spans="2:9">
      <c r="B754" s="25"/>
      <c r="C754" s="48"/>
      <c r="D754" s="48"/>
      <c r="E754" s="48"/>
      <c r="F754" s="48"/>
      <c r="G754" s="48"/>
      <c r="H754" s="48"/>
      <c r="I754" s="49"/>
    </row>
    <row r="755" spans="2:9">
      <c r="B755" s="25"/>
      <c r="C755" s="48"/>
      <c r="D755" s="48"/>
      <c r="E755" s="48"/>
      <c r="F755" s="48"/>
      <c r="G755" s="48"/>
      <c r="H755" s="48"/>
      <c r="I755" s="49"/>
    </row>
    <row r="756" spans="2:9">
      <c r="B756" s="25"/>
      <c r="C756" s="48"/>
      <c r="D756" s="48"/>
      <c r="E756" s="48"/>
      <c r="F756" s="48"/>
      <c r="G756" s="48"/>
      <c r="H756" s="48"/>
      <c r="I756" s="49"/>
    </row>
    <row r="757" spans="2:9">
      <c r="B757" s="25"/>
      <c r="C757" s="48"/>
      <c r="D757" s="48"/>
      <c r="E757" s="48"/>
      <c r="F757" s="48"/>
      <c r="G757" s="48"/>
      <c r="H757" s="48"/>
      <c r="I757" s="49"/>
    </row>
    <row r="758" spans="2:9">
      <c r="B758" s="25"/>
      <c r="C758" s="48"/>
      <c r="D758" s="48"/>
      <c r="E758" s="48"/>
      <c r="F758" s="48"/>
      <c r="G758" s="48"/>
      <c r="H758" s="48"/>
      <c r="I758" s="49"/>
    </row>
    <row r="759" spans="2:9">
      <c r="B759" s="25"/>
      <c r="C759" s="48"/>
      <c r="D759" s="48"/>
      <c r="E759" s="48"/>
      <c r="F759" s="48"/>
      <c r="G759" s="48"/>
      <c r="H759" s="48"/>
      <c r="I759" s="49"/>
    </row>
    <row r="760" spans="2:9">
      <c r="B760" s="25"/>
      <c r="C760" s="48"/>
      <c r="D760" s="48"/>
      <c r="E760" s="48"/>
      <c r="F760" s="48"/>
      <c r="G760" s="48"/>
      <c r="H760" s="48"/>
      <c r="I760" s="49"/>
    </row>
    <row r="761" spans="2:9">
      <c r="B761" s="25"/>
      <c r="C761" s="48"/>
      <c r="D761" s="48"/>
      <c r="E761" s="48"/>
      <c r="F761" s="48"/>
      <c r="G761" s="48"/>
      <c r="H761" s="48"/>
      <c r="I761" s="49"/>
    </row>
    <row r="762" spans="2:9">
      <c r="B762" s="25"/>
      <c r="C762" s="48"/>
      <c r="D762" s="48"/>
      <c r="E762" s="48"/>
      <c r="F762" s="48"/>
      <c r="G762" s="48"/>
      <c r="H762" s="48"/>
      <c r="I762" s="49"/>
    </row>
    <row r="763" spans="2:9">
      <c r="B763" s="25"/>
      <c r="C763" s="48"/>
      <c r="D763" s="48"/>
      <c r="E763" s="48"/>
      <c r="F763" s="48"/>
      <c r="G763" s="48"/>
      <c r="H763" s="48"/>
      <c r="I763" s="49"/>
    </row>
    <row r="764" spans="2:9">
      <c r="B764" s="25"/>
      <c r="C764" s="48"/>
      <c r="D764" s="48"/>
      <c r="E764" s="48"/>
      <c r="F764" s="48"/>
      <c r="G764" s="48"/>
      <c r="H764" s="48"/>
      <c r="I764" s="49"/>
    </row>
    <row r="765" spans="2:9">
      <c r="B765" s="25"/>
      <c r="C765" s="48"/>
      <c r="D765" s="48"/>
      <c r="E765" s="48"/>
      <c r="F765" s="48"/>
      <c r="G765" s="48"/>
      <c r="H765" s="48"/>
      <c r="I765" s="49"/>
    </row>
    <row r="766" spans="2:9">
      <c r="B766" s="25"/>
      <c r="C766" s="48"/>
      <c r="D766" s="48"/>
      <c r="E766" s="48"/>
      <c r="F766" s="48"/>
      <c r="G766" s="48"/>
      <c r="H766" s="48"/>
      <c r="I766" s="49"/>
    </row>
    <row r="767" spans="2:9">
      <c r="B767" s="25"/>
      <c r="C767" s="48"/>
      <c r="D767" s="48"/>
      <c r="E767" s="48"/>
      <c r="F767" s="48"/>
      <c r="G767" s="48"/>
      <c r="H767" s="48"/>
      <c r="I767" s="49"/>
    </row>
    <row r="768" spans="2:9">
      <c r="B768" s="25"/>
      <c r="C768" s="48"/>
      <c r="D768" s="48"/>
      <c r="E768" s="48"/>
      <c r="F768" s="48"/>
      <c r="G768" s="48"/>
      <c r="H768" s="48"/>
      <c r="I768" s="49"/>
    </row>
    <row r="769" spans="2:9">
      <c r="B769" s="25"/>
      <c r="C769" s="48"/>
      <c r="D769" s="48"/>
      <c r="E769" s="48"/>
      <c r="F769" s="48"/>
      <c r="G769" s="48"/>
      <c r="H769" s="48"/>
      <c r="I769" s="49"/>
    </row>
    <row r="770" spans="2:9">
      <c r="B770" s="25"/>
      <c r="C770" s="48"/>
      <c r="D770" s="48"/>
      <c r="E770" s="48"/>
      <c r="F770" s="48"/>
      <c r="G770" s="48"/>
      <c r="H770" s="48"/>
      <c r="I770" s="49"/>
    </row>
    <row r="771" spans="2:9">
      <c r="B771" s="25"/>
      <c r="C771" s="48"/>
      <c r="D771" s="48"/>
      <c r="E771" s="48"/>
      <c r="F771" s="48"/>
      <c r="G771" s="48"/>
      <c r="H771" s="48"/>
      <c r="I771" s="49"/>
    </row>
    <row r="772" spans="2:9">
      <c r="B772" s="25"/>
      <c r="C772" s="48"/>
      <c r="D772" s="48"/>
      <c r="E772" s="48"/>
      <c r="F772" s="48"/>
      <c r="G772" s="48"/>
      <c r="H772" s="48"/>
      <c r="I772" s="49"/>
    </row>
    <row r="773" spans="2:9">
      <c r="B773" s="25"/>
      <c r="C773" s="48"/>
      <c r="D773" s="48"/>
      <c r="E773" s="48"/>
      <c r="F773" s="48"/>
      <c r="G773" s="48"/>
      <c r="H773" s="48"/>
      <c r="I773" s="49"/>
    </row>
    <row r="774" spans="2:9">
      <c r="B774" s="25"/>
      <c r="C774" s="48"/>
      <c r="D774" s="48"/>
      <c r="E774" s="48"/>
      <c r="F774" s="48"/>
      <c r="G774" s="48"/>
      <c r="H774" s="48"/>
      <c r="I774" s="49"/>
    </row>
    <row r="775" spans="2:9">
      <c r="B775" s="25"/>
      <c r="C775" s="48"/>
      <c r="D775" s="48"/>
      <c r="E775" s="48"/>
      <c r="F775" s="48"/>
      <c r="G775" s="48"/>
      <c r="H775" s="48"/>
      <c r="I775" s="49"/>
    </row>
    <row r="776" spans="2:9">
      <c r="B776" s="25"/>
      <c r="C776" s="48"/>
      <c r="D776" s="48"/>
      <c r="E776" s="48"/>
      <c r="F776" s="48"/>
      <c r="G776" s="48"/>
      <c r="H776" s="48"/>
      <c r="I776" s="49"/>
    </row>
    <row r="777" spans="2:9">
      <c r="B777" s="25"/>
      <c r="C777" s="48"/>
      <c r="D777" s="48"/>
      <c r="E777" s="48"/>
      <c r="F777" s="48"/>
      <c r="G777" s="48"/>
      <c r="H777" s="48"/>
      <c r="I777" s="49"/>
    </row>
    <row r="778" spans="2:9">
      <c r="B778" s="25"/>
      <c r="C778" s="48"/>
      <c r="D778" s="48"/>
      <c r="E778" s="48"/>
      <c r="F778" s="48"/>
      <c r="G778" s="48"/>
      <c r="H778" s="48"/>
      <c r="I778" s="49"/>
    </row>
    <row r="779" spans="2:9">
      <c r="B779" s="25"/>
      <c r="C779" s="48"/>
      <c r="D779" s="48"/>
      <c r="E779" s="48"/>
      <c r="F779" s="48"/>
      <c r="G779" s="48"/>
      <c r="H779" s="48"/>
      <c r="I779" s="49"/>
    </row>
    <row r="780" spans="2:9">
      <c r="B780" s="25"/>
      <c r="C780" s="48"/>
      <c r="D780" s="48"/>
      <c r="E780" s="48"/>
      <c r="F780" s="48"/>
      <c r="G780" s="48"/>
      <c r="H780" s="48"/>
      <c r="I780" s="49"/>
    </row>
    <row r="781" spans="2:9">
      <c r="B781" s="25"/>
      <c r="C781" s="48"/>
      <c r="D781" s="48"/>
      <c r="E781" s="48"/>
      <c r="F781" s="48"/>
      <c r="G781" s="48"/>
      <c r="H781" s="48"/>
      <c r="I781" s="49"/>
    </row>
    <row r="782" spans="2:9">
      <c r="B782" s="25"/>
      <c r="C782" s="48"/>
      <c r="D782" s="48"/>
      <c r="E782" s="48"/>
      <c r="F782" s="48"/>
      <c r="G782" s="48"/>
      <c r="H782" s="48"/>
      <c r="I782" s="49"/>
    </row>
    <row r="783" spans="2:9">
      <c r="B783" s="25"/>
      <c r="C783" s="48"/>
      <c r="D783" s="48"/>
      <c r="E783" s="48"/>
      <c r="F783" s="48"/>
      <c r="G783" s="48"/>
      <c r="H783" s="48"/>
      <c r="I783" s="49"/>
    </row>
    <row r="784" spans="2:9">
      <c r="B784" s="25"/>
      <c r="C784" s="48"/>
      <c r="D784" s="48"/>
      <c r="E784" s="48"/>
      <c r="F784" s="48"/>
      <c r="G784" s="48"/>
      <c r="H784" s="48"/>
      <c r="I784" s="49"/>
    </row>
    <row r="785" spans="2:9">
      <c r="B785" s="25"/>
      <c r="C785" s="48"/>
      <c r="D785" s="48"/>
      <c r="E785" s="48"/>
      <c r="F785" s="48"/>
      <c r="G785" s="48"/>
      <c r="H785" s="48"/>
      <c r="I785" s="49"/>
    </row>
    <row r="786" spans="2:9">
      <c r="B786" s="25"/>
      <c r="C786" s="48"/>
      <c r="D786" s="48"/>
      <c r="E786" s="48"/>
      <c r="F786" s="48"/>
      <c r="G786" s="48"/>
      <c r="H786" s="48"/>
      <c r="I786" s="49"/>
    </row>
    <row r="787" spans="2:9">
      <c r="B787" s="25"/>
      <c r="C787" s="48"/>
      <c r="D787" s="48"/>
      <c r="E787" s="48"/>
      <c r="F787" s="48"/>
      <c r="G787" s="48"/>
      <c r="H787" s="48"/>
      <c r="I787" s="49"/>
    </row>
    <row r="788" spans="2:9">
      <c r="B788" s="25"/>
      <c r="C788" s="48"/>
      <c r="D788" s="48"/>
      <c r="E788" s="48"/>
      <c r="F788" s="48"/>
      <c r="G788" s="48"/>
      <c r="H788" s="48"/>
      <c r="I788" s="49"/>
    </row>
    <row r="789" spans="2:9">
      <c r="B789" s="25"/>
      <c r="C789" s="48"/>
      <c r="D789" s="48"/>
      <c r="E789" s="48"/>
      <c r="F789" s="48"/>
      <c r="G789" s="48"/>
      <c r="H789" s="48"/>
      <c r="I789" s="49"/>
    </row>
    <row r="790" spans="2:9">
      <c r="B790" s="25"/>
      <c r="C790" s="48"/>
      <c r="D790" s="48"/>
      <c r="E790" s="48"/>
      <c r="F790" s="48"/>
      <c r="G790" s="48"/>
      <c r="H790" s="48"/>
      <c r="I790" s="49"/>
    </row>
    <row r="791" spans="2:9">
      <c r="B791" s="25"/>
      <c r="C791" s="48"/>
      <c r="D791" s="48"/>
      <c r="E791" s="48"/>
      <c r="F791" s="48"/>
      <c r="G791" s="48"/>
      <c r="H791" s="48"/>
      <c r="I791" s="49"/>
    </row>
    <row r="792" spans="2:9">
      <c r="B792" s="25"/>
      <c r="C792" s="48"/>
      <c r="D792" s="48"/>
      <c r="E792" s="48"/>
      <c r="F792" s="48"/>
      <c r="G792" s="48"/>
      <c r="H792" s="48"/>
      <c r="I792" s="49"/>
    </row>
    <row r="793" spans="2:9">
      <c r="B793" s="25"/>
      <c r="C793" s="48"/>
      <c r="D793" s="48"/>
      <c r="E793" s="48"/>
      <c r="F793" s="48"/>
      <c r="G793" s="48"/>
      <c r="H793" s="48"/>
      <c r="I793" s="49"/>
    </row>
    <row r="794" spans="2:9">
      <c r="B794" s="25"/>
      <c r="C794" s="48"/>
      <c r="D794" s="48"/>
      <c r="E794" s="48"/>
      <c r="F794" s="48"/>
      <c r="G794" s="48"/>
      <c r="H794" s="48"/>
      <c r="I794" s="49"/>
    </row>
    <row r="795" spans="2:9">
      <c r="B795" s="25"/>
      <c r="C795" s="48"/>
      <c r="D795" s="48"/>
      <c r="E795" s="48"/>
      <c r="F795" s="48"/>
      <c r="G795" s="48"/>
      <c r="H795" s="48"/>
      <c r="I795" s="49"/>
    </row>
    <row r="796" spans="2:9">
      <c r="B796" s="25"/>
      <c r="C796" s="48"/>
      <c r="D796" s="48"/>
      <c r="E796" s="48"/>
      <c r="F796" s="48"/>
      <c r="G796" s="48"/>
      <c r="H796" s="48"/>
      <c r="I796" s="49"/>
    </row>
    <row r="797" spans="2:9">
      <c r="B797" s="25"/>
      <c r="C797" s="48"/>
      <c r="D797" s="48"/>
      <c r="E797" s="48"/>
      <c r="F797" s="48"/>
      <c r="G797" s="48"/>
      <c r="H797" s="48"/>
      <c r="I797" s="49"/>
    </row>
    <row r="798" spans="2:9">
      <c r="B798" s="25"/>
      <c r="C798" s="48"/>
      <c r="D798" s="48"/>
      <c r="E798" s="48"/>
      <c r="F798" s="48"/>
      <c r="G798" s="48"/>
      <c r="H798" s="48"/>
      <c r="I798" s="49"/>
    </row>
    <row r="799" spans="2:9">
      <c r="B799" s="25"/>
      <c r="C799" s="48"/>
      <c r="D799" s="48"/>
      <c r="E799" s="48"/>
      <c r="F799" s="48"/>
      <c r="G799" s="48"/>
      <c r="H799" s="48"/>
      <c r="I799" s="49"/>
    </row>
    <row r="800" spans="2:9">
      <c r="B800" s="25"/>
      <c r="C800" s="48"/>
      <c r="D800" s="48"/>
      <c r="E800" s="48"/>
      <c r="F800" s="48"/>
      <c r="G800" s="48"/>
      <c r="H800" s="48"/>
      <c r="I800" s="49"/>
    </row>
    <row r="801" spans="2:9">
      <c r="B801" s="25"/>
      <c r="C801" s="48"/>
      <c r="D801" s="48"/>
      <c r="E801" s="48"/>
      <c r="F801" s="48"/>
      <c r="G801" s="48"/>
      <c r="H801" s="48"/>
      <c r="I801" s="49"/>
    </row>
    <row r="802" spans="2:9">
      <c r="B802" s="25"/>
      <c r="C802" s="48"/>
      <c r="D802" s="48"/>
      <c r="E802" s="48"/>
      <c r="F802" s="48"/>
      <c r="G802" s="48"/>
      <c r="H802" s="48"/>
      <c r="I802" s="49"/>
    </row>
    <row r="803" spans="2:9">
      <c r="B803" s="25"/>
      <c r="C803" s="48"/>
      <c r="D803" s="48"/>
      <c r="E803" s="48"/>
      <c r="F803" s="48"/>
      <c r="G803" s="48"/>
      <c r="H803" s="48"/>
      <c r="I803" s="49"/>
    </row>
    <row r="804" spans="2:9">
      <c r="B804" s="25"/>
      <c r="C804" s="48"/>
      <c r="D804" s="48"/>
      <c r="E804" s="48"/>
      <c r="F804" s="48"/>
      <c r="G804" s="48"/>
      <c r="H804" s="48"/>
      <c r="I804" s="49"/>
    </row>
    <row r="805" spans="2:9">
      <c r="B805" s="25"/>
      <c r="C805" s="48"/>
      <c r="D805" s="48"/>
      <c r="E805" s="48"/>
      <c r="F805" s="48"/>
      <c r="G805" s="48"/>
      <c r="H805" s="48"/>
      <c r="I805" s="49"/>
    </row>
    <row r="806" spans="2:9">
      <c r="B806" s="25"/>
      <c r="C806" s="48"/>
      <c r="D806" s="48"/>
      <c r="E806" s="48"/>
      <c r="F806" s="48"/>
      <c r="G806" s="48"/>
      <c r="H806" s="48"/>
      <c r="I806" s="49"/>
    </row>
    <row r="807" spans="2:9">
      <c r="B807" s="25"/>
      <c r="C807" s="48"/>
      <c r="D807" s="48"/>
      <c r="E807" s="48"/>
      <c r="F807" s="48"/>
      <c r="G807" s="48"/>
      <c r="H807" s="48"/>
      <c r="I807" s="49"/>
    </row>
    <row r="808" spans="2:9">
      <c r="B808" s="25"/>
      <c r="C808" s="48"/>
      <c r="D808" s="48"/>
      <c r="E808" s="48"/>
      <c r="F808" s="48"/>
      <c r="G808" s="48"/>
      <c r="H808" s="48"/>
      <c r="I808" s="49"/>
    </row>
    <row r="809" spans="2:9">
      <c r="B809" s="25"/>
      <c r="C809" s="48"/>
      <c r="D809" s="48"/>
      <c r="E809" s="48"/>
      <c r="F809" s="48"/>
      <c r="G809" s="48"/>
      <c r="H809" s="48"/>
      <c r="I809" s="49"/>
    </row>
    <row r="810" spans="2:9">
      <c r="B810" s="25"/>
      <c r="C810" s="48"/>
      <c r="D810" s="48"/>
      <c r="E810" s="48"/>
      <c r="F810" s="48"/>
      <c r="G810" s="48"/>
      <c r="H810" s="48"/>
      <c r="I810" s="49"/>
    </row>
    <row r="811" spans="2:9">
      <c r="B811" s="25"/>
      <c r="C811" s="48"/>
      <c r="D811" s="48"/>
      <c r="E811" s="48"/>
      <c r="F811" s="48"/>
      <c r="G811" s="48"/>
      <c r="H811" s="48"/>
      <c r="I811" s="49"/>
    </row>
    <row r="812" spans="2:9">
      <c r="B812" s="25"/>
      <c r="C812" s="48"/>
      <c r="D812" s="48"/>
      <c r="E812" s="48"/>
      <c r="F812" s="48"/>
      <c r="G812" s="48"/>
      <c r="H812" s="48"/>
      <c r="I812" s="49"/>
    </row>
    <row r="813" spans="2:9">
      <c r="B813" s="25"/>
      <c r="C813" s="48"/>
      <c r="D813" s="48"/>
      <c r="E813" s="48"/>
      <c r="F813" s="48"/>
      <c r="G813" s="48"/>
      <c r="H813" s="48"/>
      <c r="I813" s="49"/>
    </row>
    <row r="814" spans="2:9">
      <c r="B814" s="25"/>
      <c r="C814" s="48"/>
      <c r="D814" s="48"/>
      <c r="E814" s="48"/>
      <c r="F814" s="48"/>
      <c r="G814" s="48"/>
      <c r="H814" s="48"/>
      <c r="I814" s="49"/>
    </row>
    <row r="815" spans="2:9">
      <c r="B815" s="25"/>
      <c r="C815" s="48"/>
      <c r="D815" s="48"/>
      <c r="E815" s="48"/>
      <c r="F815" s="48"/>
      <c r="G815" s="48"/>
      <c r="H815" s="48"/>
      <c r="I815" s="49"/>
    </row>
    <row r="816" spans="2:9">
      <c r="B816" s="25"/>
      <c r="C816" s="48"/>
      <c r="D816" s="48"/>
      <c r="E816" s="48"/>
      <c r="F816" s="48"/>
      <c r="G816" s="48"/>
      <c r="H816" s="48"/>
      <c r="I816" s="49"/>
    </row>
    <row r="817" spans="2:9">
      <c r="B817" s="25"/>
      <c r="C817" s="48"/>
      <c r="D817" s="48"/>
      <c r="E817" s="48"/>
      <c r="F817" s="48"/>
      <c r="G817" s="48"/>
      <c r="H817" s="48"/>
      <c r="I817" s="49"/>
    </row>
    <row r="818" spans="2:9">
      <c r="B818" s="25"/>
      <c r="C818" s="48"/>
      <c r="D818" s="48"/>
      <c r="E818" s="48"/>
      <c r="F818" s="48"/>
      <c r="G818" s="48"/>
      <c r="H818" s="48"/>
      <c r="I818" s="49"/>
    </row>
    <row r="819" spans="2:9">
      <c r="B819" s="25"/>
      <c r="C819" s="48"/>
      <c r="D819" s="48"/>
      <c r="E819" s="48"/>
      <c r="F819" s="48"/>
      <c r="G819" s="48"/>
      <c r="H819" s="48"/>
      <c r="I819" s="49"/>
    </row>
    <row r="820" spans="2:9">
      <c r="B820" s="25"/>
      <c r="C820" s="48"/>
      <c r="D820" s="48"/>
      <c r="E820" s="48"/>
      <c r="F820" s="48"/>
      <c r="G820" s="48"/>
      <c r="H820" s="48"/>
      <c r="I820" s="49"/>
    </row>
    <row r="821" spans="2:9">
      <c r="B821" s="25"/>
      <c r="C821" s="48"/>
      <c r="D821" s="48"/>
      <c r="E821" s="48"/>
      <c r="F821" s="48"/>
      <c r="G821" s="48"/>
      <c r="H821" s="48"/>
      <c r="I821" s="49"/>
    </row>
    <row r="822" spans="2:9">
      <c r="B822" s="25"/>
      <c r="C822" s="48"/>
      <c r="D822" s="48"/>
      <c r="E822" s="48"/>
      <c r="F822" s="48"/>
      <c r="G822" s="48"/>
      <c r="H822" s="48"/>
      <c r="I822" s="49"/>
    </row>
    <row r="823" spans="2:9">
      <c r="B823" s="25"/>
      <c r="C823" s="48"/>
      <c r="D823" s="48"/>
      <c r="E823" s="48"/>
      <c r="F823" s="48"/>
      <c r="G823" s="48"/>
      <c r="H823" s="48"/>
      <c r="I823" s="49"/>
    </row>
    <row r="824" spans="2:9">
      <c r="B824" s="25"/>
      <c r="C824" s="48"/>
      <c r="D824" s="48"/>
      <c r="E824" s="48"/>
      <c r="F824" s="48"/>
      <c r="G824" s="48"/>
      <c r="H824" s="48"/>
      <c r="I824" s="49"/>
    </row>
    <row r="825" spans="2:9">
      <c r="B825" s="25"/>
      <c r="C825" s="48"/>
      <c r="D825" s="48"/>
      <c r="E825" s="48"/>
      <c r="F825" s="48"/>
      <c r="G825" s="48"/>
      <c r="H825" s="48"/>
      <c r="I825" s="49"/>
    </row>
    <row r="826" spans="2:9">
      <c r="B826" s="25"/>
      <c r="C826" s="48"/>
      <c r="D826" s="48"/>
      <c r="E826" s="48"/>
      <c r="F826" s="48"/>
      <c r="G826" s="48"/>
      <c r="H826" s="48"/>
      <c r="I826" s="49"/>
    </row>
    <row r="827" spans="2:9">
      <c r="B827" s="25"/>
      <c r="C827" s="48"/>
      <c r="D827" s="48"/>
      <c r="E827" s="48"/>
      <c r="F827" s="48"/>
      <c r="G827" s="48"/>
      <c r="H827" s="48"/>
      <c r="I827" s="49"/>
    </row>
    <row r="828" spans="2:9">
      <c r="B828" s="25"/>
      <c r="C828" s="48"/>
      <c r="D828" s="48"/>
      <c r="E828" s="48"/>
      <c r="F828" s="48"/>
      <c r="G828" s="48"/>
      <c r="H828" s="48"/>
      <c r="I828" s="49"/>
    </row>
    <row r="829" spans="2:9">
      <c r="B829" s="25"/>
      <c r="C829" s="48"/>
      <c r="D829" s="48"/>
      <c r="E829" s="48"/>
      <c r="F829" s="48"/>
      <c r="G829" s="48"/>
      <c r="H829" s="48"/>
      <c r="I829" s="49"/>
    </row>
    <row r="830" spans="2:9">
      <c r="B830" s="25"/>
      <c r="C830" s="48"/>
      <c r="D830" s="48"/>
      <c r="E830" s="48"/>
      <c r="F830" s="48"/>
      <c r="G830" s="48"/>
      <c r="H830" s="48"/>
      <c r="I830" s="49"/>
    </row>
    <row r="831" spans="2:9">
      <c r="B831" s="25"/>
      <c r="C831" s="48"/>
      <c r="D831" s="48"/>
      <c r="E831" s="48"/>
      <c r="F831" s="48"/>
      <c r="G831" s="48"/>
      <c r="H831" s="48"/>
      <c r="I831" s="49"/>
    </row>
    <row r="832" spans="2:9">
      <c r="B832" s="25"/>
      <c r="C832" s="48"/>
      <c r="D832" s="48"/>
      <c r="E832" s="48"/>
      <c r="F832" s="48"/>
      <c r="G832" s="48"/>
      <c r="H832" s="48"/>
      <c r="I832" s="49"/>
    </row>
    <row r="833" spans="2:9">
      <c r="B833" s="25"/>
      <c r="C833" s="48"/>
      <c r="D833" s="48"/>
      <c r="E833" s="48"/>
      <c r="F833" s="48"/>
      <c r="G833" s="48"/>
      <c r="H833" s="48"/>
      <c r="I833" s="49"/>
    </row>
    <row r="834" spans="2:9">
      <c r="B834" s="25"/>
      <c r="C834" s="48"/>
      <c r="D834" s="48"/>
      <c r="E834" s="48"/>
      <c r="F834" s="48"/>
      <c r="G834" s="48"/>
      <c r="H834" s="48"/>
      <c r="I834" s="49"/>
    </row>
    <row r="835" spans="2:9">
      <c r="B835" s="25"/>
      <c r="C835" s="48"/>
      <c r="D835" s="48"/>
      <c r="E835" s="48"/>
      <c r="F835" s="48"/>
      <c r="G835" s="48"/>
      <c r="H835" s="48"/>
      <c r="I835" s="49"/>
    </row>
    <row r="836" spans="2:9">
      <c r="B836" s="25"/>
      <c r="C836" s="48"/>
      <c r="D836" s="48"/>
      <c r="E836" s="48"/>
      <c r="F836" s="48"/>
      <c r="G836" s="48"/>
      <c r="H836" s="48"/>
      <c r="I836" s="49"/>
    </row>
    <row r="837" spans="2:9">
      <c r="B837" s="25"/>
      <c r="C837" s="48"/>
      <c r="D837" s="48"/>
      <c r="E837" s="48"/>
      <c r="F837" s="48"/>
      <c r="G837" s="48"/>
      <c r="H837" s="48"/>
      <c r="I837" s="49"/>
    </row>
    <row r="838" spans="2:9">
      <c r="B838" s="25"/>
      <c r="C838" s="48"/>
      <c r="D838" s="48"/>
      <c r="E838" s="48"/>
      <c r="F838" s="48"/>
      <c r="G838" s="48"/>
      <c r="H838" s="48"/>
      <c r="I838" s="49"/>
    </row>
    <row r="839" spans="2:9">
      <c r="B839" s="25"/>
      <c r="C839" s="48"/>
      <c r="D839" s="48"/>
      <c r="E839" s="48"/>
      <c r="F839" s="48"/>
      <c r="G839" s="48"/>
      <c r="H839" s="48"/>
      <c r="I839" s="49"/>
    </row>
    <row r="840" spans="2:9">
      <c r="B840" s="25"/>
      <c r="C840" s="48"/>
      <c r="D840" s="48"/>
      <c r="E840" s="48"/>
      <c r="F840" s="48"/>
      <c r="G840" s="48"/>
      <c r="H840" s="48"/>
      <c r="I840" s="49"/>
    </row>
    <row r="841" spans="2:9">
      <c r="B841" s="25"/>
      <c r="C841" s="48"/>
      <c r="D841" s="48"/>
      <c r="E841" s="48"/>
      <c r="F841" s="48"/>
      <c r="G841" s="48"/>
      <c r="H841" s="48"/>
      <c r="I841" s="49"/>
    </row>
    <row r="842" spans="2:9">
      <c r="B842" s="25"/>
      <c r="C842" s="48"/>
      <c r="D842" s="48"/>
      <c r="E842" s="48"/>
      <c r="F842" s="48"/>
      <c r="G842" s="48"/>
      <c r="H842" s="48"/>
      <c r="I842" s="49"/>
    </row>
    <row r="843" spans="2:9">
      <c r="B843" s="25"/>
      <c r="C843" s="48"/>
      <c r="D843" s="48"/>
      <c r="E843" s="48"/>
      <c r="F843" s="48"/>
      <c r="G843" s="48"/>
      <c r="H843" s="48"/>
      <c r="I843" s="49"/>
    </row>
    <row r="844" spans="2:9">
      <c r="B844" s="25"/>
      <c r="C844" s="48"/>
      <c r="D844" s="48"/>
      <c r="E844" s="48"/>
      <c r="F844" s="48"/>
      <c r="G844" s="48"/>
      <c r="H844" s="48"/>
      <c r="I844" s="49"/>
    </row>
    <row r="845" spans="2:9">
      <c r="B845" s="25"/>
      <c r="C845" s="48"/>
      <c r="D845" s="48"/>
      <c r="E845" s="48"/>
      <c r="F845" s="48"/>
      <c r="G845" s="48"/>
      <c r="H845" s="48"/>
      <c r="I845" s="49"/>
    </row>
    <row r="846" spans="2:9">
      <c r="B846" s="25"/>
      <c r="C846" s="48"/>
      <c r="D846" s="48"/>
      <c r="E846" s="48"/>
      <c r="F846" s="48"/>
      <c r="G846" s="48"/>
      <c r="H846" s="48"/>
      <c r="I846" s="49"/>
    </row>
    <row r="847" spans="2:9">
      <c r="B847" s="25"/>
      <c r="C847" s="48"/>
      <c r="D847" s="48"/>
      <c r="E847" s="48"/>
      <c r="F847" s="48"/>
      <c r="G847" s="48"/>
      <c r="H847" s="48"/>
      <c r="I847" s="49"/>
    </row>
    <row r="848" spans="2:9">
      <c r="B848" s="25"/>
      <c r="C848" s="48"/>
      <c r="D848" s="48"/>
      <c r="E848" s="48"/>
      <c r="F848" s="48"/>
      <c r="G848" s="48"/>
      <c r="H848" s="48"/>
      <c r="I848" s="49"/>
    </row>
    <row r="849" spans="2:9">
      <c r="B849" s="25"/>
      <c r="C849" s="48"/>
      <c r="D849" s="48"/>
      <c r="E849" s="48"/>
      <c r="F849" s="48"/>
      <c r="G849" s="48"/>
      <c r="H849" s="48"/>
      <c r="I849" s="49"/>
    </row>
    <row r="850" spans="2:9">
      <c r="B850" s="25"/>
      <c r="C850" s="48"/>
      <c r="D850" s="48"/>
      <c r="E850" s="48"/>
      <c r="F850" s="48"/>
      <c r="G850" s="48"/>
      <c r="H850" s="48"/>
      <c r="I850" s="49"/>
    </row>
    <row r="851" spans="2:9">
      <c r="B851" s="25"/>
      <c r="C851" s="48"/>
      <c r="D851" s="48"/>
      <c r="E851" s="48"/>
      <c r="F851" s="48"/>
      <c r="G851" s="48"/>
      <c r="H851" s="48"/>
      <c r="I851" s="49"/>
    </row>
    <row r="852" spans="2:9">
      <c r="B852" s="25"/>
      <c r="C852" s="48"/>
      <c r="D852" s="48"/>
      <c r="E852" s="48"/>
      <c r="F852" s="48"/>
      <c r="G852" s="48"/>
      <c r="H852" s="48"/>
      <c r="I852" s="49"/>
    </row>
    <row r="853" spans="2:9">
      <c r="B853" s="25"/>
      <c r="C853" s="48"/>
      <c r="D853" s="48"/>
      <c r="E853" s="48"/>
      <c r="F853" s="48"/>
      <c r="G853" s="48"/>
      <c r="H853" s="48"/>
      <c r="I853" s="49"/>
    </row>
    <row r="854" spans="2:9">
      <c r="B854" s="25"/>
      <c r="C854" s="48"/>
      <c r="D854" s="48"/>
      <c r="E854" s="48"/>
      <c r="F854" s="48"/>
      <c r="G854" s="48"/>
      <c r="H854" s="48"/>
      <c r="I854" s="49"/>
    </row>
    <row r="855" spans="2:9">
      <c r="B855" s="25"/>
      <c r="C855" s="48"/>
      <c r="D855" s="48"/>
      <c r="E855" s="48"/>
      <c r="F855" s="48"/>
      <c r="G855" s="48"/>
      <c r="H855" s="48"/>
      <c r="I855" s="49"/>
    </row>
    <row r="856" spans="2:9">
      <c r="B856" s="25"/>
      <c r="C856" s="48"/>
      <c r="D856" s="48"/>
      <c r="E856" s="48"/>
      <c r="F856" s="48"/>
      <c r="G856" s="48"/>
      <c r="H856" s="48"/>
      <c r="I856" s="49"/>
    </row>
    <row r="857" spans="2:9">
      <c r="B857" s="25"/>
      <c r="C857" s="48"/>
      <c r="D857" s="48"/>
      <c r="E857" s="48"/>
      <c r="F857" s="48"/>
      <c r="G857" s="48"/>
      <c r="H857" s="48"/>
      <c r="I857" s="49"/>
    </row>
    <row r="858" spans="2:9">
      <c r="B858" s="25"/>
      <c r="C858" s="48"/>
      <c r="D858" s="48"/>
      <c r="E858" s="48"/>
      <c r="F858" s="48"/>
      <c r="G858" s="48"/>
      <c r="H858" s="48"/>
      <c r="I858" s="49"/>
    </row>
    <row r="859" spans="2:9">
      <c r="B859" s="25"/>
      <c r="C859" s="48"/>
      <c r="D859" s="48"/>
      <c r="E859" s="48"/>
      <c r="F859" s="48"/>
      <c r="G859" s="48"/>
      <c r="H859" s="48"/>
      <c r="I859" s="49"/>
    </row>
    <row r="860" spans="2:9">
      <c r="B860" s="25"/>
      <c r="C860" s="48"/>
      <c r="D860" s="48"/>
      <c r="E860" s="48"/>
      <c r="F860" s="48"/>
      <c r="G860" s="48"/>
      <c r="H860" s="48"/>
      <c r="I860" s="49"/>
    </row>
    <row r="861" spans="2:9">
      <c r="B861" s="25"/>
      <c r="C861" s="48"/>
      <c r="D861" s="48"/>
      <c r="E861" s="48"/>
      <c r="F861" s="48"/>
      <c r="G861" s="48"/>
      <c r="H861" s="48"/>
      <c r="I861" s="49"/>
    </row>
    <row r="862" spans="2:9">
      <c r="B862" s="25"/>
      <c r="C862" s="48"/>
      <c r="D862" s="48"/>
      <c r="E862" s="48"/>
      <c r="F862" s="48"/>
      <c r="G862" s="48"/>
      <c r="H862" s="48"/>
      <c r="I862" s="49"/>
    </row>
    <row r="863" spans="2:9">
      <c r="B863" s="25"/>
      <c r="C863" s="48"/>
      <c r="D863" s="48"/>
      <c r="E863" s="48"/>
      <c r="F863" s="48"/>
      <c r="G863" s="48"/>
      <c r="H863" s="48"/>
      <c r="I863" s="49"/>
    </row>
    <row r="864" spans="2:9">
      <c r="B864" s="25"/>
      <c r="C864" s="48"/>
      <c r="D864" s="48"/>
      <c r="E864" s="48"/>
      <c r="F864" s="48"/>
      <c r="G864" s="48"/>
      <c r="H864" s="48"/>
      <c r="I864" s="49"/>
    </row>
    <row r="865" spans="2:9">
      <c r="B865" s="25"/>
      <c r="C865" s="48"/>
      <c r="D865" s="48"/>
      <c r="E865" s="48"/>
      <c r="F865" s="48"/>
      <c r="G865" s="48"/>
      <c r="H865" s="48"/>
      <c r="I865" s="49"/>
    </row>
    <row r="866" spans="2:9">
      <c r="B866" s="25"/>
      <c r="C866" s="48"/>
      <c r="D866" s="48"/>
      <c r="E866" s="48"/>
      <c r="F866" s="48"/>
      <c r="G866" s="48"/>
      <c r="H866" s="48"/>
      <c r="I866" s="49"/>
    </row>
    <row r="867" spans="2:9">
      <c r="B867" s="25"/>
      <c r="C867" s="48"/>
      <c r="D867" s="48"/>
      <c r="E867" s="48"/>
      <c r="F867" s="48"/>
      <c r="G867" s="48"/>
      <c r="H867" s="48"/>
      <c r="I867" s="49"/>
    </row>
    <row r="868" spans="2:9">
      <c r="B868" s="25"/>
      <c r="C868" s="48"/>
      <c r="D868" s="48"/>
      <c r="E868" s="48"/>
      <c r="F868" s="48"/>
      <c r="G868" s="48"/>
      <c r="H868" s="48"/>
      <c r="I868" s="49"/>
    </row>
    <row r="869" spans="2:9">
      <c r="B869" s="25"/>
      <c r="C869" s="48"/>
      <c r="D869" s="48"/>
      <c r="E869" s="48"/>
      <c r="F869" s="48"/>
      <c r="G869" s="48"/>
      <c r="H869" s="48"/>
      <c r="I869" s="49"/>
    </row>
    <row r="870" spans="2:9">
      <c r="B870" s="25"/>
      <c r="C870" s="48"/>
      <c r="D870" s="48"/>
      <c r="E870" s="48"/>
      <c r="F870" s="48"/>
      <c r="G870" s="48"/>
      <c r="H870" s="48"/>
      <c r="I870" s="49"/>
    </row>
    <row r="871" spans="2:9">
      <c r="B871" s="25"/>
      <c r="C871" s="48"/>
      <c r="D871" s="48"/>
      <c r="E871" s="48"/>
      <c r="F871" s="48"/>
      <c r="G871" s="48"/>
      <c r="H871" s="48"/>
      <c r="I871" s="49"/>
    </row>
    <row r="872" spans="2:9">
      <c r="B872" s="25"/>
      <c r="C872" s="48"/>
      <c r="D872" s="48"/>
      <c r="E872" s="48"/>
      <c r="F872" s="48"/>
      <c r="G872" s="48"/>
      <c r="H872" s="48"/>
      <c r="I872" s="49"/>
    </row>
    <row r="873" spans="2:9">
      <c r="B873" s="25"/>
      <c r="C873" s="48"/>
      <c r="D873" s="48"/>
      <c r="E873" s="48"/>
      <c r="F873" s="48"/>
      <c r="G873" s="48"/>
      <c r="H873" s="48"/>
      <c r="I873" s="49"/>
    </row>
    <row r="874" spans="2:9">
      <c r="B874" s="25"/>
      <c r="C874" s="48"/>
      <c r="D874" s="48"/>
      <c r="E874" s="48"/>
      <c r="F874" s="48"/>
      <c r="G874" s="48"/>
      <c r="H874" s="48"/>
      <c r="I874" s="49"/>
    </row>
    <row r="875" spans="2:9">
      <c r="B875" s="25"/>
      <c r="C875" s="48"/>
      <c r="D875" s="48"/>
      <c r="E875" s="48"/>
      <c r="F875" s="48"/>
      <c r="G875" s="48"/>
      <c r="H875" s="48"/>
      <c r="I875" s="49"/>
    </row>
    <row r="876" spans="2:9">
      <c r="B876" s="25"/>
      <c r="C876" s="48"/>
      <c r="D876" s="48"/>
      <c r="E876" s="48"/>
      <c r="F876" s="48"/>
      <c r="G876" s="48"/>
      <c r="H876" s="48"/>
      <c r="I876" s="49"/>
    </row>
    <row r="877" spans="2:9">
      <c r="B877" s="25"/>
      <c r="C877" s="48"/>
      <c r="D877" s="48"/>
      <c r="E877" s="48"/>
      <c r="F877" s="48"/>
      <c r="G877" s="48"/>
      <c r="H877" s="48"/>
      <c r="I877" s="49"/>
    </row>
    <row r="878" spans="2:9">
      <c r="B878" s="25"/>
      <c r="C878" s="48"/>
      <c r="D878" s="48"/>
      <c r="E878" s="48"/>
      <c r="F878" s="48"/>
      <c r="G878" s="48"/>
      <c r="H878" s="48"/>
      <c r="I878" s="49"/>
    </row>
    <row r="879" spans="2:9">
      <c r="B879" s="25"/>
      <c r="C879" s="48"/>
      <c r="D879" s="48"/>
      <c r="E879" s="48"/>
      <c r="F879" s="48"/>
      <c r="G879" s="48"/>
      <c r="H879" s="48"/>
      <c r="I879" s="49"/>
    </row>
    <row r="880" spans="2:9">
      <c r="B880" s="25"/>
      <c r="C880" s="48"/>
      <c r="D880" s="48"/>
      <c r="E880" s="48"/>
      <c r="F880" s="48"/>
      <c r="G880" s="48"/>
      <c r="H880" s="48"/>
      <c r="I880" s="49"/>
    </row>
    <row r="881" spans="2:9">
      <c r="B881" s="25"/>
      <c r="C881" s="48"/>
      <c r="D881" s="48"/>
      <c r="E881" s="48"/>
      <c r="F881" s="48"/>
      <c r="G881" s="48"/>
      <c r="H881" s="48"/>
      <c r="I881" s="49"/>
    </row>
    <row r="882" spans="2:9">
      <c r="B882" s="25"/>
      <c r="C882" s="48"/>
      <c r="D882" s="48"/>
      <c r="E882" s="48"/>
      <c r="F882" s="48"/>
      <c r="G882" s="48"/>
      <c r="H882" s="48"/>
      <c r="I882" s="49"/>
    </row>
    <row r="883" spans="2:9">
      <c r="B883" s="25"/>
      <c r="C883" s="48"/>
      <c r="D883" s="48"/>
      <c r="E883" s="48"/>
      <c r="F883" s="48"/>
      <c r="G883" s="48"/>
      <c r="H883" s="48"/>
      <c r="I883" s="49"/>
    </row>
    <row r="884" spans="2:9">
      <c r="B884" s="25"/>
      <c r="C884" s="48"/>
      <c r="D884" s="48"/>
      <c r="E884" s="48"/>
      <c r="F884" s="48"/>
      <c r="G884" s="48"/>
      <c r="H884" s="48"/>
      <c r="I884" s="49"/>
    </row>
    <row r="885" spans="2:9">
      <c r="B885" s="25"/>
      <c r="C885" s="48"/>
      <c r="D885" s="48"/>
      <c r="E885" s="48"/>
      <c r="F885" s="48"/>
      <c r="G885" s="48"/>
      <c r="H885" s="48"/>
      <c r="I885" s="49"/>
    </row>
    <row r="886" spans="2:9">
      <c r="B886" s="25"/>
      <c r="C886" s="48"/>
      <c r="D886" s="48"/>
      <c r="E886" s="48"/>
      <c r="F886" s="48"/>
      <c r="G886" s="48"/>
      <c r="H886" s="48"/>
      <c r="I886" s="49"/>
    </row>
    <row r="887" spans="2:9">
      <c r="B887" s="25"/>
      <c r="C887" s="48"/>
      <c r="D887" s="48"/>
      <c r="E887" s="48"/>
      <c r="F887" s="48"/>
      <c r="G887" s="48"/>
      <c r="H887" s="48"/>
      <c r="I887" s="49"/>
    </row>
    <row r="888" spans="2:9">
      <c r="B888" s="25"/>
      <c r="C888" s="48"/>
      <c r="D888" s="48"/>
      <c r="E888" s="48"/>
      <c r="F888" s="48"/>
      <c r="G888" s="48"/>
      <c r="H888" s="48"/>
      <c r="I888" s="49"/>
    </row>
    <row r="889" spans="2:9">
      <c r="B889" s="25"/>
      <c r="C889" s="48"/>
      <c r="D889" s="48"/>
      <c r="E889" s="48"/>
      <c r="F889" s="48"/>
      <c r="G889" s="48"/>
      <c r="H889" s="48"/>
      <c r="I889" s="49"/>
    </row>
    <row r="890" spans="2:9">
      <c r="B890" s="25"/>
      <c r="C890" s="48"/>
      <c r="D890" s="48"/>
      <c r="E890" s="48"/>
      <c r="F890" s="48"/>
      <c r="G890" s="48"/>
      <c r="H890" s="48"/>
      <c r="I890" s="49"/>
    </row>
    <row r="891" spans="2:9">
      <c r="B891" s="25"/>
      <c r="C891" s="48"/>
      <c r="D891" s="48"/>
      <c r="E891" s="48"/>
      <c r="F891" s="48"/>
      <c r="G891" s="48"/>
      <c r="H891" s="48"/>
      <c r="I891" s="49"/>
    </row>
    <row r="892" spans="2:9">
      <c r="B892" s="25"/>
      <c r="C892" s="48"/>
      <c r="D892" s="48"/>
      <c r="E892" s="48"/>
      <c r="F892" s="48"/>
      <c r="G892" s="48"/>
      <c r="H892" s="48"/>
      <c r="I892" s="49"/>
    </row>
    <row r="893" spans="2:9">
      <c r="B893" s="25"/>
      <c r="C893" s="48"/>
      <c r="D893" s="48"/>
      <c r="E893" s="48"/>
      <c r="F893" s="48"/>
      <c r="G893" s="48"/>
      <c r="H893" s="48"/>
      <c r="I893" s="49"/>
    </row>
    <row r="894" spans="2:9">
      <c r="B894" s="25"/>
      <c r="C894" s="48"/>
      <c r="D894" s="48"/>
      <c r="E894" s="48"/>
      <c r="F894" s="48"/>
      <c r="G894" s="48"/>
      <c r="H894" s="48"/>
      <c r="I894" s="49"/>
    </row>
    <row r="895" spans="2:9">
      <c r="B895" s="25"/>
      <c r="C895" s="48"/>
      <c r="D895" s="48"/>
      <c r="E895" s="48"/>
      <c r="F895" s="48"/>
      <c r="G895" s="48"/>
      <c r="H895" s="48"/>
      <c r="I895" s="49"/>
    </row>
    <row r="896" spans="2:9">
      <c r="B896" s="25"/>
      <c r="C896" s="48"/>
      <c r="D896" s="48"/>
      <c r="E896" s="48"/>
      <c r="F896" s="48"/>
      <c r="G896" s="48"/>
      <c r="H896" s="48"/>
      <c r="I896" s="49"/>
    </row>
    <row r="897" spans="2:9">
      <c r="B897" s="25"/>
      <c r="C897" s="48"/>
      <c r="D897" s="48"/>
      <c r="E897" s="48"/>
      <c r="F897" s="48"/>
      <c r="G897" s="48"/>
      <c r="H897" s="48"/>
      <c r="I897" s="49"/>
    </row>
    <row r="898" spans="2:9">
      <c r="B898" s="25"/>
      <c r="C898" s="48"/>
      <c r="D898" s="48"/>
      <c r="E898" s="48"/>
      <c r="F898" s="48"/>
      <c r="G898" s="48"/>
      <c r="H898" s="48"/>
      <c r="I898" s="49"/>
    </row>
    <row r="899" spans="2:9">
      <c r="B899" s="25"/>
      <c r="C899" s="48"/>
      <c r="D899" s="48"/>
      <c r="E899" s="48"/>
      <c r="F899" s="48"/>
      <c r="G899" s="48"/>
      <c r="H899" s="48"/>
      <c r="I899" s="49"/>
    </row>
    <row r="900" spans="2:9">
      <c r="B900" s="25"/>
      <c r="C900" s="48"/>
      <c r="D900" s="48"/>
      <c r="E900" s="48"/>
      <c r="F900" s="48"/>
      <c r="G900" s="48"/>
      <c r="H900" s="48"/>
      <c r="I900" s="49"/>
    </row>
    <row r="901" spans="2:9">
      <c r="B901" s="25"/>
      <c r="C901" s="48"/>
      <c r="D901" s="48"/>
      <c r="E901" s="48"/>
      <c r="F901" s="48"/>
      <c r="G901" s="48"/>
      <c r="H901" s="48"/>
      <c r="I901" s="49"/>
    </row>
    <row r="902" spans="2:9">
      <c r="B902" s="25"/>
      <c r="C902" s="48"/>
      <c r="D902" s="48"/>
      <c r="E902" s="48"/>
      <c r="F902" s="48"/>
      <c r="G902" s="48"/>
      <c r="H902" s="48"/>
      <c r="I902" s="49"/>
    </row>
    <row r="903" spans="2:9">
      <c r="B903" s="25"/>
      <c r="C903" s="48"/>
      <c r="D903" s="48"/>
      <c r="E903" s="48"/>
      <c r="F903" s="48"/>
      <c r="G903" s="48"/>
      <c r="H903" s="48"/>
      <c r="I903" s="49"/>
    </row>
    <row r="904" spans="2:9">
      <c r="B904" s="25"/>
      <c r="C904" s="48"/>
      <c r="D904" s="48"/>
      <c r="E904" s="48"/>
      <c r="F904" s="48"/>
      <c r="G904" s="48"/>
      <c r="H904" s="48"/>
      <c r="I904" s="49"/>
    </row>
    <row r="905" spans="2:9">
      <c r="B905" s="25"/>
      <c r="C905" s="48"/>
      <c r="D905" s="48"/>
      <c r="E905" s="48"/>
      <c r="F905" s="48"/>
      <c r="G905" s="48"/>
      <c r="H905" s="48"/>
      <c r="I905" s="49"/>
    </row>
    <row r="906" spans="2:9">
      <c r="B906" s="25"/>
      <c r="C906" s="48"/>
      <c r="D906" s="48"/>
      <c r="E906" s="48"/>
      <c r="F906" s="48"/>
      <c r="G906" s="48"/>
      <c r="H906" s="48"/>
      <c r="I906" s="49"/>
    </row>
    <row r="907" spans="2:9">
      <c r="B907" s="25"/>
      <c r="C907" s="48"/>
      <c r="D907" s="48"/>
      <c r="E907" s="48"/>
      <c r="F907" s="48"/>
      <c r="G907" s="48"/>
      <c r="H907" s="48"/>
      <c r="I907" s="49"/>
    </row>
    <row r="908" spans="2:9">
      <c r="B908" s="25"/>
      <c r="C908" s="48"/>
      <c r="D908" s="48"/>
      <c r="E908" s="48"/>
      <c r="F908" s="48"/>
      <c r="G908" s="48"/>
      <c r="H908" s="48"/>
      <c r="I908" s="49"/>
    </row>
    <row r="909" spans="2:9">
      <c r="B909" s="25"/>
      <c r="C909" s="48"/>
      <c r="D909" s="48"/>
      <c r="E909" s="48"/>
      <c r="F909" s="48"/>
      <c r="G909" s="48"/>
      <c r="H909" s="48"/>
      <c r="I909" s="49"/>
    </row>
    <row r="910" spans="2:9">
      <c r="B910" s="25"/>
      <c r="C910" s="48"/>
      <c r="D910" s="48"/>
      <c r="E910" s="48"/>
      <c r="F910" s="48"/>
      <c r="G910" s="48"/>
      <c r="H910" s="48"/>
      <c r="I910" s="49"/>
    </row>
    <row r="911" spans="2:9">
      <c r="B911" s="25"/>
      <c r="C911" s="48"/>
      <c r="D911" s="48"/>
      <c r="E911" s="48"/>
      <c r="F911" s="48"/>
      <c r="G911" s="48"/>
      <c r="H911" s="48"/>
      <c r="I911" s="49"/>
    </row>
    <row r="912" spans="2:9">
      <c r="B912" s="25"/>
      <c r="C912" s="48"/>
      <c r="D912" s="48"/>
      <c r="E912" s="48"/>
      <c r="F912" s="48"/>
      <c r="G912" s="48"/>
      <c r="H912" s="48"/>
      <c r="I912" s="49"/>
    </row>
    <row r="913" spans="2:9">
      <c r="B913" s="25"/>
      <c r="C913" s="48"/>
      <c r="D913" s="48"/>
      <c r="E913" s="48"/>
      <c r="F913" s="48"/>
      <c r="G913" s="48"/>
      <c r="H913" s="48"/>
      <c r="I913" s="49"/>
    </row>
    <row r="914" spans="2:9">
      <c r="B914" s="25"/>
      <c r="C914" s="48"/>
      <c r="D914" s="48"/>
      <c r="E914" s="48"/>
      <c r="F914" s="48"/>
      <c r="G914" s="48"/>
      <c r="H914" s="48"/>
      <c r="I914" s="49"/>
    </row>
    <row r="915" spans="2:9">
      <c r="B915" s="25"/>
      <c r="C915" s="48"/>
      <c r="D915" s="48"/>
      <c r="E915" s="48"/>
      <c r="F915" s="48"/>
      <c r="G915" s="48"/>
      <c r="H915" s="48"/>
      <c r="I915" s="49"/>
    </row>
    <row r="916" spans="2:9">
      <c r="B916" s="25"/>
      <c r="C916" s="48"/>
      <c r="D916" s="48"/>
      <c r="E916" s="48"/>
      <c r="F916" s="48"/>
      <c r="G916" s="48"/>
      <c r="H916" s="48"/>
      <c r="I916" s="49"/>
    </row>
    <row r="917" spans="2:9">
      <c r="B917" s="25"/>
      <c r="C917" s="48"/>
      <c r="D917" s="48"/>
      <c r="E917" s="48"/>
      <c r="F917" s="48"/>
      <c r="G917" s="48"/>
      <c r="H917" s="48"/>
      <c r="I917" s="49"/>
    </row>
    <row r="918" spans="2:9">
      <c r="B918" s="25"/>
      <c r="C918" s="48"/>
      <c r="D918" s="48"/>
      <c r="E918" s="48"/>
      <c r="F918" s="48"/>
      <c r="G918" s="48"/>
      <c r="H918" s="48"/>
      <c r="I918" s="49"/>
    </row>
    <row r="919" spans="2:9">
      <c r="B919" s="25"/>
      <c r="C919" s="48"/>
      <c r="D919" s="48"/>
      <c r="E919" s="48"/>
      <c r="F919" s="48"/>
      <c r="G919" s="48"/>
      <c r="H919" s="48"/>
      <c r="I919" s="49"/>
    </row>
    <row r="920" spans="2:9">
      <c r="B920" s="25"/>
      <c r="C920" s="48"/>
      <c r="D920" s="48"/>
      <c r="E920" s="48"/>
      <c r="F920" s="48"/>
      <c r="G920" s="48"/>
      <c r="H920" s="48"/>
      <c r="I920" s="49"/>
    </row>
    <row r="921" spans="2:9">
      <c r="B921" s="25"/>
      <c r="C921" s="48"/>
      <c r="D921" s="48"/>
      <c r="E921" s="48"/>
      <c r="F921" s="48"/>
      <c r="G921" s="48"/>
      <c r="H921" s="48"/>
      <c r="I921" s="49"/>
    </row>
    <row r="922" spans="2:9">
      <c r="B922" s="25"/>
      <c r="C922" s="48"/>
      <c r="D922" s="48"/>
      <c r="E922" s="48"/>
      <c r="F922" s="48"/>
      <c r="G922" s="48"/>
      <c r="H922" s="48"/>
      <c r="I922" s="49"/>
    </row>
    <row r="923" spans="2:9">
      <c r="B923" s="25"/>
      <c r="C923" s="48"/>
      <c r="D923" s="48"/>
      <c r="E923" s="48"/>
      <c r="F923" s="48"/>
      <c r="G923" s="48"/>
      <c r="H923" s="48"/>
      <c r="I923" s="49"/>
    </row>
    <row r="924" spans="2:9">
      <c r="B924" s="25"/>
      <c r="C924" s="48"/>
      <c r="D924" s="48"/>
      <c r="E924" s="48"/>
      <c r="F924" s="48"/>
      <c r="G924" s="48"/>
      <c r="H924" s="48"/>
      <c r="I924" s="49"/>
    </row>
    <row r="925" spans="2:9">
      <c r="B925" s="25"/>
      <c r="C925" s="48"/>
      <c r="D925" s="48"/>
      <c r="E925" s="48"/>
      <c r="F925" s="48"/>
      <c r="G925" s="48"/>
      <c r="H925" s="48"/>
      <c r="I925" s="49"/>
    </row>
    <row r="926" spans="2:9">
      <c r="B926" s="25"/>
      <c r="C926" s="48"/>
      <c r="D926" s="48"/>
      <c r="E926" s="48"/>
      <c r="F926" s="48"/>
      <c r="G926" s="48"/>
      <c r="H926" s="48"/>
      <c r="I926" s="49"/>
    </row>
    <row r="927" spans="2:9">
      <c r="B927" s="25"/>
      <c r="C927" s="48"/>
      <c r="D927" s="48"/>
      <c r="E927" s="48"/>
      <c r="F927" s="48"/>
      <c r="G927" s="48"/>
      <c r="H927" s="48"/>
      <c r="I927" s="49"/>
    </row>
    <row r="928" spans="2:9">
      <c r="B928" s="25"/>
      <c r="C928" s="48"/>
      <c r="D928" s="48"/>
      <c r="E928" s="48"/>
      <c r="F928" s="48"/>
      <c r="G928" s="48"/>
      <c r="H928" s="48"/>
      <c r="I928" s="49"/>
    </row>
    <row r="929" spans="2:9">
      <c r="B929" s="25"/>
      <c r="C929" s="48"/>
      <c r="D929" s="48"/>
      <c r="E929" s="48"/>
      <c r="F929" s="48"/>
      <c r="G929" s="48"/>
      <c r="H929" s="48"/>
      <c r="I929" s="49"/>
    </row>
    <row r="930" spans="2:9">
      <c r="B930" s="25"/>
      <c r="C930" s="48"/>
      <c r="D930" s="48"/>
      <c r="E930" s="48"/>
      <c r="F930" s="48"/>
      <c r="G930" s="48"/>
      <c r="H930" s="48"/>
      <c r="I930" s="49"/>
    </row>
    <row r="931" spans="2:9">
      <c r="B931" s="25"/>
      <c r="C931" s="48"/>
      <c r="D931" s="48"/>
      <c r="E931" s="48"/>
      <c r="F931" s="48"/>
      <c r="G931" s="48"/>
      <c r="H931" s="48"/>
      <c r="I931" s="49"/>
    </row>
    <row r="932" spans="2:9">
      <c r="B932" s="25"/>
      <c r="C932" s="48"/>
      <c r="D932" s="48"/>
      <c r="E932" s="48"/>
      <c r="F932" s="48"/>
      <c r="G932" s="48"/>
      <c r="H932" s="48"/>
      <c r="I932" s="49"/>
    </row>
    <row r="933" spans="2:9">
      <c r="B933" s="25"/>
      <c r="C933" s="48"/>
      <c r="D933" s="48"/>
      <c r="E933" s="48"/>
      <c r="F933" s="48"/>
      <c r="G933" s="48"/>
      <c r="H933" s="48"/>
      <c r="I933" s="49"/>
    </row>
    <row r="934" spans="2:9">
      <c r="B934" s="25"/>
      <c r="C934" s="48"/>
      <c r="D934" s="48"/>
      <c r="E934" s="48"/>
      <c r="F934" s="48"/>
      <c r="G934" s="48"/>
      <c r="H934" s="48"/>
      <c r="I934" s="49"/>
    </row>
    <row r="935" spans="2:9">
      <c r="B935" s="25"/>
      <c r="C935" s="48"/>
      <c r="D935" s="48"/>
      <c r="E935" s="48"/>
      <c r="F935" s="48"/>
      <c r="G935" s="48"/>
      <c r="H935" s="48"/>
      <c r="I935" s="49"/>
    </row>
    <row r="936" spans="2:9">
      <c r="B936" s="25"/>
      <c r="C936" s="48"/>
      <c r="D936" s="48"/>
      <c r="E936" s="48"/>
      <c r="F936" s="48"/>
      <c r="G936" s="48"/>
      <c r="H936" s="48"/>
      <c r="I936" s="49"/>
    </row>
    <row r="937" spans="2:9">
      <c r="B937" s="25"/>
      <c r="C937" s="48"/>
      <c r="D937" s="48"/>
      <c r="E937" s="48"/>
      <c r="F937" s="48"/>
      <c r="G937" s="48"/>
      <c r="H937" s="48"/>
      <c r="I937" s="49"/>
    </row>
    <row r="938" spans="2:9">
      <c r="B938" s="25"/>
      <c r="C938" s="48"/>
      <c r="D938" s="48"/>
      <c r="E938" s="48"/>
      <c r="F938" s="48"/>
      <c r="G938" s="48"/>
      <c r="H938" s="48"/>
      <c r="I938" s="49"/>
    </row>
    <row r="939" spans="2:9">
      <c r="B939" s="25"/>
      <c r="C939" s="48"/>
      <c r="D939" s="48"/>
      <c r="E939" s="48"/>
      <c r="F939" s="48"/>
      <c r="G939" s="48"/>
      <c r="H939" s="48"/>
      <c r="I939" s="49"/>
    </row>
    <row r="940" spans="2:9">
      <c r="B940" s="25"/>
      <c r="C940" s="48"/>
      <c r="D940" s="48"/>
      <c r="E940" s="48"/>
      <c r="F940" s="48"/>
      <c r="G940" s="48"/>
      <c r="H940" s="48"/>
      <c r="I940" s="49"/>
    </row>
    <row r="941" spans="2:9">
      <c r="B941" s="25"/>
      <c r="C941" s="48"/>
      <c r="D941" s="48"/>
      <c r="E941" s="48"/>
      <c r="F941" s="48"/>
      <c r="G941" s="48"/>
      <c r="H941" s="48"/>
      <c r="I941" s="49"/>
    </row>
    <row r="942" spans="2:9">
      <c r="B942" s="25"/>
      <c r="C942" s="48"/>
      <c r="D942" s="48"/>
      <c r="E942" s="48"/>
      <c r="F942" s="48"/>
      <c r="G942" s="48"/>
      <c r="H942" s="48"/>
      <c r="I942" s="49"/>
    </row>
    <row r="943" spans="2:9">
      <c r="B943" s="25"/>
      <c r="C943" s="48"/>
      <c r="D943" s="48"/>
      <c r="E943" s="48"/>
      <c r="F943" s="48"/>
      <c r="G943" s="48"/>
      <c r="H943" s="48"/>
      <c r="I943" s="49"/>
    </row>
    <row r="944" spans="2:9">
      <c r="B944" s="25"/>
      <c r="C944" s="48"/>
      <c r="D944" s="48"/>
      <c r="E944" s="48"/>
      <c r="F944" s="48"/>
      <c r="G944" s="48"/>
      <c r="H944" s="48"/>
      <c r="I944" s="49"/>
    </row>
    <row r="945" spans="2:9">
      <c r="B945" s="25"/>
      <c r="C945" s="48"/>
      <c r="D945" s="48"/>
      <c r="E945" s="48"/>
      <c r="F945" s="48"/>
      <c r="G945" s="48"/>
      <c r="H945" s="48"/>
      <c r="I945" s="49"/>
    </row>
    <row r="946" spans="2:9">
      <c r="B946" s="25"/>
      <c r="C946" s="48"/>
      <c r="D946" s="48"/>
      <c r="E946" s="48"/>
      <c r="F946" s="48"/>
      <c r="G946" s="48"/>
      <c r="H946" s="48"/>
      <c r="I946" s="49"/>
    </row>
    <row r="947" spans="2:9">
      <c r="B947" s="25"/>
      <c r="C947" s="48"/>
      <c r="D947" s="48"/>
      <c r="E947" s="48"/>
      <c r="F947" s="48"/>
      <c r="G947" s="48"/>
      <c r="H947" s="48"/>
      <c r="I947" s="49"/>
    </row>
    <row r="948" spans="2:9">
      <c r="B948" s="25"/>
      <c r="C948" s="48"/>
      <c r="D948" s="48"/>
      <c r="E948" s="48"/>
      <c r="F948" s="48"/>
      <c r="G948" s="48"/>
      <c r="H948" s="48"/>
      <c r="I948" s="49"/>
    </row>
    <row r="949" spans="2:9">
      <c r="B949" s="25"/>
      <c r="C949" s="48"/>
      <c r="D949" s="48"/>
      <c r="E949" s="48"/>
      <c r="F949" s="48"/>
      <c r="G949" s="48"/>
      <c r="H949" s="48"/>
      <c r="I949" s="49"/>
    </row>
    <row r="950" spans="2:9">
      <c r="B950" s="25"/>
      <c r="C950" s="48"/>
      <c r="D950" s="48"/>
      <c r="E950" s="48"/>
      <c r="F950" s="48"/>
      <c r="G950" s="48"/>
      <c r="H950" s="48"/>
      <c r="I950" s="49"/>
    </row>
    <row r="951" spans="2:9">
      <c r="B951" s="25"/>
      <c r="C951" s="48"/>
      <c r="D951" s="48"/>
      <c r="E951" s="48"/>
      <c r="F951" s="48"/>
      <c r="G951" s="48"/>
      <c r="H951" s="48"/>
      <c r="I951" s="49"/>
    </row>
    <row r="952" spans="2:9">
      <c r="B952" s="25"/>
      <c r="C952" s="48"/>
      <c r="D952" s="48"/>
      <c r="E952" s="48"/>
      <c r="F952" s="48"/>
      <c r="G952" s="48"/>
      <c r="H952" s="48"/>
      <c r="I952" s="49"/>
    </row>
    <row r="953" spans="2:9">
      <c r="B953" s="25"/>
      <c r="C953" s="48"/>
      <c r="D953" s="48"/>
      <c r="E953" s="48"/>
      <c r="F953" s="48"/>
      <c r="G953" s="48"/>
      <c r="H953" s="48"/>
      <c r="I953" s="49"/>
    </row>
    <row r="954" spans="2:9">
      <c r="B954" s="25"/>
      <c r="C954" s="48"/>
      <c r="D954" s="48"/>
      <c r="E954" s="48"/>
      <c r="F954" s="48"/>
      <c r="G954" s="48"/>
      <c r="H954" s="48"/>
      <c r="I954" s="49"/>
    </row>
    <row r="955" spans="2:9">
      <c r="B955" s="25"/>
      <c r="C955" s="48"/>
      <c r="D955" s="48"/>
      <c r="E955" s="48"/>
      <c r="F955" s="48"/>
      <c r="G955" s="48"/>
      <c r="H955" s="48"/>
      <c r="I955" s="49"/>
    </row>
    <row r="956" spans="2:9">
      <c r="B956" s="25"/>
      <c r="C956" s="48"/>
      <c r="D956" s="48"/>
      <c r="E956" s="48"/>
      <c r="F956" s="48"/>
      <c r="G956" s="48"/>
      <c r="H956" s="48"/>
      <c r="I956" s="49"/>
    </row>
    <row r="957" spans="2:9">
      <c r="B957" s="25"/>
      <c r="C957" s="48"/>
      <c r="D957" s="48"/>
      <c r="E957" s="48"/>
      <c r="F957" s="48"/>
      <c r="G957" s="48"/>
      <c r="H957" s="48"/>
      <c r="I957" s="49"/>
    </row>
    <row r="958" spans="2:9">
      <c r="B958" s="25"/>
      <c r="C958" s="48"/>
      <c r="D958" s="48"/>
      <c r="E958" s="48"/>
      <c r="F958" s="48"/>
      <c r="G958" s="48"/>
      <c r="H958" s="48"/>
      <c r="I958" s="49"/>
    </row>
    <row r="959" spans="2:9">
      <c r="B959" s="25"/>
      <c r="C959" s="48"/>
      <c r="D959" s="48"/>
      <c r="E959" s="48"/>
      <c r="F959" s="48"/>
      <c r="G959" s="48"/>
      <c r="H959" s="48"/>
      <c r="I959" s="49"/>
    </row>
    <row r="960" spans="2:9">
      <c r="B960" s="25"/>
      <c r="C960" s="48"/>
      <c r="D960" s="48"/>
      <c r="E960" s="48"/>
      <c r="F960" s="48"/>
      <c r="G960" s="48"/>
      <c r="H960" s="48"/>
      <c r="I960" s="49"/>
    </row>
    <row r="961" spans="2:9">
      <c r="B961" s="25"/>
      <c r="C961" s="48"/>
      <c r="D961" s="48"/>
      <c r="E961" s="48"/>
      <c r="F961" s="48"/>
      <c r="G961" s="48"/>
      <c r="H961" s="48"/>
      <c r="I961" s="49"/>
    </row>
    <row r="962" spans="2:9">
      <c r="B962" s="25"/>
      <c r="C962" s="48"/>
      <c r="D962" s="48"/>
      <c r="E962" s="48"/>
      <c r="F962" s="48"/>
      <c r="G962" s="48"/>
      <c r="H962" s="48"/>
      <c r="I962" s="49"/>
    </row>
    <row r="963" spans="2:9">
      <c r="B963" s="25"/>
      <c r="C963" s="48"/>
      <c r="D963" s="48"/>
      <c r="E963" s="48"/>
      <c r="F963" s="48"/>
      <c r="G963" s="48"/>
      <c r="H963" s="48"/>
      <c r="I963" s="49"/>
    </row>
    <row r="964" spans="2:9">
      <c r="B964" s="25"/>
      <c r="C964" s="48"/>
      <c r="D964" s="48"/>
      <c r="E964" s="48"/>
      <c r="F964" s="48"/>
      <c r="G964" s="48"/>
      <c r="H964" s="48"/>
      <c r="I964" s="49"/>
    </row>
    <row r="965" spans="2:9">
      <c r="B965" s="25"/>
      <c r="C965" s="48"/>
      <c r="D965" s="48"/>
      <c r="E965" s="48"/>
      <c r="F965" s="48"/>
      <c r="G965" s="48"/>
      <c r="H965" s="48"/>
      <c r="I965" s="49"/>
    </row>
    <row r="966" spans="2:9">
      <c r="B966" s="25"/>
      <c r="C966" s="48"/>
      <c r="D966" s="48"/>
      <c r="E966" s="48"/>
      <c r="F966" s="48"/>
      <c r="G966" s="48"/>
      <c r="H966" s="48"/>
      <c r="I966" s="49"/>
    </row>
    <row r="967" spans="2:9">
      <c r="B967" s="25"/>
      <c r="C967" s="48"/>
      <c r="D967" s="48"/>
      <c r="E967" s="48"/>
      <c r="F967" s="48"/>
      <c r="G967" s="48"/>
      <c r="H967" s="48"/>
      <c r="I967" s="49"/>
    </row>
    <row r="968" spans="2:9">
      <c r="B968" s="25"/>
      <c r="C968" s="48"/>
      <c r="D968" s="48"/>
      <c r="E968" s="48"/>
      <c r="F968" s="48"/>
      <c r="G968" s="48"/>
      <c r="H968" s="48"/>
      <c r="I968" s="49"/>
    </row>
    <row r="969" spans="2:9">
      <c r="B969" s="25"/>
      <c r="C969" s="48"/>
      <c r="D969" s="48"/>
      <c r="E969" s="48"/>
      <c r="F969" s="48"/>
      <c r="G969" s="48"/>
      <c r="H969" s="48"/>
      <c r="I969" s="49"/>
    </row>
    <row r="970" spans="2:9">
      <c r="B970" s="25"/>
      <c r="C970" s="48"/>
      <c r="D970" s="48"/>
      <c r="E970" s="48"/>
      <c r="F970" s="48"/>
      <c r="G970" s="48"/>
      <c r="H970" s="48"/>
      <c r="I970" s="49"/>
    </row>
    <row r="971" spans="2:9">
      <c r="B971" s="25"/>
      <c r="C971" s="48"/>
      <c r="D971" s="48"/>
      <c r="E971" s="48"/>
      <c r="F971" s="48"/>
      <c r="G971" s="48"/>
      <c r="H971" s="48"/>
      <c r="I971" s="49"/>
    </row>
    <row r="972" spans="2:9">
      <c r="B972" s="25"/>
      <c r="C972" s="48"/>
      <c r="D972" s="48"/>
      <c r="E972" s="48"/>
      <c r="F972" s="48"/>
      <c r="G972" s="48"/>
      <c r="H972" s="48"/>
      <c r="I972" s="49"/>
    </row>
    <row r="973" spans="2:9">
      <c r="B973" s="25"/>
      <c r="C973" s="48"/>
      <c r="D973" s="48"/>
      <c r="E973" s="48"/>
      <c r="F973" s="48"/>
      <c r="G973" s="48"/>
      <c r="H973" s="48"/>
      <c r="I973" s="49"/>
    </row>
    <row r="974" spans="2:9">
      <c r="B974" s="25"/>
      <c r="C974" s="48"/>
      <c r="D974" s="48"/>
      <c r="E974" s="48"/>
      <c r="F974" s="48"/>
      <c r="G974" s="48"/>
      <c r="H974" s="48"/>
      <c r="I974" s="49"/>
    </row>
    <row r="975" spans="2:9">
      <c r="B975" s="25"/>
      <c r="C975" s="48"/>
      <c r="D975" s="48"/>
      <c r="E975" s="48"/>
      <c r="F975" s="48"/>
      <c r="G975" s="48"/>
      <c r="H975" s="48"/>
      <c r="I975" s="49"/>
    </row>
    <row r="976" spans="2:9">
      <c r="B976" s="25"/>
      <c r="C976" s="48"/>
      <c r="D976" s="48"/>
      <c r="E976" s="48"/>
      <c r="F976" s="48"/>
      <c r="G976" s="48"/>
      <c r="H976" s="48"/>
      <c r="I976" s="49"/>
    </row>
    <row r="977" spans="2:9">
      <c r="B977" s="25"/>
      <c r="C977" s="48"/>
      <c r="D977" s="48"/>
      <c r="E977" s="48"/>
      <c r="F977" s="48"/>
      <c r="G977" s="48"/>
      <c r="H977" s="48"/>
      <c r="I977" s="49"/>
    </row>
    <row r="978" spans="2:9">
      <c r="B978" s="25"/>
      <c r="C978" s="48"/>
      <c r="D978" s="48"/>
      <c r="E978" s="48"/>
      <c r="F978" s="48"/>
      <c r="G978" s="48"/>
      <c r="H978" s="48"/>
      <c r="I978" s="49"/>
    </row>
    <row r="979" spans="2:9">
      <c r="B979" s="25"/>
      <c r="C979" s="48"/>
      <c r="D979" s="48"/>
      <c r="E979" s="48"/>
      <c r="F979" s="48"/>
      <c r="G979" s="48"/>
      <c r="H979" s="48"/>
      <c r="I979" s="49"/>
    </row>
    <row r="980" spans="2:9">
      <c r="B980" s="25"/>
      <c r="C980" s="48"/>
      <c r="D980" s="48"/>
      <c r="E980" s="48"/>
      <c r="F980" s="48"/>
      <c r="G980" s="48"/>
      <c r="H980" s="48"/>
      <c r="I980" s="49"/>
    </row>
    <row r="981" spans="2:9">
      <c r="B981" s="25"/>
      <c r="C981" s="48"/>
      <c r="D981" s="48"/>
      <c r="E981" s="48"/>
      <c r="F981" s="48"/>
      <c r="G981" s="48"/>
      <c r="H981" s="48"/>
      <c r="I981" s="49"/>
    </row>
    <row r="982" spans="2:9">
      <c r="B982" s="25"/>
      <c r="C982" s="48"/>
      <c r="D982" s="48"/>
      <c r="E982" s="48"/>
      <c r="F982" s="48"/>
      <c r="G982" s="48"/>
      <c r="H982" s="48"/>
      <c r="I982" s="49"/>
    </row>
    <row r="983" spans="2:9">
      <c r="B983" s="25"/>
      <c r="C983" s="48"/>
      <c r="D983" s="48"/>
      <c r="E983" s="48"/>
      <c r="F983" s="48"/>
      <c r="G983" s="48"/>
      <c r="H983" s="48"/>
      <c r="I983" s="49"/>
    </row>
    <row r="984" spans="2:9">
      <c r="B984" s="25"/>
      <c r="C984" s="48"/>
      <c r="D984" s="48"/>
      <c r="E984" s="48"/>
      <c r="F984" s="48"/>
      <c r="G984" s="48"/>
      <c r="H984" s="48"/>
      <c r="I984" s="49"/>
    </row>
    <row r="985" spans="2:9">
      <c r="B985" s="25"/>
      <c r="C985" s="48"/>
      <c r="D985" s="48"/>
      <c r="E985" s="48"/>
      <c r="F985" s="48"/>
      <c r="G985" s="48"/>
      <c r="H985" s="48"/>
      <c r="I985" s="49"/>
    </row>
    <row r="986" spans="2:9">
      <c r="B986" s="25"/>
      <c r="C986" s="48"/>
      <c r="D986" s="48"/>
      <c r="E986" s="48"/>
      <c r="F986" s="48"/>
      <c r="G986" s="48"/>
      <c r="H986" s="48"/>
      <c r="I986" s="49"/>
    </row>
    <row r="987" spans="2:9">
      <c r="B987" s="25"/>
      <c r="C987" s="48"/>
      <c r="D987" s="48"/>
      <c r="E987" s="48"/>
      <c r="F987" s="48"/>
      <c r="G987" s="48"/>
      <c r="H987" s="48"/>
      <c r="I987" s="49"/>
    </row>
    <row r="988" spans="2:9">
      <c r="B988" s="25"/>
      <c r="C988" s="48"/>
      <c r="D988" s="48"/>
      <c r="E988" s="48"/>
      <c r="F988" s="48"/>
      <c r="G988" s="48"/>
      <c r="H988" s="48"/>
      <c r="I988" s="49"/>
    </row>
    <row r="989" spans="2:9">
      <c r="B989" s="25"/>
      <c r="C989" s="48"/>
      <c r="D989" s="48"/>
      <c r="E989" s="48"/>
      <c r="F989" s="48"/>
      <c r="G989" s="48"/>
      <c r="H989" s="48"/>
      <c r="I989" s="49"/>
    </row>
    <row r="990" spans="2:9">
      <c r="B990" s="25"/>
      <c r="C990" s="48"/>
      <c r="D990" s="48"/>
      <c r="E990" s="48"/>
      <c r="F990" s="48"/>
      <c r="G990" s="48"/>
      <c r="H990" s="48"/>
      <c r="I990" s="49"/>
    </row>
    <row r="991" spans="2:9">
      <c r="B991" s="25"/>
      <c r="C991" s="48"/>
      <c r="D991" s="48"/>
      <c r="E991" s="48"/>
      <c r="F991" s="48"/>
      <c r="G991" s="48"/>
      <c r="H991" s="48"/>
      <c r="I991" s="49"/>
    </row>
    <row r="992" spans="2:9">
      <c r="B992" s="25"/>
      <c r="C992" s="48"/>
      <c r="D992" s="48"/>
      <c r="E992" s="48"/>
      <c r="F992" s="48"/>
      <c r="G992" s="48"/>
      <c r="H992" s="48"/>
      <c r="I992" s="49"/>
    </row>
    <row r="993" spans="2:9">
      <c r="B993" s="25"/>
      <c r="C993" s="48"/>
      <c r="D993" s="48"/>
      <c r="E993" s="48"/>
      <c r="F993" s="48"/>
      <c r="G993" s="48"/>
      <c r="H993" s="48"/>
      <c r="I993" s="49"/>
    </row>
    <row r="994" spans="2:9">
      <c r="B994" s="25"/>
      <c r="C994" s="48"/>
      <c r="D994" s="48"/>
      <c r="E994" s="48"/>
      <c r="F994" s="48"/>
      <c r="G994" s="48"/>
      <c r="H994" s="48"/>
      <c r="I994" s="49"/>
    </row>
  </sheetData>
  <sheetProtection algorithmName="SHA-512" hashValue="KKsvK9zeVztagBXFzJ0GstLuMT5KvPN2S++xdujvsn3SMBbDA1eApNt1KeAUohAelkRINEtJNGYcQwRRMNQY9w==" saltValue="TCJ4440rFvwuCMc8heE1Lg==" spinCount="100000" sheet="1" objects="1" scenarios="1"/>
  <mergeCells count="4">
    <mergeCell ref="A1:I1"/>
    <mergeCell ref="C2:I2"/>
    <mergeCell ref="J1:L1"/>
    <mergeCell ref="N1:R1"/>
  </mergeCells>
  <pageMargins left="0.25" right="0.25" top="0.25" bottom="0.25" header="0.3" footer="0.3"/>
  <pageSetup orientation="landscape" horizontalDpi="1200" verticalDpi="12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408E-A376-5443-BE91-D773DC04A1A1}">
  <sheetPr codeName="Sheet5">
    <outlinePr summaryBelow="0" summaryRight="0"/>
  </sheetPr>
  <dimension ref="A1:AF108"/>
  <sheetViews>
    <sheetView showGridLines="0" zoomScaleNormal="100" zoomScaleSheetLayoutView="100" workbookViewId="0">
      <pane xSplit="1" ySplit="2" topLeftCell="B3" activePane="bottomRight" state="frozen"/>
      <selection activeCell="D18" sqref="D18"/>
      <selection pane="topRight" activeCell="D18" sqref="D18"/>
      <selection pane="bottomLeft" activeCell="D18" sqref="D18"/>
      <selection pane="bottomRight" activeCell="J7" sqref="J7"/>
    </sheetView>
  </sheetViews>
  <sheetFormatPr baseColWidth="10" defaultColWidth="14.5" defaultRowHeight="13"/>
  <cols>
    <col min="1" max="1" width="30" style="45" customWidth="1"/>
    <col min="2" max="2" width="61.6640625" style="60" customWidth="1"/>
    <col min="3" max="8" width="3.6640625" style="25" customWidth="1"/>
    <col min="9" max="9" width="3.6640625" style="56" customWidth="1"/>
    <col min="10" max="10" width="14.33203125" style="25" customWidth="1"/>
    <col min="11" max="11" width="12.6640625" style="25" customWidth="1"/>
    <col min="12" max="12" width="10.5" style="25" customWidth="1"/>
    <col min="13" max="13" width="41.1640625" style="25" customWidth="1"/>
    <col min="14" max="14" width="34.83203125" style="25" customWidth="1"/>
    <col min="15" max="15" width="17.5" style="25" customWidth="1"/>
    <col min="16" max="16" width="11.6640625" style="25" customWidth="1"/>
    <col min="17" max="17" width="15.5" style="25" customWidth="1"/>
    <col min="18" max="18" width="26.6640625" style="25" bestFit="1" customWidth="1"/>
    <col min="19" max="19" width="18.33203125" style="25" bestFit="1" customWidth="1"/>
    <col min="20" max="20" width="37.5" style="25" customWidth="1"/>
    <col min="21" max="21" width="16.1640625" style="25" customWidth="1"/>
    <col min="22" max="22" width="15.5" style="25" customWidth="1"/>
    <col min="23" max="23" width="18.33203125" style="25" customWidth="1"/>
    <col min="24" max="28" width="22.33203125" style="25" customWidth="1"/>
    <col min="29" max="29" width="36.5" style="45" customWidth="1"/>
    <col min="30" max="30" width="20.5" style="44" bestFit="1" customWidth="1"/>
    <col min="31" max="31" width="22.33203125" style="25" customWidth="1"/>
    <col min="32" max="32" width="32.1640625" style="45" customWidth="1"/>
    <col min="33" max="16384" width="14.5" style="25"/>
  </cols>
  <sheetData>
    <row r="1" spans="1:32" ht="79" thickBot="1">
      <c r="A1" s="687" t="s">
        <v>4776</v>
      </c>
      <c r="B1" s="687"/>
      <c r="C1" s="687"/>
      <c r="D1" s="687"/>
      <c r="E1" s="687"/>
      <c r="F1" s="687"/>
      <c r="G1" s="687"/>
      <c r="H1" s="687"/>
      <c r="I1" s="687"/>
      <c r="J1" s="689" t="s">
        <v>1688</v>
      </c>
      <c r="K1" s="690"/>
      <c r="L1" s="690"/>
      <c r="M1" s="68" t="s">
        <v>1687</v>
      </c>
      <c r="N1" s="691" t="s">
        <v>5994</v>
      </c>
      <c r="O1" s="692"/>
      <c r="P1" s="692"/>
      <c r="Q1" s="692"/>
      <c r="R1" s="693"/>
      <c r="S1" s="61"/>
      <c r="T1" s="61"/>
      <c r="U1" s="61"/>
      <c r="V1" s="61"/>
      <c r="W1" s="61"/>
      <c r="X1" s="61"/>
      <c r="Y1" s="61"/>
      <c r="Z1" s="61"/>
      <c r="AA1" s="61"/>
      <c r="AB1" s="61"/>
      <c r="AC1" s="62"/>
      <c r="AD1" s="63"/>
      <c r="AE1" s="61"/>
      <c r="AF1" s="62"/>
    </row>
    <row r="2" spans="1:32" s="133" customFormat="1" ht="127" thickBot="1">
      <c r="A2" s="64" t="s">
        <v>2611</v>
      </c>
      <c r="B2" s="116" t="s">
        <v>4398</v>
      </c>
      <c r="C2" s="688" t="s">
        <v>2612</v>
      </c>
      <c r="D2" s="688"/>
      <c r="E2" s="688"/>
      <c r="F2" s="688"/>
      <c r="G2" s="688"/>
      <c r="H2" s="688"/>
      <c r="I2" s="688"/>
      <c r="J2" s="116" t="s">
        <v>4396</v>
      </c>
      <c r="K2" s="116" t="s">
        <v>2613</v>
      </c>
      <c r="L2" s="116" t="s">
        <v>2614</v>
      </c>
      <c r="M2" s="116" t="s">
        <v>2615</v>
      </c>
      <c r="N2" s="116" t="s">
        <v>4397</v>
      </c>
      <c r="O2" s="116" t="s">
        <v>4399</v>
      </c>
      <c r="P2" s="116" t="s">
        <v>4400</v>
      </c>
      <c r="Q2" s="116" t="s">
        <v>2616</v>
      </c>
      <c r="R2" s="65" t="s">
        <v>2617</v>
      </c>
      <c r="S2" s="65" t="s">
        <v>2618</v>
      </c>
      <c r="T2" s="65" t="s">
        <v>2619</v>
      </c>
      <c r="U2" s="116" t="s">
        <v>2620</v>
      </c>
      <c r="V2" s="116" t="s">
        <v>2621</v>
      </c>
      <c r="W2" s="116" t="s">
        <v>2622</v>
      </c>
      <c r="X2" s="116" t="s">
        <v>2623</v>
      </c>
      <c r="Y2" s="116" t="s">
        <v>2624</v>
      </c>
      <c r="Z2" s="145" t="s">
        <v>5982</v>
      </c>
      <c r="AA2" s="116" t="s">
        <v>4778</v>
      </c>
      <c r="AB2" s="116" t="s">
        <v>4779</v>
      </c>
      <c r="AC2" s="66" t="s">
        <v>2625</v>
      </c>
      <c r="AD2" s="116" t="s">
        <v>2626</v>
      </c>
      <c r="AE2" s="116" t="s">
        <v>2627</v>
      </c>
      <c r="AF2" s="67" t="s">
        <v>1686</v>
      </c>
    </row>
    <row r="3" spans="1:32" ht="84">
      <c r="A3" s="227" t="s">
        <v>1872</v>
      </c>
      <c r="B3" s="13" t="s">
        <v>168</v>
      </c>
      <c r="C3" s="11">
        <v>1</v>
      </c>
      <c r="D3" s="11">
        <v>2</v>
      </c>
      <c r="E3" s="11"/>
      <c r="F3" s="11"/>
      <c r="G3" s="11"/>
      <c r="H3" s="11"/>
      <c r="I3" s="12"/>
      <c r="J3" s="13">
        <v>319</v>
      </c>
      <c r="K3" s="117">
        <v>15</v>
      </c>
      <c r="L3" s="117" t="s">
        <v>1705</v>
      </c>
      <c r="M3" s="117" t="s">
        <v>170</v>
      </c>
      <c r="N3" s="13" t="s">
        <v>4819</v>
      </c>
      <c r="O3" s="13">
        <v>90</v>
      </c>
      <c r="P3" s="13" t="s">
        <v>169</v>
      </c>
      <c r="Q3" s="13" t="s">
        <v>171</v>
      </c>
      <c r="R3" s="117">
        <v>2</v>
      </c>
      <c r="S3" s="117" t="s">
        <v>1871</v>
      </c>
      <c r="T3" s="117">
        <v>1</v>
      </c>
      <c r="U3" s="117" t="s">
        <v>172</v>
      </c>
      <c r="V3" s="117">
        <v>4</v>
      </c>
      <c r="W3" s="8" t="s">
        <v>173</v>
      </c>
      <c r="X3" s="8" t="s">
        <v>387</v>
      </c>
      <c r="Y3" s="8" t="s">
        <v>73</v>
      </c>
      <c r="Z3" s="8" t="s">
        <v>73</v>
      </c>
      <c r="AA3" s="217">
        <v>125222.02</v>
      </c>
      <c r="AB3" s="109">
        <v>15441</v>
      </c>
      <c r="AC3" s="9" t="s">
        <v>1873</v>
      </c>
      <c r="AD3" s="9">
        <v>2001</v>
      </c>
      <c r="AE3" s="117">
        <v>1</v>
      </c>
      <c r="AF3" s="8"/>
    </row>
    <row r="4" spans="1:32" ht="70">
      <c r="A4" s="228" t="s">
        <v>1874</v>
      </c>
      <c r="B4" s="117" t="s">
        <v>195</v>
      </c>
      <c r="C4" s="11"/>
      <c r="D4" s="11">
        <v>2</v>
      </c>
      <c r="E4" s="11"/>
      <c r="F4" s="11">
        <v>4</v>
      </c>
      <c r="G4" s="11"/>
      <c r="H4" s="11"/>
      <c r="I4" s="12"/>
      <c r="J4" s="166">
        <v>24</v>
      </c>
      <c r="K4" s="117">
        <v>12</v>
      </c>
      <c r="L4" s="117" t="s">
        <v>1705</v>
      </c>
      <c r="M4" s="117" t="s">
        <v>196</v>
      </c>
      <c r="N4" s="117" t="s">
        <v>4820</v>
      </c>
      <c r="O4" s="117">
        <v>60</v>
      </c>
      <c r="P4" s="122" t="s">
        <v>1875</v>
      </c>
      <c r="Q4" s="117" t="s">
        <v>197</v>
      </c>
      <c r="R4" s="117">
        <v>2</v>
      </c>
      <c r="S4" s="117">
        <v>3</v>
      </c>
      <c r="T4" s="122">
        <v>0</v>
      </c>
      <c r="U4" s="117" t="s">
        <v>82</v>
      </c>
      <c r="V4" s="117">
        <v>1</v>
      </c>
      <c r="W4" s="8" t="s">
        <v>144</v>
      </c>
      <c r="X4" s="8" t="s">
        <v>199</v>
      </c>
      <c r="Y4" s="8" t="s">
        <v>73</v>
      </c>
      <c r="Z4" s="8" t="s">
        <v>73</v>
      </c>
      <c r="AA4" s="217">
        <v>1255.28</v>
      </c>
      <c r="AB4" s="8">
        <v>0</v>
      </c>
      <c r="AC4" s="8" t="s">
        <v>1866</v>
      </c>
      <c r="AD4" s="9">
        <v>2016</v>
      </c>
      <c r="AE4" s="117">
        <v>1</v>
      </c>
      <c r="AF4" s="8"/>
    </row>
    <row r="5" spans="1:32" ht="56">
      <c r="A5" s="228" t="s">
        <v>184</v>
      </c>
      <c r="B5" s="117" t="s">
        <v>185</v>
      </c>
      <c r="C5" s="11"/>
      <c r="D5" s="11">
        <v>2</v>
      </c>
      <c r="E5" s="11"/>
      <c r="F5" s="11"/>
      <c r="G5" s="11"/>
      <c r="H5" s="11">
        <v>6</v>
      </c>
      <c r="I5" s="12"/>
      <c r="J5" s="117">
        <v>13</v>
      </c>
      <c r="K5" s="117">
        <v>12</v>
      </c>
      <c r="L5" s="117" t="s">
        <v>1705</v>
      </c>
      <c r="M5" s="117" t="s">
        <v>186</v>
      </c>
      <c r="N5" s="117" t="s">
        <v>4821</v>
      </c>
      <c r="O5" s="117">
        <v>60</v>
      </c>
      <c r="P5" s="117" t="s">
        <v>1876</v>
      </c>
      <c r="Q5" s="117" t="s">
        <v>179</v>
      </c>
      <c r="R5" s="117">
        <v>2</v>
      </c>
      <c r="S5" s="117">
        <v>3</v>
      </c>
      <c r="T5" s="117">
        <v>1</v>
      </c>
      <c r="U5" s="117" t="s">
        <v>82</v>
      </c>
      <c r="V5" s="117">
        <v>1</v>
      </c>
      <c r="W5" s="8" t="s">
        <v>144</v>
      </c>
      <c r="X5" s="8" t="s">
        <v>387</v>
      </c>
      <c r="Y5" s="8" t="s">
        <v>73</v>
      </c>
      <c r="Z5" s="8" t="s">
        <v>73</v>
      </c>
      <c r="AA5" s="105">
        <v>0</v>
      </c>
      <c r="AB5" s="8">
        <v>0</v>
      </c>
      <c r="AC5" s="8" t="s">
        <v>1865</v>
      </c>
      <c r="AD5" s="9">
        <v>2001</v>
      </c>
      <c r="AE5" s="117">
        <v>1</v>
      </c>
      <c r="AF5" s="8"/>
    </row>
    <row r="6" spans="1:32" ht="84">
      <c r="A6" s="227" t="s">
        <v>1877</v>
      </c>
      <c r="B6" s="13" t="s">
        <v>174</v>
      </c>
      <c r="C6" s="11">
        <v>1</v>
      </c>
      <c r="D6" s="11">
        <v>2</v>
      </c>
      <c r="E6" s="11"/>
      <c r="F6" s="11"/>
      <c r="G6" s="11"/>
      <c r="H6" s="11"/>
      <c r="I6" s="12"/>
      <c r="J6" s="13">
        <v>90</v>
      </c>
      <c r="K6" s="117">
        <v>15</v>
      </c>
      <c r="L6" s="117" t="s">
        <v>1705</v>
      </c>
      <c r="M6" s="117" t="s">
        <v>170</v>
      </c>
      <c r="N6" s="13" t="s">
        <v>4822</v>
      </c>
      <c r="O6" s="13">
        <v>90</v>
      </c>
      <c r="P6" s="13" t="s">
        <v>169</v>
      </c>
      <c r="Q6" s="13" t="s">
        <v>175</v>
      </c>
      <c r="R6" s="117">
        <v>5</v>
      </c>
      <c r="S6" s="117" t="s">
        <v>1871</v>
      </c>
      <c r="T6" s="117">
        <v>1</v>
      </c>
      <c r="U6" s="117" t="s">
        <v>172</v>
      </c>
      <c r="V6" s="117">
        <v>4</v>
      </c>
      <c r="W6" s="8" t="s">
        <v>56</v>
      </c>
      <c r="X6" s="8" t="s">
        <v>387</v>
      </c>
      <c r="Y6" s="8" t="s">
        <v>73</v>
      </c>
      <c r="Z6" s="8" t="s">
        <v>73</v>
      </c>
      <c r="AA6" s="217">
        <v>21650.85</v>
      </c>
      <c r="AB6" s="8">
        <v>0</v>
      </c>
      <c r="AC6" s="8" t="s">
        <v>1866</v>
      </c>
      <c r="AD6" s="9">
        <v>2001</v>
      </c>
      <c r="AE6" s="117">
        <v>1</v>
      </c>
      <c r="AF6" s="8"/>
    </row>
    <row r="7" spans="1:32" ht="84">
      <c r="A7" s="227" t="s">
        <v>1878</v>
      </c>
      <c r="B7" s="13" t="s">
        <v>176</v>
      </c>
      <c r="C7" s="11">
        <v>1</v>
      </c>
      <c r="D7" s="11">
        <v>2</v>
      </c>
      <c r="E7" s="11"/>
      <c r="F7" s="11"/>
      <c r="G7" s="11"/>
      <c r="H7" s="11"/>
      <c r="I7" s="12"/>
      <c r="J7" s="13">
        <v>103</v>
      </c>
      <c r="K7" s="117">
        <v>15</v>
      </c>
      <c r="L7" s="117" t="s">
        <v>1705</v>
      </c>
      <c r="M7" s="117" t="s">
        <v>170</v>
      </c>
      <c r="N7" s="13" t="s">
        <v>4823</v>
      </c>
      <c r="O7" s="13">
        <v>90</v>
      </c>
      <c r="P7" s="13" t="s">
        <v>169</v>
      </c>
      <c r="Q7" s="13" t="s">
        <v>177</v>
      </c>
      <c r="R7" s="117">
        <v>5</v>
      </c>
      <c r="S7" s="117" t="s">
        <v>1871</v>
      </c>
      <c r="T7" s="117">
        <v>1</v>
      </c>
      <c r="U7" s="117" t="s">
        <v>82</v>
      </c>
      <c r="V7" s="117">
        <v>4</v>
      </c>
      <c r="W7" s="8" t="s">
        <v>56</v>
      </c>
      <c r="X7" s="8" t="s">
        <v>387</v>
      </c>
      <c r="Y7" s="8" t="s">
        <v>73</v>
      </c>
      <c r="Z7" s="8" t="s">
        <v>73</v>
      </c>
      <c r="AA7" s="217">
        <v>49663.6</v>
      </c>
      <c r="AB7" s="8">
        <v>0</v>
      </c>
      <c r="AC7" s="8" t="s">
        <v>1879</v>
      </c>
      <c r="AD7" s="9">
        <v>2001</v>
      </c>
      <c r="AE7" s="117">
        <v>1</v>
      </c>
      <c r="AF7" s="8"/>
    </row>
    <row r="8" spans="1:32" ht="70">
      <c r="A8" s="227" t="s">
        <v>1880</v>
      </c>
      <c r="B8" s="13" t="s">
        <v>1881</v>
      </c>
      <c r="C8" s="11">
        <v>1</v>
      </c>
      <c r="D8" s="11">
        <v>2</v>
      </c>
      <c r="E8" s="11"/>
      <c r="F8" s="11">
        <v>4</v>
      </c>
      <c r="G8" s="11"/>
      <c r="H8" s="11"/>
      <c r="I8" s="12"/>
      <c r="J8" s="13">
        <v>203</v>
      </c>
      <c r="K8" s="117">
        <v>12</v>
      </c>
      <c r="L8" s="117" t="s">
        <v>1705</v>
      </c>
      <c r="M8" s="117" t="s">
        <v>1882</v>
      </c>
      <c r="N8" s="13" t="s">
        <v>4824</v>
      </c>
      <c r="O8" s="13">
        <v>90</v>
      </c>
      <c r="P8" s="13" t="s">
        <v>1883</v>
      </c>
      <c r="Q8" s="13" t="s">
        <v>1884</v>
      </c>
      <c r="R8" s="117">
        <v>5</v>
      </c>
      <c r="S8" s="117" t="s">
        <v>1871</v>
      </c>
      <c r="T8" s="117">
        <v>1</v>
      </c>
      <c r="U8" s="117" t="s">
        <v>82</v>
      </c>
      <c r="V8" s="117">
        <v>4</v>
      </c>
      <c r="W8" s="8" t="s">
        <v>58</v>
      </c>
      <c r="X8" s="8" t="s">
        <v>387</v>
      </c>
      <c r="Y8" s="8" t="s">
        <v>73</v>
      </c>
      <c r="Z8" s="8" t="s">
        <v>1885</v>
      </c>
      <c r="AA8" s="217">
        <v>17722.02</v>
      </c>
      <c r="AB8" s="8">
        <v>0</v>
      </c>
      <c r="AC8" s="8" t="s">
        <v>1879</v>
      </c>
      <c r="AD8" s="9">
        <v>2001</v>
      </c>
      <c r="AE8" s="117">
        <v>1</v>
      </c>
      <c r="AF8" s="8"/>
    </row>
    <row r="9" spans="1:32" ht="42">
      <c r="A9" s="228" t="s">
        <v>1886</v>
      </c>
      <c r="B9" s="117" t="s">
        <v>178</v>
      </c>
      <c r="C9" s="11"/>
      <c r="D9" s="11">
        <v>2</v>
      </c>
      <c r="E9" s="11"/>
      <c r="F9" s="11"/>
      <c r="G9" s="11"/>
      <c r="H9" s="11">
        <v>6</v>
      </c>
      <c r="I9" s="12"/>
      <c r="J9" s="117">
        <v>23</v>
      </c>
      <c r="K9" s="117">
        <v>12</v>
      </c>
      <c r="L9" s="117" t="s">
        <v>1705</v>
      </c>
      <c r="M9" s="117" t="s">
        <v>1887</v>
      </c>
      <c r="N9" s="117" t="s">
        <v>4825</v>
      </c>
      <c r="O9" s="117">
        <v>120</v>
      </c>
      <c r="P9" s="117" t="s">
        <v>1888</v>
      </c>
      <c r="Q9" s="117" t="s">
        <v>179</v>
      </c>
      <c r="R9" s="117">
        <v>5</v>
      </c>
      <c r="S9" s="117" t="s">
        <v>1871</v>
      </c>
      <c r="T9" s="117">
        <v>1</v>
      </c>
      <c r="U9" s="117" t="s">
        <v>82</v>
      </c>
      <c r="V9" s="117">
        <v>4</v>
      </c>
      <c r="W9" s="8" t="s">
        <v>56</v>
      </c>
      <c r="X9" s="9" t="s">
        <v>1889</v>
      </c>
      <c r="Y9" s="8" t="s">
        <v>73</v>
      </c>
      <c r="Z9" s="8" t="s">
        <v>73</v>
      </c>
      <c r="AA9" s="217">
        <v>52892.35</v>
      </c>
      <c r="AB9" s="109">
        <v>12000</v>
      </c>
      <c r="AC9" s="8" t="s">
        <v>1890</v>
      </c>
      <c r="AD9" s="9">
        <v>2017</v>
      </c>
      <c r="AE9" s="117">
        <v>1</v>
      </c>
      <c r="AF9" s="8"/>
    </row>
    <row r="10" spans="1:32" ht="98">
      <c r="A10" s="228" t="s">
        <v>180</v>
      </c>
      <c r="B10" s="117" t="s">
        <v>181</v>
      </c>
      <c r="C10" s="11"/>
      <c r="D10" s="11">
        <v>2</v>
      </c>
      <c r="E10" s="11"/>
      <c r="F10" s="11"/>
      <c r="G10" s="11"/>
      <c r="H10" s="11">
        <v>6</v>
      </c>
      <c r="I10" s="12"/>
      <c r="J10" s="117">
        <v>11</v>
      </c>
      <c r="K10" s="117">
        <v>8</v>
      </c>
      <c r="L10" s="117" t="s">
        <v>1705</v>
      </c>
      <c r="M10" s="117" t="s">
        <v>1891</v>
      </c>
      <c r="N10" s="117" t="s">
        <v>4826</v>
      </c>
      <c r="O10" s="117">
        <v>90</v>
      </c>
      <c r="P10" s="117" t="s">
        <v>1892</v>
      </c>
      <c r="Q10" s="117" t="s">
        <v>179</v>
      </c>
      <c r="R10" s="117">
        <v>2</v>
      </c>
      <c r="S10" s="117" t="s">
        <v>1871</v>
      </c>
      <c r="T10" s="117">
        <v>1</v>
      </c>
      <c r="U10" s="117" t="s">
        <v>82</v>
      </c>
      <c r="V10" s="117">
        <v>1</v>
      </c>
      <c r="W10" s="8" t="s">
        <v>58</v>
      </c>
      <c r="X10" s="8" t="s">
        <v>1893</v>
      </c>
      <c r="Y10" s="8" t="s">
        <v>73</v>
      </c>
      <c r="Z10" s="8" t="s">
        <v>73</v>
      </c>
      <c r="AA10" s="217">
        <v>5015.54</v>
      </c>
      <c r="AB10" s="8">
        <v>0</v>
      </c>
      <c r="AC10" s="8" t="s">
        <v>1792</v>
      </c>
      <c r="AD10" s="9">
        <v>2001</v>
      </c>
      <c r="AE10" s="117">
        <v>1</v>
      </c>
      <c r="AF10" s="8"/>
    </row>
    <row r="11" spans="1:32" ht="56">
      <c r="A11" s="228" t="s">
        <v>187</v>
      </c>
      <c r="B11" s="117" t="s">
        <v>188</v>
      </c>
      <c r="C11" s="11"/>
      <c r="D11" s="11">
        <v>2</v>
      </c>
      <c r="E11" s="11"/>
      <c r="F11" s="11"/>
      <c r="G11" s="11"/>
      <c r="H11" s="11">
        <v>6</v>
      </c>
      <c r="I11" s="12"/>
      <c r="J11" s="117">
        <v>8</v>
      </c>
      <c r="K11" s="117">
        <v>5</v>
      </c>
      <c r="L11" s="117" t="s">
        <v>1705</v>
      </c>
      <c r="M11" s="117" t="s">
        <v>1894</v>
      </c>
      <c r="N11" s="117" t="s">
        <v>4827</v>
      </c>
      <c r="O11" s="117">
        <v>90</v>
      </c>
      <c r="P11" s="122" t="s">
        <v>4828</v>
      </c>
      <c r="Q11" s="117" t="s">
        <v>179</v>
      </c>
      <c r="R11" s="117">
        <v>1</v>
      </c>
      <c r="S11" s="117">
        <v>3</v>
      </c>
      <c r="T11" s="122">
        <v>0</v>
      </c>
      <c r="U11" s="117" t="s">
        <v>82</v>
      </c>
      <c r="V11" s="117">
        <v>1</v>
      </c>
      <c r="W11" s="8" t="s">
        <v>58</v>
      </c>
      <c r="X11" s="8" t="s">
        <v>84</v>
      </c>
      <c r="Y11" s="8" t="s">
        <v>73</v>
      </c>
      <c r="Z11" s="8" t="s">
        <v>73</v>
      </c>
      <c r="AA11" s="217">
        <v>25847.16</v>
      </c>
      <c r="AB11" s="8">
        <v>0</v>
      </c>
      <c r="AC11" s="8">
        <v>1</v>
      </c>
      <c r="AD11" s="9">
        <v>2001</v>
      </c>
      <c r="AE11" s="117">
        <v>1</v>
      </c>
      <c r="AF11" s="8"/>
    </row>
    <row r="12" spans="1:32" ht="56">
      <c r="A12" s="227" t="s">
        <v>1895</v>
      </c>
      <c r="B12" s="13" t="s">
        <v>190</v>
      </c>
      <c r="C12" s="11">
        <v>1</v>
      </c>
      <c r="D12" s="11">
        <v>2</v>
      </c>
      <c r="E12" s="11"/>
      <c r="F12" s="11"/>
      <c r="G12" s="11"/>
      <c r="H12" s="11">
        <v>6</v>
      </c>
      <c r="I12" s="12"/>
      <c r="J12" s="13">
        <v>5</v>
      </c>
      <c r="K12" s="13">
        <v>7</v>
      </c>
      <c r="L12" s="117" t="s">
        <v>1705</v>
      </c>
      <c r="M12" s="13" t="s">
        <v>1896</v>
      </c>
      <c r="N12" s="13" t="s">
        <v>4829</v>
      </c>
      <c r="O12" s="120">
        <f>65+120+90+80+70</f>
        <v>425</v>
      </c>
      <c r="P12" s="120" t="s">
        <v>1897</v>
      </c>
      <c r="Q12" s="13" t="s">
        <v>179</v>
      </c>
      <c r="R12" s="13">
        <v>2</v>
      </c>
      <c r="S12" s="117" t="s">
        <v>1757</v>
      </c>
      <c r="T12" s="120">
        <v>1</v>
      </c>
      <c r="U12" s="13" t="s">
        <v>191</v>
      </c>
      <c r="V12" s="13">
        <v>4</v>
      </c>
      <c r="W12" s="11" t="s">
        <v>58</v>
      </c>
      <c r="X12" s="11" t="s">
        <v>387</v>
      </c>
      <c r="Y12" s="11" t="s">
        <v>73</v>
      </c>
      <c r="Z12" s="11" t="s">
        <v>73</v>
      </c>
      <c r="AA12" s="217">
        <v>54717.120000000003</v>
      </c>
      <c r="AB12" s="11">
        <v>0</v>
      </c>
      <c r="AC12" s="11">
        <v>1</v>
      </c>
      <c r="AD12" s="13" t="s">
        <v>74</v>
      </c>
      <c r="AE12" s="117">
        <v>1</v>
      </c>
      <c r="AF12" s="11"/>
    </row>
    <row r="13" spans="1:32" ht="42">
      <c r="A13" s="228" t="s">
        <v>192</v>
      </c>
      <c r="B13" s="117" t="s">
        <v>193</v>
      </c>
      <c r="C13" s="11"/>
      <c r="D13" s="11">
        <v>2</v>
      </c>
      <c r="E13" s="11"/>
      <c r="F13" s="11">
        <v>4</v>
      </c>
      <c r="G13" s="11"/>
      <c r="H13" s="11">
        <v>6</v>
      </c>
      <c r="I13" s="12"/>
      <c r="J13" s="117">
        <v>9</v>
      </c>
      <c r="K13" s="117">
        <v>15</v>
      </c>
      <c r="L13" s="117" t="s">
        <v>1705</v>
      </c>
      <c r="M13" s="117" t="s">
        <v>194</v>
      </c>
      <c r="N13" s="117" t="s">
        <v>4830</v>
      </c>
      <c r="O13" s="117">
        <v>120</v>
      </c>
      <c r="P13" s="122" t="s">
        <v>1898</v>
      </c>
      <c r="Q13" s="117" t="s">
        <v>179</v>
      </c>
      <c r="R13" s="117">
        <v>2</v>
      </c>
      <c r="S13" s="117">
        <v>3</v>
      </c>
      <c r="T13" s="122">
        <v>0</v>
      </c>
      <c r="U13" s="117" t="s">
        <v>82</v>
      </c>
      <c r="V13" s="117">
        <v>1</v>
      </c>
      <c r="W13" s="8" t="s">
        <v>58</v>
      </c>
      <c r="X13" s="8" t="s">
        <v>1899</v>
      </c>
      <c r="Y13" s="8" t="s">
        <v>73</v>
      </c>
      <c r="Z13" s="8" t="s">
        <v>73</v>
      </c>
      <c r="AA13" s="217">
        <v>3648.17</v>
      </c>
      <c r="AB13" s="8">
        <v>0</v>
      </c>
      <c r="AC13" s="8" t="s">
        <v>1866</v>
      </c>
      <c r="AD13" s="9">
        <v>2012</v>
      </c>
      <c r="AE13" s="117">
        <v>1</v>
      </c>
      <c r="AF13" s="8"/>
    </row>
    <row r="14" spans="1:32" ht="84">
      <c r="A14" s="227" t="s">
        <v>1900</v>
      </c>
      <c r="B14" s="13" t="s">
        <v>200</v>
      </c>
      <c r="C14" s="11">
        <v>1</v>
      </c>
      <c r="D14" s="11">
        <v>2</v>
      </c>
      <c r="E14" s="11"/>
      <c r="F14" s="11"/>
      <c r="G14" s="11"/>
      <c r="H14" s="11"/>
      <c r="I14" s="12"/>
      <c r="J14" s="221">
        <v>203</v>
      </c>
      <c r="K14" s="13" t="s">
        <v>84</v>
      </c>
      <c r="L14" s="117" t="s">
        <v>1705</v>
      </c>
      <c r="M14" s="13" t="s">
        <v>201</v>
      </c>
      <c r="N14" s="13" t="s">
        <v>4831</v>
      </c>
      <c r="O14" s="120">
        <v>50</v>
      </c>
      <c r="P14" s="120" t="s">
        <v>121</v>
      </c>
      <c r="Q14" s="13" t="s">
        <v>202</v>
      </c>
      <c r="R14" s="13">
        <v>1</v>
      </c>
      <c r="S14" s="117">
        <v>3</v>
      </c>
      <c r="T14" s="120">
        <v>0</v>
      </c>
      <c r="U14" s="13" t="s">
        <v>203</v>
      </c>
      <c r="V14" s="13">
        <v>4</v>
      </c>
      <c r="W14" s="11" t="s">
        <v>58</v>
      </c>
      <c r="X14" s="11" t="s">
        <v>84</v>
      </c>
      <c r="Y14" s="11" t="s">
        <v>73</v>
      </c>
      <c r="Z14" s="11" t="s">
        <v>73</v>
      </c>
      <c r="AA14" s="217">
        <v>19580.71</v>
      </c>
      <c r="AB14" s="11">
        <v>0</v>
      </c>
      <c r="AC14" s="11" t="s">
        <v>1728</v>
      </c>
      <c r="AD14" s="13">
        <v>2001</v>
      </c>
      <c r="AE14" s="117">
        <v>1</v>
      </c>
      <c r="AF14" s="11"/>
    </row>
    <row r="15" spans="1:32" ht="84">
      <c r="A15" s="228" t="s">
        <v>1901</v>
      </c>
      <c r="B15" s="117" t="s">
        <v>204</v>
      </c>
      <c r="C15" s="11"/>
      <c r="D15" s="11">
        <v>2</v>
      </c>
      <c r="E15" s="11"/>
      <c r="F15" s="11">
        <v>4</v>
      </c>
      <c r="G15" s="11"/>
      <c r="H15" s="11">
        <v>6</v>
      </c>
      <c r="I15" s="12"/>
      <c r="J15" s="166">
        <v>11</v>
      </c>
      <c r="K15" s="117">
        <v>10</v>
      </c>
      <c r="L15" s="117" t="s">
        <v>1705</v>
      </c>
      <c r="M15" s="117" t="s">
        <v>206</v>
      </c>
      <c r="N15" s="117" t="s">
        <v>1902</v>
      </c>
      <c r="O15" s="117">
        <v>1800</v>
      </c>
      <c r="P15" s="120" t="s">
        <v>205</v>
      </c>
      <c r="Q15" s="117" t="s">
        <v>179</v>
      </c>
      <c r="R15" s="117">
        <v>2</v>
      </c>
      <c r="S15" s="117" t="s">
        <v>1903</v>
      </c>
      <c r="T15" s="122">
        <v>1</v>
      </c>
      <c r="U15" s="117" t="s">
        <v>207</v>
      </c>
      <c r="V15" s="117">
        <v>1</v>
      </c>
      <c r="W15" s="8" t="s">
        <v>58</v>
      </c>
      <c r="X15" s="9" t="s">
        <v>1889</v>
      </c>
      <c r="Y15" s="8" t="s">
        <v>73</v>
      </c>
      <c r="Z15" s="8" t="s">
        <v>73</v>
      </c>
      <c r="AA15" s="217">
        <v>1346.35</v>
      </c>
      <c r="AB15" s="8">
        <v>0</v>
      </c>
      <c r="AC15" s="8" t="s">
        <v>1873</v>
      </c>
      <c r="AD15" s="9">
        <v>2013</v>
      </c>
      <c r="AE15" s="117">
        <v>1</v>
      </c>
      <c r="AF15" s="8"/>
    </row>
    <row r="16" spans="1:32" ht="112">
      <c r="A16" s="228" t="s">
        <v>1904</v>
      </c>
      <c r="B16" s="117" t="s">
        <v>1905</v>
      </c>
      <c r="C16" s="11">
        <v>1</v>
      </c>
      <c r="D16" s="11">
        <v>2</v>
      </c>
      <c r="E16" s="11"/>
      <c r="F16" s="11"/>
      <c r="G16" s="11"/>
      <c r="H16" s="11"/>
      <c r="I16" s="12"/>
      <c r="J16" s="166">
        <v>12</v>
      </c>
      <c r="K16" s="117" t="s">
        <v>84</v>
      </c>
      <c r="L16" s="117" t="s">
        <v>1705</v>
      </c>
      <c r="M16" s="117" t="s">
        <v>209</v>
      </c>
      <c r="N16" s="117" t="s">
        <v>1906</v>
      </c>
      <c r="O16" s="117">
        <v>75</v>
      </c>
      <c r="P16" s="122" t="s">
        <v>1907</v>
      </c>
      <c r="Q16" s="117" t="s">
        <v>210</v>
      </c>
      <c r="R16" s="117">
        <v>2</v>
      </c>
      <c r="S16" s="117" t="s">
        <v>1871</v>
      </c>
      <c r="T16" s="122">
        <v>0</v>
      </c>
      <c r="U16" s="117" t="s">
        <v>211</v>
      </c>
      <c r="V16" s="117">
        <v>4</v>
      </c>
      <c r="W16" s="8" t="s">
        <v>58</v>
      </c>
      <c r="X16" s="8" t="s">
        <v>212</v>
      </c>
      <c r="Y16" s="8" t="s">
        <v>73</v>
      </c>
      <c r="Z16" s="8" t="s">
        <v>73</v>
      </c>
      <c r="AA16" s="217">
        <v>43481.3</v>
      </c>
      <c r="AB16" s="8">
        <v>0</v>
      </c>
      <c r="AC16" s="8" t="s">
        <v>1865</v>
      </c>
      <c r="AD16" s="9">
        <v>2001</v>
      </c>
      <c r="AE16" s="8">
        <v>2</v>
      </c>
      <c r="AF16" s="8"/>
    </row>
    <row r="17" spans="1:32" ht="42">
      <c r="A17" s="228" t="s">
        <v>1908</v>
      </c>
      <c r="B17" s="117" t="s">
        <v>213</v>
      </c>
      <c r="C17" s="11"/>
      <c r="D17" s="11">
        <v>2</v>
      </c>
      <c r="E17" s="11"/>
      <c r="F17" s="11"/>
      <c r="G17" s="11"/>
      <c r="H17" s="11"/>
      <c r="I17" s="12"/>
      <c r="J17" s="166">
        <v>9</v>
      </c>
      <c r="K17" s="117">
        <v>9</v>
      </c>
      <c r="L17" s="117" t="s">
        <v>1705</v>
      </c>
      <c r="M17" s="117" t="s">
        <v>214</v>
      </c>
      <c r="N17" s="117" t="s">
        <v>1909</v>
      </c>
      <c r="O17" s="117">
        <v>90</v>
      </c>
      <c r="P17" s="122" t="s">
        <v>1910</v>
      </c>
      <c r="Q17" s="117" t="s">
        <v>179</v>
      </c>
      <c r="R17" s="117">
        <v>2</v>
      </c>
      <c r="S17" s="117">
        <v>3</v>
      </c>
      <c r="T17" s="122">
        <v>1</v>
      </c>
      <c r="U17" s="117" t="s">
        <v>215</v>
      </c>
      <c r="V17" s="117" t="s">
        <v>1911</v>
      </c>
      <c r="W17" s="8" t="s">
        <v>58</v>
      </c>
      <c r="X17" s="8" t="s">
        <v>84</v>
      </c>
      <c r="Y17" s="8" t="s">
        <v>73</v>
      </c>
      <c r="Z17" s="8" t="s">
        <v>73</v>
      </c>
      <c r="AA17" s="217">
        <v>615.41</v>
      </c>
      <c r="AB17" s="8">
        <v>0</v>
      </c>
      <c r="AC17" s="8" t="s">
        <v>1873</v>
      </c>
      <c r="AD17" s="9">
        <v>2001</v>
      </c>
      <c r="AE17" s="117">
        <v>1</v>
      </c>
      <c r="AF17" s="8"/>
    </row>
    <row r="18" spans="1:32" ht="70">
      <c r="A18" s="227" t="s">
        <v>1912</v>
      </c>
      <c r="B18" s="13" t="s">
        <v>1913</v>
      </c>
      <c r="C18" s="11"/>
      <c r="D18" s="11">
        <v>2</v>
      </c>
      <c r="E18" s="11"/>
      <c r="F18" s="11"/>
      <c r="G18" s="11"/>
      <c r="H18" s="11"/>
      <c r="I18" s="12"/>
      <c r="J18" s="221">
        <v>30</v>
      </c>
      <c r="K18" s="13" t="s">
        <v>84</v>
      </c>
      <c r="L18" s="117" t="s">
        <v>1705</v>
      </c>
      <c r="M18" s="13" t="s">
        <v>216</v>
      </c>
      <c r="N18" s="13" t="s">
        <v>1914</v>
      </c>
      <c r="O18" s="13">
        <v>50</v>
      </c>
      <c r="P18" s="120" t="s">
        <v>1915</v>
      </c>
      <c r="Q18" s="13" t="s">
        <v>179</v>
      </c>
      <c r="R18" s="13">
        <v>2</v>
      </c>
      <c r="S18" s="13">
        <v>3</v>
      </c>
      <c r="T18" s="120">
        <v>0</v>
      </c>
      <c r="U18" s="13" t="s">
        <v>191</v>
      </c>
      <c r="V18" s="13" t="s">
        <v>1916</v>
      </c>
      <c r="W18" s="11" t="s">
        <v>58</v>
      </c>
      <c r="X18" s="11" t="s">
        <v>84</v>
      </c>
      <c r="Y18" s="11" t="s">
        <v>73</v>
      </c>
      <c r="Z18" s="11" t="s">
        <v>73</v>
      </c>
      <c r="AA18" s="217">
        <v>7035.76</v>
      </c>
      <c r="AB18" s="11">
        <v>0</v>
      </c>
      <c r="AC18" s="11" t="s">
        <v>1792</v>
      </c>
      <c r="AD18" s="13">
        <v>2001</v>
      </c>
      <c r="AE18" s="117">
        <v>1</v>
      </c>
      <c r="AF18" s="11"/>
    </row>
    <row r="19" spans="1:32" ht="56">
      <c r="A19" s="227" t="s">
        <v>1917</v>
      </c>
      <c r="B19" s="13" t="s">
        <v>217</v>
      </c>
      <c r="C19" s="11"/>
      <c r="D19" s="11">
        <v>2</v>
      </c>
      <c r="E19" s="11"/>
      <c r="F19" s="11"/>
      <c r="G19" s="11"/>
      <c r="H19" s="11">
        <v>6</v>
      </c>
      <c r="I19" s="12"/>
      <c r="J19" s="13">
        <v>0</v>
      </c>
      <c r="K19" s="13">
        <v>10</v>
      </c>
      <c r="L19" s="117" t="s">
        <v>1705</v>
      </c>
      <c r="M19" s="13" t="s">
        <v>219</v>
      </c>
      <c r="N19" s="13" t="s">
        <v>220</v>
      </c>
      <c r="O19" s="13">
        <v>90</v>
      </c>
      <c r="P19" s="120" t="s">
        <v>218</v>
      </c>
      <c r="Q19" s="13" t="s">
        <v>179</v>
      </c>
      <c r="R19" s="13">
        <v>2</v>
      </c>
      <c r="S19" s="13">
        <v>3</v>
      </c>
      <c r="T19" s="120">
        <v>0</v>
      </c>
      <c r="U19" s="13" t="s">
        <v>82</v>
      </c>
      <c r="V19" s="13">
        <v>1</v>
      </c>
      <c r="W19" s="11" t="s">
        <v>68</v>
      </c>
      <c r="X19" s="11" t="s">
        <v>1918</v>
      </c>
      <c r="Y19" s="11" t="s">
        <v>73</v>
      </c>
      <c r="Z19" s="11" t="s">
        <v>73</v>
      </c>
      <c r="AA19" s="105">
        <v>0</v>
      </c>
      <c r="AB19" s="11">
        <v>0</v>
      </c>
      <c r="AC19" s="11">
        <v>1</v>
      </c>
      <c r="AD19" s="13">
        <v>2019</v>
      </c>
      <c r="AE19" s="11">
        <v>2</v>
      </c>
      <c r="AF19" s="11"/>
    </row>
    <row r="20" spans="1:32" ht="56">
      <c r="A20" s="228" t="s">
        <v>1919</v>
      </c>
      <c r="B20" s="117" t="s">
        <v>221</v>
      </c>
      <c r="C20" s="11"/>
      <c r="D20" s="11">
        <v>2</v>
      </c>
      <c r="E20" s="11"/>
      <c r="F20" s="11">
        <v>4</v>
      </c>
      <c r="G20" s="11"/>
      <c r="H20" s="11">
        <v>6</v>
      </c>
      <c r="I20" s="12"/>
      <c r="J20" s="166">
        <v>7</v>
      </c>
      <c r="K20" s="117">
        <v>10</v>
      </c>
      <c r="L20" s="117" t="s">
        <v>1705</v>
      </c>
      <c r="M20" s="117" t="s">
        <v>222</v>
      </c>
      <c r="N20" s="117" t="s">
        <v>1920</v>
      </c>
      <c r="O20" s="117">
        <v>120</v>
      </c>
      <c r="P20" s="122" t="s">
        <v>1921</v>
      </c>
      <c r="Q20" s="117" t="s">
        <v>179</v>
      </c>
      <c r="R20" s="117">
        <v>2</v>
      </c>
      <c r="S20" s="117">
        <v>3</v>
      </c>
      <c r="T20" s="122">
        <v>0</v>
      </c>
      <c r="U20" s="117" t="s">
        <v>82</v>
      </c>
      <c r="V20" s="117" t="s">
        <v>1792</v>
      </c>
      <c r="W20" s="8" t="s">
        <v>68</v>
      </c>
      <c r="X20" s="8" t="s">
        <v>1899</v>
      </c>
      <c r="Y20" s="8" t="s">
        <v>73</v>
      </c>
      <c r="Z20" s="8" t="s">
        <v>73</v>
      </c>
      <c r="AA20" s="105">
        <v>0</v>
      </c>
      <c r="AB20" s="8">
        <v>0</v>
      </c>
      <c r="AC20" s="8">
        <v>1</v>
      </c>
      <c r="AD20" s="9">
        <v>2001</v>
      </c>
      <c r="AE20" s="117">
        <v>3</v>
      </c>
      <c r="AF20" s="8"/>
    </row>
    <row r="21" spans="1:32" ht="56">
      <c r="A21" s="228" t="s">
        <v>223</v>
      </c>
      <c r="B21" s="117" t="s">
        <v>224</v>
      </c>
      <c r="C21" s="11"/>
      <c r="D21" s="11">
        <v>2</v>
      </c>
      <c r="E21" s="11"/>
      <c r="F21" s="11">
        <v>4</v>
      </c>
      <c r="G21" s="11"/>
      <c r="H21" s="11">
        <v>6</v>
      </c>
      <c r="I21" s="12"/>
      <c r="J21" s="166">
        <v>8</v>
      </c>
      <c r="K21" s="117">
        <v>10</v>
      </c>
      <c r="L21" s="117" t="s">
        <v>1705</v>
      </c>
      <c r="M21" s="117" t="s">
        <v>1922</v>
      </c>
      <c r="N21" s="117" t="s">
        <v>1923</v>
      </c>
      <c r="O21" s="117">
        <v>120</v>
      </c>
      <c r="P21" s="122" t="s">
        <v>1921</v>
      </c>
      <c r="Q21" s="117" t="s">
        <v>179</v>
      </c>
      <c r="R21" s="117">
        <v>2</v>
      </c>
      <c r="S21" s="117">
        <v>3</v>
      </c>
      <c r="T21" s="122">
        <v>0</v>
      </c>
      <c r="U21" s="117" t="s">
        <v>82</v>
      </c>
      <c r="V21" s="117" t="s">
        <v>1792</v>
      </c>
      <c r="W21" s="8" t="s">
        <v>68</v>
      </c>
      <c r="X21" s="8" t="s">
        <v>1899</v>
      </c>
      <c r="Y21" s="8" t="s">
        <v>73</v>
      </c>
      <c r="Z21" s="8" t="s">
        <v>73</v>
      </c>
      <c r="AA21" s="217">
        <v>3862.39</v>
      </c>
      <c r="AB21" s="8">
        <v>0</v>
      </c>
      <c r="AC21" s="8">
        <v>1</v>
      </c>
      <c r="AD21" s="9">
        <v>2017</v>
      </c>
      <c r="AE21" s="8">
        <v>3</v>
      </c>
      <c r="AF21" s="8"/>
    </row>
    <row r="22" spans="1:32" ht="98">
      <c r="A22" s="228" t="s">
        <v>225</v>
      </c>
      <c r="B22" s="117" t="s">
        <v>226</v>
      </c>
      <c r="C22" s="11"/>
      <c r="D22" s="11">
        <v>2</v>
      </c>
      <c r="E22" s="11"/>
      <c r="F22" s="11">
        <v>4</v>
      </c>
      <c r="G22" s="11"/>
      <c r="H22" s="11">
        <v>6</v>
      </c>
      <c r="I22" s="12"/>
      <c r="J22" s="166">
        <v>13</v>
      </c>
      <c r="K22" s="117">
        <v>10</v>
      </c>
      <c r="L22" s="117" t="s">
        <v>1705</v>
      </c>
      <c r="M22" s="117" t="s">
        <v>227</v>
      </c>
      <c r="N22" s="117" t="s">
        <v>1924</v>
      </c>
      <c r="O22" s="117">
        <v>120</v>
      </c>
      <c r="P22" s="122" t="s">
        <v>1921</v>
      </c>
      <c r="Q22" s="117" t="s">
        <v>133</v>
      </c>
      <c r="R22" s="117">
        <v>2</v>
      </c>
      <c r="S22" s="117">
        <v>3</v>
      </c>
      <c r="T22" s="122">
        <v>0</v>
      </c>
      <c r="U22" s="117" t="s">
        <v>82</v>
      </c>
      <c r="V22" s="117" t="s">
        <v>1792</v>
      </c>
      <c r="W22" s="8" t="s">
        <v>68</v>
      </c>
      <c r="X22" s="8" t="s">
        <v>1899</v>
      </c>
      <c r="Y22" s="8" t="s">
        <v>73</v>
      </c>
      <c r="Z22" s="8" t="s">
        <v>73</v>
      </c>
      <c r="AA22" s="217">
        <v>2574.92</v>
      </c>
      <c r="AB22" s="8">
        <v>0</v>
      </c>
      <c r="AC22" s="8">
        <v>1</v>
      </c>
      <c r="AD22" s="9">
        <v>2019</v>
      </c>
      <c r="AE22" s="8">
        <v>3</v>
      </c>
      <c r="AF22" s="8"/>
    </row>
    <row r="23" spans="1:32" ht="56">
      <c r="A23" s="228" t="s">
        <v>1925</v>
      </c>
      <c r="B23" s="117" t="s">
        <v>1926</v>
      </c>
      <c r="C23" s="11"/>
      <c r="D23" s="11">
        <v>2</v>
      </c>
      <c r="E23" s="11"/>
      <c r="F23" s="11">
        <v>4</v>
      </c>
      <c r="G23" s="11"/>
      <c r="H23" s="11">
        <v>6</v>
      </c>
      <c r="I23" s="12"/>
      <c r="J23" s="166">
        <v>98</v>
      </c>
      <c r="K23" s="117">
        <v>10</v>
      </c>
      <c r="L23" s="117" t="s">
        <v>1705</v>
      </c>
      <c r="M23" s="117" t="s">
        <v>1927</v>
      </c>
      <c r="N23" s="117" t="s">
        <v>1928</v>
      </c>
      <c r="O23" s="117">
        <v>90</v>
      </c>
      <c r="P23" s="122" t="s">
        <v>1929</v>
      </c>
      <c r="Q23" s="117" t="s">
        <v>179</v>
      </c>
      <c r="R23" s="117">
        <v>2</v>
      </c>
      <c r="S23" s="117" t="s">
        <v>1903</v>
      </c>
      <c r="T23" s="122">
        <v>0</v>
      </c>
      <c r="U23" s="117" t="s">
        <v>82</v>
      </c>
      <c r="V23" s="117">
        <v>4</v>
      </c>
      <c r="W23" s="8" t="s">
        <v>58</v>
      </c>
      <c r="X23" s="8" t="s">
        <v>84</v>
      </c>
      <c r="Y23" s="8" t="s">
        <v>73</v>
      </c>
      <c r="Z23" s="8" t="s">
        <v>73</v>
      </c>
      <c r="AA23" s="105">
        <v>0</v>
      </c>
      <c r="AB23" s="8">
        <v>0</v>
      </c>
      <c r="AC23" s="8">
        <v>7</v>
      </c>
      <c r="AD23" s="9">
        <v>2020</v>
      </c>
      <c r="AE23" s="117">
        <v>1</v>
      </c>
      <c r="AF23" s="8"/>
    </row>
    <row r="24" spans="1:32" ht="42">
      <c r="A24" s="228" t="s">
        <v>228</v>
      </c>
      <c r="B24" s="117" t="s">
        <v>229</v>
      </c>
      <c r="C24" s="11">
        <v>1</v>
      </c>
      <c r="D24" s="11"/>
      <c r="E24" s="11"/>
      <c r="F24" s="11"/>
      <c r="G24" s="11"/>
      <c r="H24" s="11"/>
      <c r="I24" s="12"/>
      <c r="J24" s="117" t="s">
        <v>155</v>
      </c>
      <c r="K24" s="117" t="s">
        <v>67</v>
      </c>
      <c r="L24" s="117" t="s">
        <v>1705</v>
      </c>
      <c r="M24" s="117" t="s">
        <v>230</v>
      </c>
      <c r="N24" s="117" t="s">
        <v>231</v>
      </c>
      <c r="O24" s="117">
        <v>60</v>
      </c>
      <c r="P24" s="122" t="s">
        <v>1930</v>
      </c>
      <c r="Q24" s="117" t="s">
        <v>179</v>
      </c>
      <c r="R24" s="117">
        <v>1</v>
      </c>
      <c r="S24" s="117">
        <v>3</v>
      </c>
      <c r="T24" s="122">
        <v>0</v>
      </c>
      <c r="U24" s="117" t="s">
        <v>82</v>
      </c>
      <c r="V24" s="117" t="s">
        <v>1931</v>
      </c>
      <c r="W24" s="8" t="s">
        <v>144</v>
      </c>
      <c r="X24" s="8" t="s">
        <v>84</v>
      </c>
      <c r="Y24" s="8" t="s">
        <v>73</v>
      </c>
      <c r="Z24" s="8" t="s">
        <v>73</v>
      </c>
      <c r="AA24" s="217">
        <v>4516.79</v>
      </c>
      <c r="AB24" s="8">
        <v>0</v>
      </c>
      <c r="AC24" s="8">
        <v>1</v>
      </c>
      <c r="AD24" s="9">
        <v>2018</v>
      </c>
      <c r="AE24" s="117">
        <v>1</v>
      </c>
      <c r="AF24" s="8"/>
    </row>
    <row r="25" spans="1:32" ht="84">
      <c r="A25" s="228" t="s">
        <v>198</v>
      </c>
      <c r="B25" s="117" t="s">
        <v>232</v>
      </c>
      <c r="C25" s="11">
        <v>1</v>
      </c>
      <c r="D25" s="11"/>
      <c r="E25" s="11"/>
      <c r="F25" s="11">
        <v>4</v>
      </c>
      <c r="G25" s="11"/>
      <c r="H25" s="11"/>
      <c r="I25" s="12"/>
      <c r="J25" s="117" t="s">
        <v>155</v>
      </c>
      <c r="K25" s="117" t="s">
        <v>67</v>
      </c>
      <c r="L25" s="117" t="s">
        <v>1705</v>
      </c>
      <c r="M25" s="117" t="s">
        <v>233</v>
      </c>
      <c r="N25" s="117" t="s">
        <v>1932</v>
      </c>
      <c r="O25" s="117">
        <v>90</v>
      </c>
      <c r="P25" s="117" t="s">
        <v>4832</v>
      </c>
      <c r="Q25" s="117" t="s">
        <v>197</v>
      </c>
      <c r="R25" s="117">
        <v>0</v>
      </c>
      <c r="S25" s="117" t="s">
        <v>1871</v>
      </c>
      <c r="T25" s="117">
        <v>0</v>
      </c>
      <c r="U25" s="117" t="s">
        <v>234</v>
      </c>
      <c r="V25" s="117" t="s">
        <v>1933</v>
      </c>
      <c r="W25" s="8" t="s">
        <v>144</v>
      </c>
      <c r="X25" s="8" t="s">
        <v>68</v>
      </c>
      <c r="Y25" s="8" t="s">
        <v>68</v>
      </c>
      <c r="Z25" s="8" t="s">
        <v>68</v>
      </c>
      <c r="AA25" s="217">
        <v>160675.23000000001</v>
      </c>
      <c r="AB25" s="8">
        <v>0</v>
      </c>
      <c r="AC25" s="8">
        <v>1</v>
      </c>
      <c r="AD25" s="9">
        <v>2001</v>
      </c>
      <c r="AE25" s="117">
        <v>1</v>
      </c>
      <c r="AF25" s="8"/>
    </row>
    <row r="26" spans="1:32" ht="84">
      <c r="A26" s="225" t="s">
        <v>1790</v>
      </c>
      <c r="B26" s="9" t="s">
        <v>1791</v>
      </c>
      <c r="C26" s="11"/>
      <c r="D26" s="11">
        <v>2</v>
      </c>
      <c r="E26" s="11"/>
      <c r="F26" s="11"/>
      <c r="G26" s="11"/>
      <c r="H26" s="11">
        <v>6</v>
      </c>
      <c r="I26" s="12"/>
      <c r="J26" s="9">
        <v>15</v>
      </c>
      <c r="K26" s="8" t="s">
        <v>67</v>
      </c>
      <c r="L26" s="8" t="s">
        <v>1705</v>
      </c>
      <c r="M26" s="8" t="s">
        <v>4816</v>
      </c>
      <c r="N26" s="8" t="s">
        <v>4817</v>
      </c>
      <c r="O26" s="8">
        <v>420</v>
      </c>
      <c r="P26" s="8" t="s">
        <v>121</v>
      </c>
      <c r="Q26" s="8" t="s">
        <v>355</v>
      </c>
      <c r="R26" s="8">
        <v>2</v>
      </c>
      <c r="S26" s="8">
        <v>2</v>
      </c>
      <c r="T26" s="8">
        <v>0</v>
      </c>
      <c r="U26" s="8" t="s">
        <v>182</v>
      </c>
      <c r="V26" s="8">
        <v>1</v>
      </c>
      <c r="W26" s="8" t="s">
        <v>68</v>
      </c>
      <c r="X26" s="8" t="s">
        <v>356</v>
      </c>
      <c r="Y26" s="8" t="s">
        <v>73</v>
      </c>
      <c r="Z26" s="8" t="s">
        <v>73</v>
      </c>
      <c r="AA26" s="217">
        <v>129698.48</v>
      </c>
      <c r="AB26" s="220">
        <f>150000-AA26</f>
        <v>20301.520000000004</v>
      </c>
      <c r="AC26" s="8" t="s">
        <v>1792</v>
      </c>
      <c r="AD26" s="9">
        <v>2019</v>
      </c>
      <c r="AE26" s="117">
        <v>3</v>
      </c>
      <c r="AF26" s="8"/>
    </row>
    <row r="27" spans="1:32" ht="140">
      <c r="A27" s="226" t="s">
        <v>245</v>
      </c>
      <c r="B27" s="117" t="s">
        <v>246</v>
      </c>
      <c r="C27" s="11"/>
      <c r="D27" s="11">
        <v>2</v>
      </c>
      <c r="E27" s="11"/>
      <c r="F27" s="11">
        <v>4</v>
      </c>
      <c r="G27" s="11"/>
      <c r="H27" s="11">
        <v>6</v>
      </c>
      <c r="I27" s="12"/>
      <c r="J27" s="166">
        <v>2</v>
      </c>
      <c r="K27" s="117" t="s">
        <v>84</v>
      </c>
      <c r="L27" s="117" t="s">
        <v>1705</v>
      </c>
      <c r="M27" s="117" t="s">
        <v>247</v>
      </c>
      <c r="N27" s="117" t="s">
        <v>248</v>
      </c>
      <c r="O27" s="117" t="s">
        <v>1867</v>
      </c>
      <c r="P27" s="117" t="s">
        <v>1868</v>
      </c>
      <c r="Q27" s="117" t="s">
        <v>249</v>
      </c>
      <c r="R27" s="117">
        <v>2</v>
      </c>
      <c r="S27" s="117">
        <v>4</v>
      </c>
      <c r="T27" s="117">
        <v>0</v>
      </c>
      <c r="U27" s="117" t="s">
        <v>250</v>
      </c>
      <c r="V27" s="117" t="s">
        <v>1707</v>
      </c>
      <c r="W27" s="8" t="s">
        <v>144</v>
      </c>
      <c r="X27" s="8" t="s">
        <v>251</v>
      </c>
      <c r="Y27" s="8" t="s">
        <v>73</v>
      </c>
      <c r="Z27" s="8" t="s">
        <v>73</v>
      </c>
      <c r="AA27" s="217">
        <v>14114.95</v>
      </c>
      <c r="AB27" s="8">
        <v>0</v>
      </c>
      <c r="AC27" s="8" t="s">
        <v>1728</v>
      </c>
      <c r="AD27" s="9" t="s">
        <v>74</v>
      </c>
      <c r="AE27" s="117">
        <v>1</v>
      </c>
      <c r="AF27" s="8"/>
    </row>
    <row r="28" spans="1:32" ht="70">
      <c r="A28" s="170" t="s">
        <v>1704</v>
      </c>
      <c r="B28" s="117" t="s">
        <v>66</v>
      </c>
      <c r="C28" s="11"/>
      <c r="D28" s="11"/>
      <c r="E28" s="11">
        <v>3</v>
      </c>
      <c r="F28" s="11"/>
      <c r="G28" s="11"/>
      <c r="H28" s="11"/>
      <c r="I28" s="12"/>
      <c r="J28" s="117">
        <v>196</v>
      </c>
      <c r="K28" s="117" t="s">
        <v>67</v>
      </c>
      <c r="L28" s="117" t="s">
        <v>1705</v>
      </c>
      <c r="M28" s="117" t="s">
        <v>69</v>
      </c>
      <c r="N28" s="117" t="s">
        <v>4780</v>
      </c>
      <c r="O28" s="117">
        <v>120</v>
      </c>
      <c r="P28" s="117" t="s">
        <v>50</v>
      </c>
      <c r="Q28" s="117" t="s">
        <v>70</v>
      </c>
      <c r="R28" s="117">
        <v>1</v>
      </c>
      <c r="S28" s="117">
        <v>3</v>
      </c>
      <c r="T28" s="117">
        <v>0</v>
      </c>
      <c r="U28" s="117" t="s">
        <v>1706</v>
      </c>
      <c r="V28" s="117" t="s">
        <v>1707</v>
      </c>
      <c r="W28" s="117" t="s">
        <v>68</v>
      </c>
      <c r="X28" s="117" t="s">
        <v>71</v>
      </c>
      <c r="Y28" s="117" t="s">
        <v>68</v>
      </c>
      <c r="Z28" s="117" t="s">
        <v>68</v>
      </c>
      <c r="AA28" s="217">
        <v>21762.59</v>
      </c>
      <c r="AB28" s="117" t="s">
        <v>3903</v>
      </c>
      <c r="AC28" s="118">
        <v>2</v>
      </c>
      <c r="AD28" s="117">
        <v>2018</v>
      </c>
      <c r="AE28" s="117">
        <v>1</v>
      </c>
      <c r="AF28" s="118"/>
    </row>
    <row r="29" spans="1:32" ht="70">
      <c r="A29" s="170" t="s">
        <v>1708</v>
      </c>
      <c r="B29" s="117" t="s">
        <v>1709</v>
      </c>
      <c r="C29" s="11"/>
      <c r="D29" s="11"/>
      <c r="E29" s="11">
        <v>3</v>
      </c>
      <c r="F29" s="11"/>
      <c r="G29" s="11"/>
      <c r="H29" s="11"/>
      <c r="I29" s="12"/>
      <c r="J29" s="117">
        <v>106</v>
      </c>
      <c r="K29" s="117" t="s">
        <v>67</v>
      </c>
      <c r="L29" s="117" t="s">
        <v>1705</v>
      </c>
      <c r="M29" s="117" t="s">
        <v>1710</v>
      </c>
      <c r="N29" s="117" t="s">
        <v>1711</v>
      </c>
      <c r="O29" s="117">
        <v>120</v>
      </c>
      <c r="P29" s="117" t="s">
        <v>1712</v>
      </c>
      <c r="Q29" s="117" t="s">
        <v>1713</v>
      </c>
      <c r="R29" s="117">
        <v>1</v>
      </c>
      <c r="S29" s="117">
        <v>3</v>
      </c>
      <c r="T29" s="117">
        <v>0</v>
      </c>
      <c r="U29" s="117" t="s">
        <v>72</v>
      </c>
      <c r="V29" s="117" t="s">
        <v>1707</v>
      </c>
      <c r="W29" s="117" t="s">
        <v>68</v>
      </c>
      <c r="X29" s="117" t="s">
        <v>182</v>
      </c>
      <c r="Y29" s="117" t="s">
        <v>73</v>
      </c>
      <c r="Z29" s="117" t="s">
        <v>73</v>
      </c>
      <c r="AA29" s="217">
        <v>259.04000000000002</v>
      </c>
      <c r="AB29" s="117">
        <v>0</v>
      </c>
      <c r="AC29" s="118">
        <v>2</v>
      </c>
      <c r="AD29" s="117" t="s">
        <v>74</v>
      </c>
      <c r="AE29" s="117">
        <v>1</v>
      </c>
      <c r="AF29" s="118"/>
    </row>
    <row r="30" spans="1:32" ht="154">
      <c r="A30" s="170" t="s">
        <v>4781</v>
      </c>
      <c r="B30" s="117" t="s">
        <v>75</v>
      </c>
      <c r="C30" s="11"/>
      <c r="D30" s="11"/>
      <c r="E30" s="11">
        <v>3</v>
      </c>
      <c r="F30" s="11"/>
      <c r="G30" s="11"/>
      <c r="H30" s="11"/>
      <c r="I30" s="12"/>
      <c r="J30" s="117">
        <v>151</v>
      </c>
      <c r="K30" s="117" t="s">
        <v>67</v>
      </c>
      <c r="L30" s="117" t="s">
        <v>1705</v>
      </c>
      <c r="M30" s="117" t="s">
        <v>76</v>
      </c>
      <c r="N30" s="117" t="s">
        <v>4782</v>
      </c>
      <c r="O30" s="117">
        <v>60</v>
      </c>
      <c r="P30" s="117" t="s">
        <v>50</v>
      </c>
      <c r="Q30" s="117" t="s">
        <v>77</v>
      </c>
      <c r="R30" s="117">
        <v>2</v>
      </c>
      <c r="S30" s="117">
        <v>3</v>
      </c>
      <c r="T30" s="117">
        <v>0</v>
      </c>
      <c r="U30" s="117" t="s">
        <v>72</v>
      </c>
      <c r="V30" s="117" t="s">
        <v>1714</v>
      </c>
      <c r="W30" s="117" t="s">
        <v>68</v>
      </c>
      <c r="X30" s="117" t="s">
        <v>71</v>
      </c>
      <c r="Y30" s="117" t="s">
        <v>73</v>
      </c>
      <c r="Z30" s="117" t="s">
        <v>73</v>
      </c>
      <c r="AA30" s="217">
        <v>9911.18</v>
      </c>
      <c r="AB30" s="117">
        <v>0</v>
      </c>
      <c r="AC30" s="117">
        <v>2</v>
      </c>
      <c r="AD30" s="117">
        <v>2001</v>
      </c>
      <c r="AE30" s="117">
        <v>1</v>
      </c>
      <c r="AF30" s="117"/>
    </row>
    <row r="31" spans="1:32" ht="126">
      <c r="A31" s="170" t="s">
        <v>78</v>
      </c>
      <c r="B31" s="117" t="s">
        <v>79</v>
      </c>
      <c r="C31" s="11"/>
      <c r="D31" s="11"/>
      <c r="E31" s="11">
        <v>3</v>
      </c>
      <c r="F31" s="11"/>
      <c r="G31" s="11"/>
      <c r="H31" s="11"/>
      <c r="I31" s="12"/>
      <c r="J31" s="117">
        <v>146</v>
      </c>
      <c r="K31" s="117">
        <v>12</v>
      </c>
      <c r="L31" s="117" t="s">
        <v>1705</v>
      </c>
      <c r="M31" s="117" t="s">
        <v>80</v>
      </c>
      <c r="N31" s="117" t="s">
        <v>4783</v>
      </c>
      <c r="O31" s="117">
        <v>60</v>
      </c>
      <c r="P31" s="117" t="s">
        <v>50</v>
      </c>
      <c r="Q31" s="117" t="s">
        <v>81</v>
      </c>
      <c r="R31" s="117">
        <v>1</v>
      </c>
      <c r="S31" s="117">
        <v>3</v>
      </c>
      <c r="T31" s="117">
        <v>1</v>
      </c>
      <c r="U31" s="117" t="s">
        <v>82</v>
      </c>
      <c r="V31" s="117" t="s">
        <v>1707</v>
      </c>
      <c r="W31" s="117" t="s">
        <v>83</v>
      </c>
      <c r="X31" s="117" t="s">
        <v>84</v>
      </c>
      <c r="Y31" s="117" t="s">
        <v>73</v>
      </c>
      <c r="Z31" s="117" t="s">
        <v>73</v>
      </c>
      <c r="AA31" s="217">
        <v>1904.76</v>
      </c>
      <c r="AB31" s="117">
        <v>0</v>
      </c>
      <c r="AC31" s="117" t="s">
        <v>1715</v>
      </c>
      <c r="AD31" s="117">
        <v>2001</v>
      </c>
      <c r="AE31" s="117">
        <v>1</v>
      </c>
      <c r="AF31" s="117" t="s">
        <v>86</v>
      </c>
    </row>
    <row r="32" spans="1:32" ht="98">
      <c r="A32" s="170" t="s">
        <v>87</v>
      </c>
      <c r="B32" s="117" t="s">
        <v>88</v>
      </c>
      <c r="C32" s="11"/>
      <c r="D32" s="11">
        <v>2</v>
      </c>
      <c r="E32" s="11">
        <v>3</v>
      </c>
      <c r="F32" s="11"/>
      <c r="G32" s="11"/>
      <c r="H32" s="11"/>
      <c r="I32" s="12"/>
      <c r="J32" s="117">
        <v>128</v>
      </c>
      <c r="K32" s="117">
        <v>12</v>
      </c>
      <c r="L32" s="117" t="s">
        <v>1705</v>
      </c>
      <c r="M32" s="117" t="s">
        <v>89</v>
      </c>
      <c r="N32" s="117" t="s">
        <v>4784</v>
      </c>
      <c r="O32" s="117">
        <v>90</v>
      </c>
      <c r="P32" s="117">
        <v>8</v>
      </c>
      <c r="Q32" s="117" t="s">
        <v>81</v>
      </c>
      <c r="R32" s="117">
        <v>1</v>
      </c>
      <c r="S32" s="117">
        <v>3</v>
      </c>
      <c r="T32" s="117">
        <v>3</v>
      </c>
      <c r="U32" s="117" t="s">
        <v>82</v>
      </c>
      <c r="V32" s="117" t="s">
        <v>1707</v>
      </c>
      <c r="W32" s="117" t="s">
        <v>90</v>
      </c>
      <c r="X32" s="117" t="s">
        <v>84</v>
      </c>
      <c r="Y32" s="117" t="s">
        <v>73</v>
      </c>
      <c r="Z32" s="117" t="s">
        <v>73</v>
      </c>
      <c r="AA32" s="217">
        <v>22795.35</v>
      </c>
      <c r="AB32" s="117">
        <v>0</v>
      </c>
      <c r="AC32" s="117" t="s">
        <v>1715</v>
      </c>
      <c r="AD32" s="117" t="s">
        <v>74</v>
      </c>
      <c r="AE32" s="117">
        <v>1</v>
      </c>
      <c r="AF32" s="117" t="s">
        <v>91</v>
      </c>
    </row>
    <row r="33" spans="1:32" ht="168">
      <c r="A33" s="170" t="s">
        <v>1716</v>
      </c>
      <c r="B33" s="117" t="s">
        <v>92</v>
      </c>
      <c r="C33" s="11"/>
      <c r="D33" s="11"/>
      <c r="E33" s="11">
        <v>3</v>
      </c>
      <c r="F33" s="11"/>
      <c r="G33" s="11"/>
      <c r="H33" s="11"/>
      <c r="I33" s="12"/>
      <c r="J33" s="117">
        <v>0</v>
      </c>
      <c r="K33" s="117">
        <v>12</v>
      </c>
      <c r="L33" s="117" t="s">
        <v>1705</v>
      </c>
      <c r="M33" s="117" t="s">
        <v>93</v>
      </c>
      <c r="N33" s="117" t="s">
        <v>1717</v>
      </c>
      <c r="O33" s="117">
        <v>60</v>
      </c>
      <c r="P33" s="117" t="s">
        <v>50</v>
      </c>
      <c r="Q33" s="117" t="s">
        <v>81</v>
      </c>
      <c r="R33" s="117">
        <v>1</v>
      </c>
      <c r="S33" s="117">
        <v>3</v>
      </c>
      <c r="T33" s="117">
        <v>0</v>
      </c>
      <c r="U33" s="117" t="s">
        <v>82</v>
      </c>
      <c r="V33" s="117" t="s">
        <v>1707</v>
      </c>
      <c r="W33" s="117" t="s">
        <v>94</v>
      </c>
      <c r="X33" s="117" t="s">
        <v>84</v>
      </c>
      <c r="Y33" s="117" t="s">
        <v>73</v>
      </c>
      <c r="Z33" s="117" t="s">
        <v>73</v>
      </c>
      <c r="AA33" s="105">
        <v>0</v>
      </c>
      <c r="AB33" s="117">
        <v>0</v>
      </c>
      <c r="AC33" s="117" t="s">
        <v>1715</v>
      </c>
      <c r="AD33" s="117">
        <v>2001</v>
      </c>
      <c r="AE33" s="117">
        <v>1</v>
      </c>
      <c r="AF33" s="117" t="s">
        <v>95</v>
      </c>
    </row>
    <row r="34" spans="1:32" ht="112">
      <c r="A34" s="170" t="s">
        <v>96</v>
      </c>
      <c r="B34" s="117" t="s">
        <v>1685</v>
      </c>
      <c r="C34" s="11"/>
      <c r="D34" s="11">
        <v>2</v>
      </c>
      <c r="E34" s="11">
        <v>3</v>
      </c>
      <c r="F34" s="11"/>
      <c r="G34" s="11"/>
      <c r="H34" s="11"/>
      <c r="I34" s="12"/>
      <c r="J34" s="117">
        <v>151</v>
      </c>
      <c r="K34" s="117">
        <v>12</v>
      </c>
      <c r="L34" s="117" t="s">
        <v>1705</v>
      </c>
      <c r="M34" s="117" t="s">
        <v>97</v>
      </c>
      <c r="N34" s="117" t="s">
        <v>4785</v>
      </c>
      <c r="O34" s="117">
        <v>60</v>
      </c>
      <c r="P34" s="117" t="s">
        <v>50</v>
      </c>
      <c r="Q34" s="117" t="s">
        <v>98</v>
      </c>
      <c r="R34" s="117">
        <v>1</v>
      </c>
      <c r="S34" s="117">
        <v>3</v>
      </c>
      <c r="T34" s="117">
        <v>0</v>
      </c>
      <c r="U34" s="117" t="s">
        <v>82</v>
      </c>
      <c r="V34" s="117" t="s">
        <v>1707</v>
      </c>
      <c r="W34" s="117" t="s">
        <v>99</v>
      </c>
      <c r="X34" s="117" t="s">
        <v>84</v>
      </c>
      <c r="Y34" s="117" t="s">
        <v>73</v>
      </c>
      <c r="Z34" s="117" t="s">
        <v>73</v>
      </c>
      <c r="AA34" s="217">
        <v>16897.759999999998</v>
      </c>
      <c r="AB34" s="117">
        <v>0</v>
      </c>
      <c r="AC34" s="118" t="s">
        <v>1718</v>
      </c>
      <c r="AD34" s="117">
        <v>2001</v>
      </c>
      <c r="AE34" s="117">
        <v>1</v>
      </c>
      <c r="AF34" s="118"/>
    </row>
    <row r="35" spans="1:32" ht="196">
      <c r="A35" s="170" t="s">
        <v>100</v>
      </c>
      <c r="B35" s="117" t="s">
        <v>101</v>
      </c>
      <c r="C35" s="11"/>
      <c r="D35" s="11">
        <v>2</v>
      </c>
      <c r="E35" s="11">
        <v>3</v>
      </c>
      <c r="F35" s="11"/>
      <c r="G35" s="11">
        <v>5</v>
      </c>
      <c r="H35" s="11"/>
      <c r="I35" s="12"/>
      <c r="J35" s="117">
        <v>54</v>
      </c>
      <c r="K35" s="117">
        <v>10</v>
      </c>
      <c r="L35" s="117" t="s">
        <v>1705</v>
      </c>
      <c r="M35" s="117" t="s">
        <v>102</v>
      </c>
      <c r="N35" s="117" t="s">
        <v>4786</v>
      </c>
      <c r="O35" s="117">
        <v>90</v>
      </c>
      <c r="P35" s="117">
        <v>8</v>
      </c>
      <c r="Q35" s="117" t="s">
        <v>103</v>
      </c>
      <c r="R35" s="117">
        <v>1</v>
      </c>
      <c r="S35" s="117">
        <v>4</v>
      </c>
      <c r="T35" s="117">
        <v>3</v>
      </c>
      <c r="U35" s="117" t="s">
        <v>82</v>
      </c>
      <c r="V35" s="117" t="s">
        <v>1707</v>
      </c>
      <c r="W35" s="117" t="s">
        <v>104</v>
      </c>
      <c r="X35" s="117" t="s">
        <v>105</v>
      </c>
      <c r="Y35" s="117" t="s">
        <v>106</v>
      </c>
      <c r="Z35" s="117" t="s">
        <v>107</v>
      </c>
      <c r="AA35" s="217">
        <v>13814.53</v>
      </c>
      <c r="AB35" s="117">
        <v>0</v>
      </c>
      <c r="AC35" s="117" t="s">
        <v>1718</v>
      </c>
      <c r="AD35" s="117">
        <v>2001</v>
      </c>
      <c r="AE35" s="117">
        <v>1</v>
      </c>
      <c r="AF35" s="117" t="s">
        <v>108</v>
      </c>
    </row>
    <row r="36" spans="1:32" ht="168">
      <c r="A36" s="170" t="s">
        <v>109</v>
      </c>
      <c r="B36" s="117" t="s">
        <v>110</v>
      </c>
      <c r="C36" s="11"/>
      <c r="D36" s="11"/>
      <c r="E36" s="11">
        <v>3</v>
      </c>
      <c r="F36" s="11"/>
      <c r="G36" s="11"/>
      <c r="H36" s="11"/>
      <c r="I36" s="12"/>
      <c r="J36" s="117">
        <v>54</v>
      </c>
      <c r="K36" s="117">
        <v>12</v>
      </c>
      <c r="L36" s="117" t="s">
        <v>1705</v>
      </c>
      <c r="M36" s="117" t="s">
        <v>111</v>
      </c>
      <c r="N36" s="117" t="s">
        <v>4787</v>
      </c>
      <c r="O36" s="117">
        <v>60</v>
      </c>
      <c r="P36" s="117">
        <v>8</v>
      </c>
      <c r="Q36" s="117" t="s">
        <v>103</v>
      </c>
      <c r="R36" s="117">
        <v>1</v>
      </c>
      <c r="S36" s="117">
        <v>4</v>
      </c>
      <c r="T36" s="117">
        <v>0</v>
      </c>
      <c r="U36" s="117" t="s">
        <v>82</v>
      </c>
      <c r="V36" s="117" t="s">
        <v>1707</v>
      </c>
      <c r="W36" s="117" t="s">
        <v>112</v>
      </c>
      <c r="X36" s="117" t="s">
        <v>84</v>
      </c>
      <c r="Y36" s="117" t="s">
        <v>113</v>
      </c>
      <c r="Z36" s="117" t="s">
        <v>73</v>
      </c>
      <c r="AA36" s="217">
        <v>5199.3100000000004</v>
      </c>
      <c r="AB36" s="117">
        <v>0</v>
      </c>
      <c r="AC36" s="118" t="s">
        <v>1715</v>
      </c>
      <c r="AD36" s="117">
        <v>2001</v>
      </c>
      <c r="AE36" s="117">
        <v>1</v>
      </c>
      <c r="AF36" s="118"/>
    </row>
    <row r="37" spans="1:32" ht="84">
      <c r="A37" s="170" t="s">
        <v>114</v>
      </c>
      <c r="B37" s="120" t="s">
        <v>115</v>
      </c>
      <c r="C37" s="20"/>
      <c r="D37" s="20"/>
      <c r="E37" s="20">
        <v>3</v>
      </c>
      <c r="F37" s="20"/>
      <c r="G37" s="20"/>
      <c r="H37" s="20"/>
      <c r="I37" s="119"/>
      <c r="J37" s="120">
        <v>27</v>
      </c>
      <c r="K37" s="120">
        <v>12</v>
      </c>
      <c r="L37" s="117" t="s">
        <v>1705</v>
      </c>
      <c r="M37" s="120" t="s">
        <v>116</v>
      </c>
      <c r="N37" s="120" t="s">
        <v>4788</v>
      </c>
      <c r="O37" s="120">
        <v>60</v>
      </c>
      <c r="P37" s="120">
        <v>8</v>
      </c>
      <c r="Q37" s="120" t="s">
        <v>117</v>
      </c>
      <c r="R37" s="120">
        <v>1</v>
      </c>
      <c r="S37" s="120">
        <v>4</v>
      </c>
      <c r="T37" s="120">
        <v>3</v>
      </c>
      <c r="U37" s="120" t="s">
        <v>82</v>
      </c>
      <c r="V37" s="120" t="s">
        <v>1707</v>
      </c>
      <c r="W37" s="120" t="s">
        <v>68</v>
      </c>
      <c r="X37" s="120" t="s">
        <v>118</v>
      </c>
      <c r="Y37" s="120" t="s">
        <v>73</v>
      </c>
      <c r="Z37" s="120" t="s">
        <v>73</v>
      </c>
      <c r="AA37" s="217">
        <v>1949.74</v>
      </c>
      <c r="AB37" s="120">
        <v>0</v>
      </c>
      <c r="AC37" s="20" t="s">
        <v>1715</v>
      </c>
      <c r="AD37" s="120">
        <v>2001</v>
      </c>
      <c r="AE37" s="117">
        <v>1</v>
      </c>
      <c r="AF37" s="20"/>
    </row>
    <row r="38" spans="1:32" ht="98">
      <c r="A38" s="170" t="s">
        <v>119</v>
      </c>
      <c r="B38" s="117" t="s">
        <v>1719</v>
      </c>
      <c r="C38" s="11"/>
      <c r="D38" s="11">
        <v>2</v>
      </c>
      <c r="E38" s="11">
        <v>3</v>
      </c>
      <c r="F38" s="11"/>
      <c r="G38" s="11"/>
      <c r="H38" s="11">
        <v>6</v>
      </c>
      <c r="I38" s="12"/>
      <c r="J38" s="117">
        <v>139</v>
      </c>
      <c r="K38" s="117">
        <v>12</v>
      </c>
      <c r="L38" s="117" t="s">
        <v>1705</v>
      </c>
      <c r="M38" s="117" t="s">
        <v>122</v>
      </c>
      <c r="N38" s="117" t="s">
        <v>4789</v>
      </c>
      <c r="O38" s="117">
        <v>60</v>
      </c>
      <c r="P38" s="117" t="s">
        <v>121</v>
      </c>
      <c r="Q38" s="117" t="s">
        <v>81</v>
      </c>
      <c r="R38" s="117">
        <v>1</v>
      </c>
      <c r="S38" s="117">
        <v>3</v>
      </c>
      <c r="T38" s="117">
        <v>0</v>
      </c>
      <c r="U38" s="117" t="s">
        <v>82</v>
      </c>
      <c r="V38" s="117" t="s">
        <v>1707</v>
      </c>
      <c r="W38" s="117" t="s">
        <v>68</v>
      </c>
      <c r="X38" s="117" t="s">
        <v>123</v>
      </c>
      <c r="Y38" s="117" t="s">
        <v>73</v>
      </c>
      <c r="Z38" s="117" t="s">
        <v>73</v>
      </c>
      <c r="AA38" s="217">
        <v>10886.05</v>
      </c>
      <c r="AB38" s="117">
        <v>0</v>
      </c>
      <c r="AC38" s="117" t="s">
        <v>1715</v>
      </c>
      <c r="AD38" s="117">
        <v>2014</v>
      </c>
      <c r="AE38" s="117">
        <v>1</v>
      </c>
      <c r="AF38" s="117" t="s">
        <v>124</v>
      </c>
    </row>
    <row r="39" spans="1:32" ht="224">
      <c r="A39" s="170" t="s">
        <v>125</v>
      </c>
      <c r="B39" s="117" t="s">
        <v>126</v>
      </c>
      <c r="C39" s="11"/>
      <c r="D39" s="11">
        <v>2</v>
      </c>
      <c r="E39" s="11">
        <v>3</v>
      </c>
      <c r="F39" s="11"/>
      <c r="G39" s="11"/>
      <c r="H39" s="11"/>
      <c r="I39" s="12"/>
      <c r="J39" s="117">
        <v>40</v>
      </c>
      <c r="K39" s="117">
        <v>12</v>
      </c>
      <c r="L39" s="117" t="s">
        <v>1705</v>
      </c>
      <c r="M39" s="117" t="s">
        <v>4790</v>
      </c>
      <c r="N39" s="117" t="s">
        <v>4791</v>
      </c>
      <c r="O39" s="117">
        <v>60</v>
      </c>
      <c r="P39" s="117">
        <v>3</v>
      </c>
      <c r="Q39" s="117" t="s">
        <v>81</v>
      </c>
      <c r="R39" s="117">
        <v>1</v>
      </c>
      <c r="S39" s="117">
        <v>3</v>
      </c>
      <c r="T39" s="117">
        <v>3</v>
      </c>
      <c r="U39" s="117" t="s">
        <v>82</v>
      </c>
      <c r="V39" s="117" t="s">
        <v>1707</v>
      </c>
      <c r="W39" s="117" t="s">
        <v>127</v>
      </c>
      <c r="X39" s="117" t="s">
        <v>84</v>
      </c>
      <c r="Y39" s="117" t="s">
        <v>73</v>
      </c>
      <c r="Z39" s="117" t="s">
        <v>73</v>
      </c>
      <c r="AA39" s="217">
        <v>3249.57</v>
      </c>
      <c r="AB39" s="117">
        <v>0</v>
      </c>
      <c r="AC39" s="118" t="s">
        <v>1715</v>
      </c>
      <c r="AD39" s="117">
        <v>2018</v>
      </c>
      <c r="AE39" s="117">
        <v>1</v>
      </c>
      <c r="AF39" s="118"/>
    </row>
    <row r="40" spans="1:32" ht="126">
      <c r="A40" s="170" t="s">
        <v>4792</v>
      </c>
      <c r="B40" s="117" t="s">
        <v>4793</v>
      </c>
      <c r="C40" s="11"/>
      <c r="D40" s="11"/>
      <c r="E40" s="11">
        <v>3</v>
      </c>
      <c r="F40" s="11"/>
      <c r="G40" s="11">
        <v>5</v>
      </c>
      <c r="H40" s="11"/>
      <c r="I40" s="12"/>
      <c r="J40" s="117">
        <v>53</v>
      </c>
      <c r="K40" s="117">
        <f xml:space="preserve"> 12*12</f>
        <v>144</v>
      </c>
      <c r="L40" s="117" t="s">
        <v>1705</v>
      </c>
      <c r="M40" s="117" t="s">
        <v>129</v>
      </c>
      <c r="N40" s="117" t="s">
        <v>4794</v>
      </c>
      <c r="O40" s="117">
        <v>60</v>
      </c>
      <c r="P40" s="117">
        <v>4</v>
      </c>
      <c r="Q40" s="117" t="s">
        <v>98</v>
      </c>
      <c r="R40" s="117">
        <v>1</v>
      </c>
      <c r="S40" s="117">
        <v>3</v>
      </c>
      <c r="T40" s="117">
        <v>3</v>
      </c>
      <c r="U40" s="117" t="s">
        <v>82</v>
      </c>
      <c r="V40" s="117" t="s">
        <v>1720</v>
      </c>
      <c r="W40" s="117" t="s">
        <v>127</v>
      </c>
      <c r="X40" s="117" t="s">
        <v>84</v>
      </c>
      <c r="Y40" s="117" t="s">
        <v>73</v>
      </c>
      <c r="Z40" s="117" t="s">
        <v>73</v>
      </c>
      <c r="AA40" s="217">
        <v>1949.74</v>
      </c>
      <c r="AB40" s="117">
        <v>0</v>
      </c>
      <c r="AC40" s="118" t="s">
        <v>85</v>
      </c>
      <c r="AD40" s="9">
        <v>2019</v>
      </c>
      <c r="AE40" s="117">
        <v>1</v>
      </c>
      <c r="AF40" s="118"/>
    </row>
    <row r="41" spans="1:32" ht="84">
      <c r="A41" s="170" t="s">
        <v>4795</v>
      </c>
      <c r="B41" s="117" t="s">
        <v>131</v>
      </c>
      <c r="C41" s="11"/>
      <c r="D41" s="11"/>
      <c r="E41" s="11">
        <v>3</v>
      </c>
      <c r="F41" s="11"/>
      <c r="G41" s="11"/>
      <c r="H41" s="11"/>
      <c r="I41" s="12"/>
      <c r="J41" s="117">
        <v>73</v>
      </c>
      <c r="K41" s="117">
        <v>12</v>
      </c>
      <c r="L41" s="117" t="s">
        <v>1705</v>
      </c>
      <c r="M41" s="117" t="s">
        <v>132</v>
      </c>
      <c r="N41" s="117" t="s">
        <v>4796</v>
      </c>
      <c r="O41" s="117">
        <v>60</v>
      </c>
      <c r="P41" s="122" t="s">
        <v>50</v>
      </c>
      <c r="Q41" s="117" t="s">
        <v>133</v>
      </c>
      <c r="R41" s="117">
        <v>1</v>
      </c>
      <c r="S41" s="117">
        <v>4</v>
      </c>
      <c r="T41" s="117">
        <v>0</v>
      </c>
      <c r="U41" s="117" t="s">
        <v>82</v>
      </c>
      <c r="V41" s="117" t="s">
        <v>1707</v>
      </c>
      <c r="W41" s="117" t="s">
        <v>56</v>
      </c>
      <c r="X41" s="117" t="s">
        <v>58</v>
      </c>
      <c r="Y41" s="117" t="s">
        <v>73</v>
      </c>
      <c r="Z41" s="117" t="s">
        <v>73</v>
      </c>
      <c r="AA41" s="217">
        <v>1299.83</v>
      </c>
      <c r="AB41" s="117">
        <v>0</v>
      </c>
      <c r="AC41" s="118" t="s">
        <v>1715</v>
      </c>
      <c r="AD41" s="9">
        <v>2019</v>
      </c>
      <c r="AE41" s="117">
        <v>1</v>
      </c>
      <c r="AF41" s="118"/>
    </row>
    <row r="42" spans="1:32" ht="84">
      <c r="A42" s="170" t="s">
        <v>134</v>
      </c>
      <c r="B42" s="117" t="s">
        <v>135</v>
      </c>
      <c r="C42" s="11"/>
      <c r="D42" s="11"/>
      <c r="E42" s="11">
        <v>3</v>
      </c>
      <c r="F42" s="11"/>
      <c r="G42" s="11"/>
      <c r="H42" s="11"/>
      <c r="I42" s="12"/>
      <c r="J42" s="117">
        <v>184</v>
      </c>
      <c r="K42" s="117" t="s">
        <v>67</v>
      </c>
      <c r="L42" s="117" t="s">
        <v>1705</v>
      </c>
      <c r="M42" s="117" t="s">
        <v>136</v>
      </c>
      <c r="N42" s="117" t="s">
        <v>4797</v>
      </c>
      <c r="O42" s="117">
        <v>90</v>
      </c>
      <c r="P42" s="117" t="s">
        <v>50</v>
      </c>
      <c r="Q42" s="117" t="s">
        <v>98</v>
      </c>
      <c r="R42" s="117">
        <v>1</v>
      </c>
      <c r="S42" s="117">
        <v>3</v>
      </c>
      <c r="T42" s="117">
        <v>0</v>
      </c>
      <c r="U42" s="117" t="s">
        <v>82</v>
      </c>
      <c r="V42" s="117" t="s">
        <v>1707</v>
      </c>
      <c r="W42" s="117" t="s">
        <v>137</v>
      </c>
      <c r="X42" s="117" t="s">
        <v>138</v>
      </c>
      <c r="Y42" s="117" t="s">
        <v>73</v>
      </c>
      <c r="Z42" s="117" t="s">
        <v>73</v>
      </c>
      <c r="AA42" s="217">
        <v>6654.31</v>
      </c>
      <c r="AB42" s="117">
        <v>0</v>
      </c>
      <c r="AC42" s="118" t="s">
        <v>1715</v>
      </c>
      <c r="AD42" s="9">
        <v>2017</v>
      </c>
      <c r="AE42" s="117">
        <v>1</v>
      </c>
      <c r="AF42" s="118"/>
    </row>
    <row r="43" spans="1:32" ht="84">
      <c r="A43" s="170" t="s">
        <v>1721</v>
      </c>
      <c r="B43" s="117" t="s">
        <v>1722</v>
      </c>
      <c r="C43" s="11"/>
      <c r="D43" s="11"/>
      <c r="E43" s="11">
        <v>3</v>
      </c>
      <c r="F43" s="11"/>
      <c r="G43" s="11">
        <v>5</v>
      </c>
      <c r="H43" s="11">
        <v>6</v>
      </c>
      <c r="I43" s="12"/>
      <c r="J43" s="117">
        <v>59</v>
      </c>
      <c r="K43" s="117">
        <v>15</v>
      </c>
      <c r="L43" s="117" t="s">
        <v>1705</v>
      </c>
      <c r="M43" s="117" t="s">
        <v>1723</v>
      </c>
      <c r="N43" s="117" t="s">
        <v>4798</v>
      </c>
      <c r="O43" s="117">
        <v>90</v>
      </c>
      <c r="P43" s="117">
        <v>8</v>
      </c>
      <c r="Q43" s="117" t="s">
        <v>1724</v>
      </c>
      <c r="R43" s="117">
        <v>1</v>
      </c>
      <c r="S43" s="117">
        <v>3</v>
      </c>
      <c r="T43" s="117">
        <v>3</v>
      </c>
      <c r="U43" s="117" t="s">
        <v>1725</v>
      </c>
      <c r="V43" s="117" t="s">
        <v>1707</v>
      </c>
      <c r="W43" s="117" t="s">
        <v>1726</v>
      </c>
      <c r="X43" s="117" t="s">
        <v>1421</v>
      </c>
      <c r="Y43" s="117" t="s">
        <v>73</v>
      </c>
      <c r="Z43" s="117" t="s">
        <v>1727</v>
      </c>
      <c r="AA43" s="217">
        <v>4990.7299999999996</v>
      </c>
      <c r="AB43" s="117">
        <v>0</v>
      </c>
      <c r="AC43" s="118" t="s">
        <v>1728</v>
      </c>
      <c r="AD43" s="9">
        <v>2015</v>
      </c>
      <c r="AE43" s="117">
        <v>1</v>
      </c>
      <c r="AF43" s="118"/>
    </row>
    <row r="44" spans="1:32" ht="84">
      <c r="A44" s="170" t="s">
        <v>4799</v>
      </c>
      <c r="B44" s="117" t="s">
        <v>139</v>
      </c>
      <c r="C44" s="11"/>
      <c r="D44" s="11">
        <v>2</v>
      </c>
      <c r="E44" s="11">
        <v>3</v>
      </c>
      <c r="F44" s="11"/>
      <c r="G44" s="11"/>
      <c r="H44" s="11"/>
      <c r="I44" s="12"/>
      <c r="J44" s="117">
        <v>287</v>
      </c>
      <c r="K44" s="117" t="s">
        <v>67</v>
      </c>
      <c r="L44" s="117" t="s">
        <v>1705</v>
      </c>
      <c r="M44" s="117" t="s">
        <v>140</v>
      </c>
      <c r="N44" s="117" t="s">
        <v>4800</v>
      </c>
      <c r="O44" s="117">
        <v>60</v>
      </c>
      <c r="P44" s="117" t="s">
        <v>50</v>
      </c>
      <c r="Q44" s="117" t="s">
        <v>81</v>
      </c>
      <c r="R44" s="117">
        <v>1</v>
      </c>
      <c r="S44" s="117">
        <v>3</v>
      </c>
      <c r="T44" s="117">
        <v>0</v>
      </c>
      <c r="U44" s="117" t="s">
        <v>82</v>
      </c>
      <c r="V44" s="117" t="s">
        <v>1707</v>
      </c>
      <c r="W44" s="117" t="s">
        <v>137</v>
      </c>
      <c r="X44" s="117" t="s">
        <v>84</v>
      </c>
      <c r="Y44" s="117" t="s">
        <v>73</v>
      </c>
      <c r="Z44" s="117" t="s">
        <v>73</v>
      </c>
      <c r="AA44" s="217">
        <v>14216.03</v>
      </c>
      <c r="AB44" s="117">
        <v>0</v>
      </c>
      <c r="AC44" s="117" t="s">
        <v>1715</v>
      </c>
      <c r="AD44" s="9">
        <v>2017</v>
      </c>
      <c r="AE44" s="117">
        <v>1</v>
      </c>
      <c r="AF44" s="117" t="s">
        <v>141</v>
      </c>
    </row>
    <row r="45" spans="1:32" ht="112">
      <c r="A45" s="170" t="s">
        <v>4801</v>
      </c>
      <c r="B45" s="117" t="s">
        <v>1729</v>
      </c>
      <c r="C45" s="11"/>
      <c r="D45" s="11"/>
      <c r="E45" s="11">
        <v>3</v>
      </c>
      <c r="F45" s="11">
        <v>4</v>
      </c>
      <c r="G45" s="11"/>
      <c r="H45" s="11"/>
      <c r="I45" s="12"/>
      <c r="J45" s="117">
        <v>765</v>
      </c>
      <c r="K45" s="117" t="s">
        <v>67</v>
      </c>
      <c r="L45" s="117" t="s">
        <v>1705</v>
      </c>
      <c r="M45" s="117" t="s">
        <v>142</v>
      </c>
      <c r="N45" s="117" t="s">
        <v>4802</v>
      </c>
      <c r="O45" s="117">
        <v>60</v>
      </c>
      <c r="P45" s="117" t="s">
        <v>50</v>
      </c>
      <c r="Q45" s="117" t="s">
        <v>143</v>
      </c>
      <c r="R45" s="117">
        <v>1</v>
      </c>
      <c r="S45" s="117">
        <v>3</v>
      </c>
      <c r="T45" s="117">
        <v>0</v>
      </c>
      <c r="U45" s="117" t="s">
        <v>82</v>
      </c>
      <c r="V45" s="117" t="s">
        <v>1707</v>
      </c>
      <c r="W45" s="117" t="s">
        <v>144</v>
      </c>
      <c r="X45" s="117" t="s">
        <v>84</v>
      </c>
      <c r="Y45" s="117" t="s">
        <v>73</v>
      </c>
      <c r="Z45" s="117" t="s">
        <v>73</v>
      </c>
      <c r="AA45" s="217">
        <v>9423.75</v>
      </c>
      <c r="AB45" s="117">
        <v>0</v>
      </c>
      <c r="AC45" s="117" t="s">
        <v>1715</v>
      </c>
      <c r="AD45" s="9">
        <v>2017</v>
      </c>
      <c r="AE45" s="117">
        <v>1</v>
      </c>
      <c r="AF45" s="117"/>
    </row>
    <row r="46" spans="1:32" ht="70">
      <c r="A46" s="170" t="s">
        <v>4803</v>
      </c>
      <c r="B46" s="117" t="s">
        <v>1730</v>
      </c>
      <c r="C46" s="11"/>
      <c r="D46" s="11"/>
      <c r="E46" s="11">
        <v>3</v>
      </c>
      <c r="F46" s="11"/>
      <c r="G46" s="11"/>
      <c r="H46" s="11"/>
      <c r="I46" s="12"/>
      <c r="J46" s="117">
        <v>63</v>
      </c>
      <c r="K46" s="117">
        <v>15</v>
      </c>
      <c r="L46" s="117" t="s">
        <v>1705</v>
      </c>
      <c r="M46" s="117" t="s">
        <v>145</v>
      </c>
      <c r="N46" s="117" t="s">
        <v>4804</v>
      </c>
      <c r="O46" s="117">
        <v>60</v>
      </c>
      <c r="P46" s="117">
        <v>8</v>
      </c>
      <c r="Q46" s="117" t="s">
        <v>146</v>
      </c>
      <c r="R46" s="117">
        <v>1</v>
      </c>
      <c r="S46" s="117">
        <v>3</v>
      </c>
      <c r="T46" s="117">
        <v>3</v>
      </c>
      <c r="U46" s="117" t="s">
        <v>82</v>
      </c>
      <c r="V46" s="117" t="s">
        <v>1707</v>
      </c>
      <c r="W46" s="117" t="s">
        <v>144</v>
      </c>
      <c r="X46" s="117" t="s">
        <v>84</v>
      </c>
      <c r="Y46" s="117" t="s">
        <v>73</v>
      </c>
      <c r="Z46" s="117" t="s">
        <v>73</v>
      </c>
      <c r="AA46" s="217">
        <v>4711.87</v>
      </c>
      <c r="AB46" s="117">
        <v>0</v>
      </c>
      <c r="AC46" s="117" t="s">
        <v>1715</v>
      </c>
      <c r="AD46" s="9">
        <v>2019</v>
      </c>
      <c r="AE46" s="117">
        <v>1</v>
      </c>
      <c r="AF46" s="117"/>
    </row>
    <row r="47" spans="1:32" ht="112">
      <c r="A47" s="170" t="s">
        <v>147</v>
      </c>
      <c r="B47" s="117" t="s">
        <v>148</v>
      </c>
      <c r="C47" s="11"/>
      <c r="D47" s="11"/>
      <c r="E47" s="11">
        <v>3</v>
      </c>
      <c r="F47" s="11"/>
      <c r="G47" s="11">
        <v>5</v>
      </c>
      <c r="H47" s="11"/>
      <c r="I47" s="12"/>
      <c r="J47" s="117">
        <v>81</v>
      </c>
      <c r="K47" s="117">
        <v>12</v>
      </c>
      <c r="L47" s="117" t="s">
        <v>1705</v>
      </c>
      <c r="M47" s="117" t="s">
        <v>1731</v>
      </c>
      <c r="N47" s="117" t="s">
        <v>4805</v>
      </c>
      <c r="O47" s="117">
        <v>60</v>
      </c>
      <c r="P47" s="117">
        <v>8</v>
      </c>
      <c r="Q47" s="117" t="s">
        <v>149</v>
      </c>
      <c r="R47" s="117">
        <v>1</v>
      </c>
      <c r="S47" s="117">
        <v>3</v>
      </c>
      <c r="T47" s="117">
        <v>3</v>
      </c>
      <c r="U47" s="117" t="s">
        <v>82</v>
      </c>
      <c r="V47" s="117" t="s">
        <v>1707</v>
      </c>
      <c r="W47" s="117" t="s">
        <v>150</v>
      </c>
      <c r="X47" s="117" t="s">
        <v>84</v>
      </c>
      <c r="Y47" s="117" t="s">
        <v>73</v>
      </c>
      <c r="Z47" s="117" t="s">
        <v>73</v>
      </c>
      <c r="AA47" s="217">
        <v>5524.27</v>
      </c>
      <c r="AB47" s="117">
        <v>0</v>
      </c>
      <c r="AC47" s="118" t="s">
        <v>1715</v>
      </c>
      <c r="AD47" s="9">
        <v>2018</v>
      </c>
      <c r="AE47" s="117">
        <v>1</v>
      </c>
      <c r="AF47" s="118"/>
    </row>
    <row r="48" spans="1:32" ht="70">
      <c r="A48" s="223" t="s">
        <v>1732</v>
      </c>
      <c r="B48" s="117" t="s">
        <v>1733</v>
      </c>
      <c r="C48" s="11"/>
      <c r="D48" s="11">
        <v>2</v>
      </c>
      <c r="E48" s="11">
        <v>3</v>
      </c>
      <c r="F48" s="11"/>
      <c r="G48" s="11"/>
      <c r="H48" s="11"/>
      <c r="I48" s="12"/>
      <c r="J48" s="117">
        <v>56</v>
      </c>
      <c r="K48" s="117">
        <v>15</v>
      </c>
      <c r="L48" s="117" t="s">
        <v>1705</v>
      </c>
      <c r="M48" s="117" t="s">
        <v>1734</v>
      </c>
      <c r="N48" s="117" t="s">
        <v>1735</v>
      </c>
      <c r="O48" s="117">
        <v>60</v>
      </c>
      <c r="P48" s="117">
        <v>3</v>
      </c>
      <c r="Q48" s="117" t="s">
        <v>151</v>
      </c>
      <c r="R48" s="117">
        <v>1</v>
      </c>
      <c r="S48" s="117">
        <v>3</v>
      </c>
      <c r="T48" s="117">
        <v>3</v>
      </c>
      <c r="U48" s="117" t="s">
        <v>82</v>
      </c>
      <c r="V48" s="117" t="s">
        <v>1707</v>
      </c>
      <c r="W48" s="8" t="s">
        <v>144</v>
      </c>
      <c r="X48" s="8" t="s">
        <v>84</v>
      </c>
      <c r="Y48" s="8" t="s">
        <v>73</v>
      </c>
      <c r="Z48" s="8" t="s">
        <v>73</v>
      </c>
      <c r="AA48" s="217">
        <v>13648.19</v>
      </c>
      <c r="AB48" s="8">
        <v>0</v>
      </c>
      <c r="AC48" s="8">
        <v>1</v>
      </c>
      <c r="AD48" s="9">
        <v>2017</v>
      </c>
      <c r="AE48" s="117">
        <v>1</v>
      </c>
      <c r="AF48" s="8"/>
    </row>
    <row r="49" spans="1:32" ht="84">
      <c r="A49" s="223" t="s">
        <v>1736</v>
      </c>
      <c r="B49" s="117" t="s">
        <v>152</v>
      </c>
      <c r="C49" s="11"/>
      <c r="D49" s="11">
        <v>2</v>
      </c>
      <c r="E49" s="11">
        <v>3</v>
      </c>
      <c r="F49" s="11"/>
      <c r="G49" s="11"/>
      <c r="H49" s="11"/>
      <c r="I49" s="12"/>
      <c r="J49" s="117">
        <v>0</v>
      </c>
      <c r="K49" s="117" t="s">
        <v>63</v>
      </c>
      <c r="L49" s="117" t="s">
        <v>58</v>
      </c>
      <c r="M49" s="117" t="s">
        <v>1737</v>
      </c>
      <c r="N49" s="117" t="s">
        <v>153</v>
      </c>
      <c r="O49" s="117" t="s">
        <v>23</v>
      </c>
      <c r="P49" s="218">
        <f>127/7</f>
        <v>18.142857142857142</v>
      </c>
      <c r="Q49" s="117" t="s">
        <v>154</v>
      </c>
      <c r="R49" s="117">
        <v>1</v>
      </c>
      <c r="S49" s="117">
        <v>2</v>
      </c>
      <c r="T49" s="117" t="s">
        <v>155</v>
      </c>
      <c r="U49" s="117" t="s">
        <v>82</v>
      </c>
      <c r="V49" s="117" t="s">
        <v>1707</v>
      </c>
      <c r="W49" s="8" t="s">
        <v>58</v>
      </c>
      <c r="X49" s="8" t="s">
        <v>6</v>
      </c>
      <c r="Y49" s="8" t="s">
        <v>73</v>
      </c>
      <c r="Z49" s="8" t="s">
        <v>73</v>
      </c>
      <c r="AA49" s="105">
        <v>0</v>
      </c>
      <c r="AB49" s="8">
        <v>0</v>
      </c>
      <c r="AC49" s="8" t="s">
        <v>1728</v>
      </c>
      <c r="AD49" s="9" t="s">
        <v>74</v>
      </c>
      <c r="AE49" s="117">
        <v>1</v>
      </c>
      <c r="AF49" s="8"/>
    </row>
    <row r="50" spans="1:32" ht="70">
      <c r="A50" s="223" t="s">
        <v>156</v>
      </c>
      <c r="B50" s="117" t="s">
        <v>157</v>
      </c>
      <c r="C50" s="11"/>
      <c r="D50" s="11">
        <v>2</v>
      </c>
      <c r="E50" s="11">
        <v>3</v>
      </c>
      <c r="F50" s="11"/>
      <c r="G50" s="11">
        <v>5</v>
      </c>
      <c r="H50" s="11"/>
      <c r="I50" s="12"/>
      <c r="J50" s="117">
        <v>70</v>
      </c>
      <c r="K50" s="117" t="s">
        <v>67</v>
      </c>
      <c r="L50" s="117" t="s">
        <v>1705</v>
      </c>
      <c r="M50" s="117" t="s">
        <v>1738</v>
      </c>
      <c r="N50" s="117" t="s">
        <v>1739</v>
      </c>
      <c r="O50" s="117">
        <v>120</v>
      </c>
      <c r="P50" s="117" t="s">
        <v>158</v>
      </c>
      <c r="Q50" s="117" t="s">
        <v>159</v>
      </c>
      <c r="R50" s="117">
        <v>1</v>
      </c>
      <c r="S50" s="117">
        <v>4</v>
      </c>
      <c r="T50" s="117">
        <v>3</v>
      </c>
      <c r="U50" s="117" t="s">
        <v>82</v>
      </c>
      <c r="V50" s="117" t="s">
        <v>1707</v>
      </c>
      <c r="W50" s="8" t="s">
        <v>56</v>
      </c>
      <c r="X50" s="8" t="s">
        <v>84</v>
      </c>
      <c r="Y50" s="8" t="s">
        <v>73</v>
      </c>
      <c r="Z50" s="8" t="s">
        <v>73</v>
      </c>
      <c r="AA50" s="217">
        <v>9771.89</v>
      </c>
      <c r="AB50" s="8">
        <v>0</v>
      </c>
      <c r="AC50" s="8" t="s">
        <v>1715</v>
      </c>
      <c r="AD50" s="9" t="s">
        <v>74</v>
      </c>
      <c r="AE50" s="117">
        <v>1</v>
      </c>
      <c r="AF50" s="8"/>
    </row>
    <row r="51" spans="1:32" ht="319">
      <c r="A51" s="223" t="s">
        <v>4806</v>
      </c>
      <c r="B51" s="117" t="s">
        <v>161</v>
      </c>
      <c r="C51" s="11">
        <v>1</v>
      </c>
      <c r="D51" s="11">
        <v>2</v>
      </c>
      <c r="E51" s="11">
        <v>3</v>
      </c>
      <c r="F51" s="11">
        <v>4</v>
      </c>
      <c r="G51" s="11"/>
      <c r="H51" s="11"/>
      <c r="I51" s="12"/>
      <c r="J51" s="117" t="s">
        <v>4807</v>
      </c>
      <c r="K51" s="117" t="s">
        <v>67</v>
      </c>
      <c r="L51" s="117" t="s">
        <v>1705</v>
      </c>
      <c r="M51" s="117" t="s">
        <v>1740</v>
      </c>
      <c r="N51" s="117" t="s">
        <v>1741</v>
      </c>
      <c r="O51" s="117">
        <v>60</v>
      </c>
      <c r="P51" s="117" t="s">
        <v>164</v>
      </c>
      <c r="Q51" s="117" t="s">
        <v>162</v>
      </c>
      <c r="R51" s="117">
        <v>3</v>
      </c>
      <c r="S51" s="117">
        <v>0</v>
      </c>
      <c r="T51" s="117">
        <v>0</v>
      </c>
      <c r="U51" s="117" t="s">
        <v>163</v>
      </c>
      <c r="V51" s="117" t="s">
        <v>1707</v>
      </c>
      <c r="W51" s="8" t="s">
        <v>144</v>
      </c>
      <c r="X51" s="8" t="s">
        <v>84</v>
      </c>
      <c r="Y51" s="8" t="s">
        <v>73</v>
      </c>
      <c r="Z51" s="8" t="s">
        <v>73</v>
      </c>
      <c r="AA51" s="217">
        <v>263753.88</v>
      </c>
      <c r="AB51" s="8">
        <v>0</v>
      </c>
      <c r="AC51" s="8" t="s">
        <v>1728</v>
      </c>
      <c r="AD51" s="9" t="s">
        <v>74</v>
      </c>
      <c r="AE51" s="117">
        <v>1</v>
      </c>
      <c r="AF51" s="8"/>
    </row>
    <row r="52" spans="1:32" ht="42">
      <c r="A52" s="223" t="s">
        <v>1742</v>
      </c>
      <c r="B52" s="117" t="s">
        <v>1743</v>
      </c>
      <c r="C52" s="11"/>
      <c r="D52" s="11">
        <v>2</v>
      </c>
      <c r="E52" s="11">
        <v>3</v>
      </c>
      <c r="F52" s="11"/>
      <c r="G52" s="11"/>
      <c r="H52" s="11">
        <v>6</v>
      </c>
      <c r="I52" s="12"/>
      <c r="J52" s="117">
        <v>137</v>
      </c>
      <c r="K52" s="117" t="s">
        <v>84</v>
      </c>
      <c r="L52" s="117" t="s">
        <v>1705</v>
      </c>
      <c r="M52" s="117" t="s">
        <v>1744</v>
      </c>
      <c r="N52" s="117" t="s">
        <v>1745</v>
      </c>
      <c r="O52" s="117">
        <v>180</v>
      </c>
      <c r="P52" s="117" t="s">
        <v>23</v>
      </c>
      <c r="Q52" s="117" t="s">
        <v>367</v>
      </c>
      <c r="R52" s="117">
        <v>1</v>
      </c>
      <c r="S52" s="117">
        <v>3</v>
      </c>
      <c r="T52" s="117">
        <v>0</v>
      </c>
      <c r="U52" s="117" t="s">
        <v>165</v>
      </c>
      <c r="V52" s="117" t="s">
        <v>1707</v>
      </c>
      <c r="W52" s="8" t="s">
        <v>1746</v>
      </c>
      <c r="X52" s="8" t="s">
        <v>1747</v>
      </c>
      <c r="Y52" s="8" t="s">
        <v>73</v>
      </c>
      <c r="Z52" s="8" t="s">
        <v>73</v>
      </c>
      <c r="AA52" s="105">
        <v>0</v>
      </c>
      <c r="AB52" s="8">
        <v>0</v>
      </c>
      <c r="AC52" s="8">
        <v>1</v>
      </c>
      <c r="AD52" s="9"/>
      <c r="AE52" s="117">
        <v>1</v>
      </c>
      <c r="AF52" s="8"/>
    </row>
    <row r="53" spans="1:32" ht="28">
      <c r="A53" s="223" t="s">
        <v>1748</v>
      </c>
      <c r="B53" s="117" t="s">
        <v>1749</v>
      </c>
      <c r="C53" s="11"/>
      <c r="D53" s="11">
        <v>2</v>
      </c>
      <c r="E53" s="11"/>
      <c r="F53" s="11"/>
      <c r="G53" s="11"/>
      <c r="H53" s="11">
        <v>6</v>
      </c>
      <c r="I53" s="12">
        <v>7</v>
      </c>
      <c r="J53" s="117">
        <v>62</v>
      </c>
      <c r="K53" s="117" t="s">
        <v>84</v>
      </c>
      <c r="L53" s="117" t="s">
        <v>1705</v>
      </c>
      <c r="M53" s="117" t="s">
        <v>1750</v>
      </c>
      <c r="N53" s="117" t="s">
        <v>1751</v>
      </c>
      <c r="O53" s="117">
        <v>30</v>
      </c>
      <c r="P53" s="117" t="s">
        <v>23</v>
      </c>
      <c r="Q53" s="117" t="s">
        <v>162</v>
      </c>
      <c r="R53" s="117">
        <v>1</v>
      </c>
      <c r="S53" s="117">
        <v>3</v>
      </c>
      <c r="T53" s="117">
        <v>0</v>
      </c>
      <c r="U53" s="117" t="s">
        <v>1752</v>
      </c>
      <c r="V53" s="117" t="s">
        <v>1707</v>
      </c>
      <c r="W53" s="8" t="s">
        <v>144</v>
      </c>
      <c r="X53" s="8" t="s">
        <v>73</v>
      </c>
      <c r="Y53" s="8" t="s">
        <v>73</v>
      </c>
      <c r="Z53" s="8" t="s">
        <v>73</v>
      </c>
      <c r="AA53" s="105">
        <v>0</v>
      </c>
      <c r="AB53" s="109">
        <v>0</v>
      </c>
      <c r="AC53" s="8">
        <v>1</v>
      </c>
      <c r="AD53" s="9">
        <v>2010</v>
      </c>
      <c r="AE53" s="117">
        <v>1</v>
      </c>
      <c r="AF53" s="8"/>
    </row>
    <row r="54" spans="1:32" ht="28">
      <c r="A54" s="223" t="s">
        <v>1753</v>
      </c>
      <c r="B54" s="117" t="s">
        <v>1754</v>
      </c>
      <c r="C54" s="11"/>
      <c r="D54" s="11">
        <v>2</v>
      </c>
      <c r="E54" s="11">
        <v>3</v>
      </c>
      <c r="F54" s="11"/>
      <c r="G54" s="11">
        <v>5</v>
      </c>
      <c r="H54" s="11">
        <v>6</v>
      </c>
      <c r="I54" s="12">
        <v>7</v>
      </c>
      <c r="J54" s="117">
        <v>112</v>
      </c>
      <c r="K54" s="117" t="s">
        <v>84</v>
      </c>
      <c r="L54" s="117" t="s">
        <v>1705</v>
      </c>
      <c r="M54" s="117" t="s">
        <v>1755</v>
      </c>
      <c r="N54" s="117" t="s">
        <v>1756</v>
      </c>
      <c r="O54" s="117">
        <v>30</v>
      </c>
      <c r="P54" s="117" t="s">
        <v>23</v>
      </c>
      <c r="Q54" s="117" t="s">
        <v>162</v>
      </c>
      <c r="R54" s="117">
        <v>1</v>
      </c>
      <c r="S54" s="117" t="s">
        <v>1757</v>
      </c>
      <c r="T54" s="117">
        <v>0</v>
      </c>
      <c r="U54" s="117" t="s">
        <v>1758</v>
      </c>
      <c r="V54" s="117" t="s">
        <v>1707</v>
      </c>
      <c r="W54" s="8" t="s">
        <v>144</v>
      </c>
      <c r="X54" s="8" t="s">
        <v>1759</v>
      </c>
      <c r="Y54" s="8" t="s">
        <v>73</v>
      </c>
      <c r="Z54" s="8" t="s">
        <v>58</v>
      </c>
      <c r="AA54" s="105">
        <v>0</v>
      </c>
      <c r="AB54" s="109">
        <v>0</v>
      </c>
      <c r="AC54" s="8">
        <v>1</v>
      </c>
      <c r="AD54" s="9">
        <v>2010</v>
      </c>
      <c r="AE54" s="117">
        <v>1</v>
      </c>
      <c r="AF54" s="8"/>
    </row>
    <row r="55" spans="1:32" ht="42">
      <c r="A55" s="223" t="s">
        <v>1760</v>
      </c>
      <c r="B55" s="117" t="s">
        <v>1761</v>
      </c>
      <c r="C55" s="11">
        <v>1</v>
      </c>
      <c r="D55" s="11"/>
      <c r="E55" s="11">
        <v>3</v>
      </c>
      <c r="F55" s="11"/>
      <c r="G55" s="11"/>
      <c r="H55" s="11">
        <v>6</v>
      </c>
      <c r="I55" s="12"/>
      <c r="J55" s="117">
        <v>93</v>
      </c>
      <c r="K55" s="117" t="s">
        <v>84</v>
      </c>
      <c r="L55" s="117" t="s">
        <v>1705</v>
      </c>
      <c r="M55" s="117" t="s">
        <v>1762</v>
      </c>
      <c r="N55" s="117" t="s">
        <v>1763</v>
      </c>
      <c r="O55" s="117">
        <v>60</v>
      </c>
      <c r="P55" s="117" t="s">
        <v>23</v>
      </c>
      <c r="Q55" s="117" t="s">
        <v>367</v>
      </c>
      <c r="R55" s="117">
        <v>1</v>
      </c>
      <c r="S55" s="117" t="s">
        <v>1757</v>
      </c>
      <c r="T55" s="117">
        <v>0</v>
      </c>
      <c r="U55" s="117" t="s">
        <v>1764</v>
      </c>
      <c r="V55" s="117" t="s">
        <v>1707</v>
      </c>
      <c r="W55" s="8" t="s">
        <v>144</v>
      </c>
      <c r="X55" s="8" t="s">
        <v>1765</v>
      </c>
      <c r="Y55" s="8" t="s">
        <v>73</v>
      </c>
      <c r="Z55" s="8" t="s">
        <v>58</v>
      </c>
      <c r="AA55" s="105">
        <v>0</v>
      </c>
      <c r="AB55" s="8">
        <v>0</v>
      </c>
      <c r="AC55" s="8">
        <v>1</v>
      </c>
      <c r="AD55" s="9">
        <v>2000</v>
      </c>
      <c r="AE55" s="117">
        <v>1</v>
      </c>
      <c r="AF55" s="8"/>
    </row>
    <row r="56" spans="1:32" ht="56">
      <c r="A56" s="223" t="s">
        <v>4808</v>
      </c>
      <c r="B56" s="117" t="s">
        <v>1766</v>
      </c>
      <c r="C56" s="11"/>
      <c r="D56" s="11">
        <v>2</v>
      </c>
      <c r="E56" s="11">
        <v>3</v>
      </c>
      <c r="F56" s="11"/>
      <c r="G56" s="11"/>
      <c r="H56" s="11">
        <v>6</v>
      </c>
      <c r="I56" s="12"/>
      <c r="J56" s="117">
        <v>160</v>
      </c>
      <c r="K56" s="117" t="s">
        <v>84</v>
      </c>
      <c r="L56" s="117" t="s">
        <v>1705</v>
      </c>
      <c r="M56" s="117" t="s">
        <v>1767</v>
      </c>
      <c r="N56" s="117" t="s">
        <v>1768</v>
      </c>
      <c r="O56" s="117">
        <v>60</v>
      </c>
      <c r="P56" s="117" t="s">
        <v>23</v>
      </c>
      <c r="Q56" s="117" t="s">
        <v>367</v>
      </c>
      <c r="R56" s="117">
        <v>1</v>
      </c>
      <c r="S56" s="117" t="s">
        <v>1757</v>
      </c>
      <c r="T56" s="117">
        <v>0</v>
      </c>
      <c r="U56" s="117" t="s">
        <v>1758</v>
      </c>
      <c r="V56" s="117" t="s">
        <v>1707</v>
      </c>
      <c r="W56" s="8" t="s">
        <v>144</v>
      </c>
      <c r="X56" s="8" t="s">
        <v>1769</v>
      </c>
      <c r="Y56" s="8" t="s">
        <v>73</v>
      </c>
      <c r="Z56" s="8" t="s">
        <v>58</v>
      </c>
      <c r="AA56" s="105">
        <v>0</v>
      </c>
      <c r="AB56" s="8">
        <v>0</v>
      </c>
      <c r="AC56" s="8">
        <v>1</v>
      </c>
      <c r="AD56" s="9">
        <v>2000</v>
      </c>
      <c r="AE56" s="117">
        <v>1</v>
      </c>
      <c r="AF56" s="8"/>
    </row>
    <row r="57" spans="1:32" ht="70">
      <c r="A57" s="223" t="s">
        <v>1770</v>
      </c>
      <c r="B57" s="117" t="s">
        <v>1771</v>
      </c>
      <c r="C57" s="11"/>
      <c r="D57" s="11">
        <v>2</v>
      </c>
      <c r="E57" s="11">
        <v>3</v>
      </c>
      <c r="F57" s="11">
        <v>4</v>
      </c>
      <c r="G57" s="11"/>
      <c r="H57" s="11">
        <v>6</v>
      </c>
      <c r="I57" s="12"/>
      <c r="J57" s="165">
        <v>3455</v>
      </c>
      <c r="K57" s="117" t="s">
        <v>84</v>
      </c>
      <c r="L57" s="117" t="s">
        <v>1705</v>
      </c>
      <c r="M57" s="117" t="s">
        <v>1772</v>
      </c>
      <c r="N57" s="117" t="s">
        <v>1773</v>
      </c>
      <c r="O57" s="117">
        <v>10</v>
      </c>
      <c r="P57" s="117" t="s">
        <v>23</v>
      </c>
      <c r="Q57" s="117" t="s">
        <v>1774</v>
      </c>
      <c r="R57" s="117">
        <v>1</v>
      </c>
      <c r="S57" s="117" t="s">
        <v>1757</v>
      </c>
      <c r="T57" s="117">
        <v>0</v>
      </c>
      <c r="U57" s="117" t="s">
        <v>1758</v>
      </c>
      <c r="V57" s="117" t="s">
        <v>1707</v>
      </c>
      <c r="W57" s="8" t="s">
        <v>144</v>
      </c>
      <c r="X57" s="8" t="s">
        <v>160</v>
      </c>
      <c r="Y57" s="8" t="s">
        <v>73</v>
      </c>
      <c r="Z57" s="8" t="s">
        <v>73</v>
      </c>
      <c r="AA57" s="105">
        <v>0</v>
      </c>
      <c r="AB57" s="8">
        <v>0</v>
      </c>
      <c r="AC57" s="8">
        <v>1</v>
      </c>
      <c r="AD57" s="9">
        <v>2000</v>
      </c>
      <c r="AE57" s="117">
        <v>1</v>
      </c>
      <c r="AF57" s="8"/>
    </row>
    <row r="58" spans="1:32" ht="84">
      <c r="A58" s="223" t="s">
        <v>4809</v>
      </c>
      <c r="B58" s="117" t="s">
        <v>1775</v>
      </c>
      <c r="C58" s="11"/>
      <c r="D58" s="11">
        <v>2</v>
      </c>
      <c r="E58" s="11">
        <v>3</v>
      </c>
      <c r="F58" s="11"/>
      <c r="G58" s="11"/>
      <c r="H58" s="11">
        <v>6</v>
      </c>
      <c r="I58" s="12"/>
      <c r="J58" s="165">
        <v>833</v>
      </c>
      <c r="K58" s="117" t="s">
        <v>84</v>
      </c>
      <c r="L58" s="117" t="s">
        <v>1705</v>
      </c>
      <c r="M58" s="117" t="s">
        <v>1776</v>
      </c>
      <c r="N58" s="117" t="s">
        <v>1777</v>
      </c>
      <c r="O58" s="117">
        <v>30</v>
      </c>
      <c r="P58" s="117" t="s">
        <v>23</v>
      </c>
      <c r="Q58" s="117" t="s">
        <v>367</v>
      </c>
      <c r="R58" s="117">
        <v>1</v>
      </c>
      <c r="S58" s="117" t="s">
        <v>1757</v>
      </c>
      <c r="T58" s="117">
        <v>0</v>
      </c>
      <c r="U58" s="117" t="s">
        <v>1764</v>
      </c>
      <c r="V58" s="117">
        <v>1</v>
      </c>
      <c r="W58" s="8" t="s">
        <v>1746</v>
      </c>
      <c r="X58" s="8" t="s">
        <v>160</v>
      </c>
      <c r="Y58" s="8" t="s">
        <v>73</v>
      </c>
      <c r="Z58" s="8" t="s">
        <v>73</v>
      </c>
      <c r="AA58" s="105">
        <v>0</v>
      </c>
      <c r="AB58" s="8">
        <v>0</v>
      </c>
      <c r="AC58" s="8">
        <v>1</v>
      </c>
      <c r="AD58" s="9">
        <v>2018</v>
      </c>
      <c r="AE58" s="117">
        <v>1</v>
      </c>
      <c r="AF58" s="8"/>
    </row>
    <row r="59" spans="1:32" ht="112">
      <c r="A59" s="223" t="s">
        <v>4810</v>
      </c>
      <c r="B59" s="117" t="s">
        <v>1778</v>
      </c>
      <c r="C59" s="11"/>
      <c r="D59" s="11">
        <v>2</v>
      </c>
      <c r="E59" s="11">
        <v>3</v>
      </c>
      <c r="F59" s="11"/>
      <c r="G59" s="11"/>
      <c r="H59" s="11">
        <v>6</v>
      </c>
      <c r="I59" s="12"/>
      <c r="J59" s="165">
        <v>4678</v>
      </c>
      <c r="K59" s="117" t="s">
        <v>84</v>
      </c>
      <c r="L59" s="117" t="s">
        <v>1705</v>
      </c>
      <c r="M59" s="117" t="s">
        <v>1779</v>
      </c>
      <c r="N59" s="117" t="s">
        <v>4811</v>
      </c>
      <c r="O59" s="117">
        <v>180</v>
      </c>
      <c r="P59" s="117" t="s">
        <v>23</v>
      </c>
      <c r="Q59" s="117" t="s">
        <v>367</v>
      </c>
      <c r="R59" s="117">
        <v>1</v>
      </c>
      <c r="S59" s="117" t="s">
        <v>1757</v>
      </c>
      <c r="T59" s="117">
        <v>0</v>
      </c>
      <c r="U59" s="117" t="s">
        <v>1764</v>
      </c>
      <c r="V59" s="117">
        <v>1</v>
      </c>
      <c r="W59" s="8" t="s">
        <v>1780</v>
      </c>
      <c r="X59" s="8" t="s">
        <v>1781</v>
      </c>
      <c r="Y59" s="8" t="s">
        <v>73</v>
      </c>
      <c r="Z59" s="8" t="s">
        <v>73</v>
      </c>
      <c r="AA59" s="105">
        <v>0</v>
      </c>
      <c r="AB59" s="109">
        <v>1005</v>
      </c>
      <c r="AC59" s="8">
        <v>1</v>
      </c>
      <c r="AD59" s="9">
        <v>2018</v>
      </c>
      <c r="AE59" s="117">
        <v>1</v>
      </c>
      <c r="AF59" s="8"/>
    </row>
    <row r="60" spans="1:32" ht="84">
      <c r="A60" s="223" t="s">
        <v>1793</v>
      </c>
      <c r="B60" s="117" t="s">
        <v>1794</v>
      </c>
      <c r="C60" s="11">
        <v>1</v>
      </c>
      <c r="D60" s="11">
        <v>2</v>
      </c>
      <c r="E60" s="11">
        <v>3</v>
      </c>
      <c r="F60" s="11">
        <v>4</v>
      </c>
      <c r="G60" s="11"/>
      <c r="H60" s="11"/>
      <c r="I60" s="12"/>
      <c r="J60" s="117">
        <v>697</v>
      </c>
      <c r="K60" s="117" t="s">
        <v>84</v>
      </c>
      <c r="L60" s="117" t="s">
        <v>1705</v>
      </c>
      <c r="M60" s="117" t="s">
        <v>1795</v>
      </c>
      <c r="N60" s="117" t="s">
        <v>1796</v>
      </c>
      <c r="O60" s="117">
        <v>60</v>
      </c>
      <c r="P60" s="122" t="s">
        <v>1797</v>
      </c>
      <c r="Q60" s="117" t="s">
        <v>1798</v>
      </c>
      <c r="R60" s="117">
        <v>1</v>
      </c>
      <c r="S60" s="117">
        <v>3</v>
      </c>
      <c r="T60" s="117">
        <v>3</v>
      </c>
      <c r="U60" s="117" t="s">
        <v>165</v>
      </c>
      <c r="V60" s="117" t="s">
        <v>1799</v>
      </c>
      <c r="W60" s="9" t="s">
        <v>166</v>
      </c>
      <c r="X60" s="9" t="s">
        <v>167</v>
      </c>
      <c r="Y60" s="9" t="s">
        <v>1800</v>
      </c>
      <c r="Z60" s="8" t="s">
        <v>73</v>
      </c>
      <c r="AA60" s="105">
        <v>0</v>
      </c>
      <c r="AB60" s="8">
        <v>0</v>
      </c>
      <c r="AC60" s="8" t="s">
        <v>1728</v>
      </c>
      <c r="AD60" s="9">
        <v>1987</v>
      </c>
      <c r="AE60" s="117">
        <v>1</v>
      </c>
      <c r="AF60" s="8"/>
    </row>
    <row r="61" spans="1:32" ht="84">
      <c r="A61" s="223" t="s">
        <v>1801</v>
      </c>
      <c r="B61" s="117" t="s">
        <v>1802</v>
      </c>
      <c r="C61" s="11">
        <v>1</v>
      </c>
      <c r="D61" s="11">
        <v>2</v>
      </c>
      <c r="E61" s="11">
        <v>3</v>
      </c>
      <c r="F61" s="11">
        <v>4</v>
      </c>
      <c r="G61" s="11"/>
      <c r="H61" s="11"/>
      <c r="I61" s="12"/>
      <c r="J61" s="117">
        <v>523</v>
      </c>
      <c r="K61" s="117" t="s">
        <v>84</v>
      </c>
      <c r="L61" s="117" t="s">
        <v>1705</v>
      </c>
      <c r="M61" s="117" t="s">
        <v>1803</v>
      </c>
      <c r="N61" s="117" t="s">
        <v>1804</v>
      </c>
      <c r="O61" s="117">
        <v>60</v>
      </c>
      <c r="P61" s="122" t="s">
        <v>1797</v>
      </c>
      <c r="Q61" s="117" t="s">
        <v>1798</v>
      </c>
      <c r="R61" s="117">
        <v>1</v>
      </c>
      <c r="S61" s="117" t="s">
        <v>1757</v>
      </c>
      <c r="T61" s="117">
        <v>3</v>
      </c>
      <c r="U61" s="117" t="s">
        <v>1805</v>
      </c>
      <c r="V61" s="117" t="s">
        <v>1799</v>
      </c>
      <c r="W61" s="9" t="s">
        <v>1806</v>
      </c>
      <c r="X61" s="9" t="s">
        <v>1807</v>
      </c>
      <c r="Y61" s="9" t="s">
        <v>1800</v>
      </c>
      <c r="Z61" s="8" t="s">
        <v>73</v>
      </c>
      <c r="AA61" s="105">
        <v>0</v>
      </c>
      <c r="AB61" s="8">
        <v>0</v>
      </c>
      <c r="AC61" s="8" t="s">
        <v>1728</v>
      </c>
      <c r="AD61" s="9">
        <v>2001</v>
      </c>
      <c r="AE61" s="117">
        <v>1</v>
      </c>
      <c r="AF61" s="8"/>
    </row>
    <row r="62" spans="1:32" s="46" customFormat="1" ht="84">
      <c r="A62" s="223" t="s">
        <v>1808</v>
      </c>
      <c r="B62" s="117" t="s">
        <v>1809</v>
      </c>
      <c r="C62" s="11">
        <v>1</v>
      </c>
      <c r="D62" s="11">
        <v>2</v>
      </c>
      <c r="E62" s="11">
        <v>3</v>
      </c>
      <c r="F62" s="11">
        <v>4</v>
      </c>
      <c r="G62" s="11"/>
      <c r="H62" s="11"/>
      <c r="I62" s="12"/>
      <c r="J62" s="117">
        <v>100</v>
      </c>
      <c r="K62" s="117" t="s">
        <v>84</v>
      </c>
      <c r="L62" s="117" t="s">
        <v>1705</v>
      </c>
      <c r="M62" s="117" t="s">
        <v>1810</v>
      </c>
      <c r="N62" s="117" t="s">
        <v>1811</v>
      </c>
      <c r="O62" s="117">
        <v>60</v>
      </c>
      <c r="P62" s="122" t="s">
        <v>1812</v>
      </c>
      <c r="Q62" s="117" t="s">
        <v>1813</v>
      </c>
      <c r="R62" s="117">
        <v>1</v>
      </c>
      <c r="S62" s="117">
        <v>4</v>
      </c>
      <c r="T62" s="117">
        <v>3</v>
      </c>
      <c r="U62" s="117" t="s">
        <v>1805</v>
      </c>
      <c r="V62" s="117" t="s">
        <v>1799</v>
      </c>
      <c r="W62" s="9" t="s">
        <v>1814</v>
      </c>
      <c r="X62" s="9" t="s">
        <v>1807</v>
      </c>
      <c r="Y62" s="9" t="s">
        <v>1800</v>
      </c>
      <c r="Z62" s="8" t="s">
        <v>73</v>
      </c>
      <c r="AA62" s="105">
        <v>0</v>
      </c>
      <c r="AB62" s="8">
        <v>0</v>
      </c>
      <c r="AC62" s="8" t="s">
        <v>1728</v>
      </c>
      <c r="AD62" s="9">
        <v>2001</v>
      </c>
      <c r="AE62" s="117">
        <v>1</v>
      </c>
      <c r="AF62" s="8"/>
    </row>
    <row r="63" spans="1:32" ht="84">
      <c r="A63" s="223" t="s">
        <v>1815</v>
      </c>
      <c r="B63" s="117" t="s">
        <v>1816</v>
      </c>
      <c r="C63" s="11">
        <v>1</v>
      </c>
      <c r="D63" s="11">
        <v>2</v>
      </c>
      <c r="E63" s="11">
        <v>3</v>
      </c>
      <c r="F63" s="11">
        <v>4</v>
      </c>
      <c r="G63" s="11"/>
      <c r="H63" s="11"/>
      <c r="I63" s="12"/>
      <c r="J63" s="117">
        <v>595</v>
      </c>
      <c r="K63" s="117" t="s">
        <v>84</v>
      </c>
      <c r="L63" s="117" t="s">
        <v>1705</v>
      </c>
      <c r="M63" s="117" t="s">
        <v>1817</v>
      </c>
      <c r="N63" s="117" t="s">
        <v>1818</v>
      </c>
      <c r="O63" s="117">
        <v>30</v>
      </c>
      <c r="P63" s="117" t="s">
        <v>1819</v>
      </c>
      <c r="Q63" s="117" t="s">
        <v>1798</v>
      </c>
      <c r="R63" s="117">
        <v>1</v>
      </c>
      <c r="S63" s="117" t="s">
        <v>1757</v>
      </c>
      <c r="T63" s="117">
        <v>3</v>
      </c>
      <c r="U63" s="117" t="s">
        <v>1805</v>
      </c>
      <c r="V63" s="117" t="s">
        <v>1799</v>
      </c>
      <c r="W63" s="9" t="s">
        <v>1806</v>
      </c>
      <c r="X63" s="9" t="s">
        <v>1807</v>
      </c>
      <c r="Y63" s="9" t="s">
        <v>1800</v>
      </c>
      <c r="Z63" s="8" t="s">
        <v>73</v>
      </c>
      <c r="AA63" s="105">
        <v>0</v>
      </c>
      <c r="AB63" s="8">
        <v>0</v>
      </c>
      <c r="AC63" s="8" t="s">
        <v>1728</v>
      </c>
      <c r="AD63" s="9">
        <v>2001</v>
      </c>
      <c r="AE63" s="117">
        <v>1</v>
      </c>
      <c r="AF63" s="8"/>
    </row>
    <row r="64" spans="1:32" ht="112">
      <c r="A64" s="223" t="s">
        <v>1820</v>
      </c>
      <c r="B64" s="117" t="s">
        <v>1821</v>
      </c>
      <c r="C64" s="11">
        <v>1</v>
      </c>
      <c r="D64" s="11">
        <v>2</v>
      </c>
      <c r="E64" s="11">
        <v>3</v>
      </c>
      <c r="F64" s="11">
        <v>4</v>
      </c>
      <c r="G64" s="11"/>
      <c r="H64" s="11"/>
      <c r="I64" s="12"/>
      <c r="J64" s="117">
        <v>725</v>
      </c>
      <c r="K64" s="117" t="s">
        <v>84</v>
      </c>
      <c r="L64" s="117" t="s">
        <v>1705</v>
      </c>
      <c r="M64" s="117" t="s">
        <v>1822</v>
      </c>
      <c r="N64" s="117" t="s">
        <v>1823</v>
      </c>
      <c r="O64" s="117">
        <v>90</v>
      </c>
      <c r="P64" s="117" t="s">
        <v>1824</v>
      </c>
      <c r="Q64" s="117" t="s">
        <v>1825</v>
      </c>
      <c r="R64" s="117">
        <v>1</v>
      </c>
      <c r="S64" s="117" t="s">
        <v>1757</v>
      </c>
      <c r="T64" s="117">
        <v>3</v>
      </c>
      <c r="U64" s="117" t="s">
        <v>1826</v>
      </c>
      <c r="V64" s="117" t="s">
        <v>1799</v>
      </c>
      <c r="W64" s="9" t="s">
        <v>1814</v>
      </c>
      <c r="X64" s="9" t="s">
        <v>1807</v>
      </c>
      <c r="Y64" s="9" t="s">
        <v>1800</v>
      </c>
      <c r="Z64" s="8" t="s">
        <v>73</v>
      </c>
      <c r="AA64" s="105">
        <v>0</v>
      </c>
      <c r="AB64" s="8">
        <v>0</v>
      </c>
      <c r="AC64" s="8" t="s">
        <v>1728</v>
      </c>
      <c r="AD64" s="9">
        <v>1986</v>
      </c>
      <c r="AE64" s="117">
        <v>1</v>
      </c>
      <c r="AF64" s="8"/>
    </row>
    <row r="65" spans="1:32" s="46" customFormat="1" ht="84">
      <c r="A65" s="223" t="s">
        <v>1827</v>
      </c>
      <c r="B65" s="117" t="s">
        <v>1828</v>
      </c>
      <c r="C65" s="11">
        <v>1</v>
      </c>
      <c r="D65" s="11">
        <v>2</v>
      </c>
      <c r="E65" s="11">
        <v>3</v>
      </c>
      <c r="F65" s="11">
        <v>4</v>
      </c>
      <c r="G65" s="11"/>
      <c r="H65" s="11"/>
      <c r="I65" s="12"/>
      <c r="J65" s="165">
        <v>2587</v>
      </c>
      <c r="K65" s="117" t="s">
        <v>84</v>
      </c>
      <c r="L65" s="117" t="s">
        <v>1705</v>
      </c>
      <c r="M65" s="117" t="s">
        <v>1829</v>
      </c>
      <c r="N65" s="117" t="s">
        <v>1830</v>
      </c>
      <c r="O65" s="117" t="s">
        <v>1831</v>
      </c>
      <c r="P65" s="117" t="s">
        <v>1832</v>
      </c>
      <c r="Q65" s="117" t="s">
        <v>1798</v>
      </c>
      <c r="R65" s="117">
        <v>1</v>
      </c>
      <c r="S65" s="117" t="s">
        <v>1757</v>
      </c>
      <c r="T65" s="117">
        <v>3</v>
      </c>
      <c r="U65" s="117" t="s">
        <v>1805</v>
      </c>
      <c r="V65" s="117" t="s">
        <v>1799</v>
      </c>
      <c r="W65" s="9" t="s">
        <v>1814</v>
      </c>
      <c r="X65" s="9" t="s">
        <v>1807</v>
      </c>
      <c r="Y65" s="9" t="s">
        <v>1800</v>
      </c>
      <c r="Z65" s="8" t="s">
        <v>73</v>
      </c>
      <c r="AA65" s="217">
        <v>263753.88</v>
      </c>
      <c r="AB65" s="8">
        <v>0</v>
      </c>
      <c r="AC65" s="8" t="s">
        <v>1728</v>
      </c>
      <c r="AD65" s="9">
        <v>2001</v>
      </c>
      <c r="AE65" s="117">
        <v>1</v>
      </c>
      <c r="AF65" s="8"/>
    </row>
    <row r="66" spans="1:32" ht="84">
      <c r="A66" s="223" t="s">
        <v>1833</v>
      </c>
      <c r="B66" s="117" t="s">
        <v>1834</v>
      </c>
      <c r="C66" s="11">
        <v>1</v>
      </c>
      <c r="D66" s="11">
        <v>2</v>
      </c>
      <c r="E66" s="11">
        <v>3</v>
      </c>
      <c r="F66" s="11">
        <v>4</v>
      </c>
      <c r="G66" s="11"/>
      <c r="H66" s="11"/>
      <c r="I66" s="12"/>
      <c r="J66" s="117">
        <v>810</v>
      </c>
      <c r="K66" s="117" t="s">
        <v>84</v>
      </c>
      <c r="L66" s="117" t="s">
        <v>1705</v>
      </c>
      <c r="M66" s="117" t="s">
        <v>1835</v>
      </c>
      <c r="N66" s="117" t="s">
        <v>1836</v>
      </c>
      <c r="O66" s="117" t="s">
        <v>1831</v>
      </c>
      <c r="P66" s="117" t="s">
        <v>1837</v>
      </c>
      <c r="Q66" s="117" t="s">
        <v>1838</v>
      </c>
      <c r="R66" s="117">
        <v>1</v>
      </c>
      <c r="S66" s="117" t="s">
        <v>1757</v>
      </c>
      <c r="T66" s="117">
        <v>3</v>
      </c>
      <c r="U66" s="117" t="s">
        <v>1839</v>
      </c>
      <c r="V66" s="117" t="s">
        <v>1799</v>
      </c>
      <c r="W66" s="9" t="s">
        <v>1806</v>
      </c>
      <c r="X66" s="9" t="s">
        <v>1807</v>
      </c>
      <c r="Y66" s="9" t="s">
        <v>1800</v>
      </c>
      <c r="Z66" s="8" t="s">
        <v>73</v>
      </c>
      <c r="AA66" s="105">
        <v>0</v>
      </c>
      <c r="AB66" s="8">
        <v>0</v>
      </c>
      <c r="AC66" s="8" t="s">
        <v>1728</v>
      </c>
      <c r="AD66" s="9">
        <v>2001</v>
      </c>
      <c r="AE66" s="117">
        <v>1</v>
      </c>
      <c r="AF66" s="8"/>
    </row>
    <row r="67" spans="1:32" ht="84">
      <c r="A67" s="223" t="s">
        <v>1840</v>
      </c>
      <c r="B67" s="117" t="s">
        <v>1841</v>
      </c>
      <c r="C67" s="11">
        <v>1</v>
      </c>
      <c r="D67" s="11">
        <v>2</v>
      </c>
      <c r="E67" s="11">
        <v>3</v>
      </c>
      <c r="F67" s="11">
        <v>4</v>
      </c>
      <c r="G67" s="11"/>
      <c r="H67" s="11"/>
      <c r="I67" s="12"/>
      <c r="J67" s="117">
        <v>47</v>
      </c>
      <c r="K67" s="117" t="s">
        <v>84</v>
      </c>
      <c r="L67" s="117" t="s">
        <v>1705</v>
      </c>
      <c r="M67" s="117" t="s">
        <v>1842</v>
      </c>
      <c r="N67" s="117" t="s">
        <v>1843</v>
      </c>
      <c r="O67" s="117">
        <f>60*4</f>
        <v>240</v>
      </c>
      <c r="P67" s="117" t="s">
        <v>1844</v>
      </c>
      <c r="Q67" s="117" t="s">
        <v>1845</v>
      </c>
      <c r="R67" s="117">
        <v>1</v>
      </c>
      <c r="S67" s="117" t="s">
        <v>1757</v>
      </c>
      <c r="T67" s="117">
        <v>1</v>
      </c>
      <c r="U67" s="117" t="s">
        <v>1846</v>
      </c>
      <c r="V67" s="117" t="s">
        <v>1799</v>
      </c>
      <c r="W67" s="9" t="s">
        <v>1814</v>
      </c>
      <c r="X67" s="9" t="s">
        <v>1847</v>
      </c>
      <c r="Y67" s="9" t="s">
        <v>1800</v>
      </c>
      <c r="Z67" s="8" t="s">
        <v>73</v>
      </c>
      <c r="AA67" s="217">
        <v>257.49</v>
      </c>
      <c r="AB67" s="8">
        <v>0</v>
      </c>
      <c r="AC67" s="8" t="s">
        <v>1728</v>
      </c>
      <c r="AD67" s="9">
        <v>1986</v>
      </c>
      <c r="AE67" s="117">
        <v>1</v>
      </c>
      <c r="AF67" s="8"/>
    </row>
    <row r="68" spans="1:32" ht="84">
      <c r="A68" s="223" t="s">
        <v>1848</v>
      </c>
      <c r="B68" s="117" t="s">
        <v>1849</v>
      </c>
      <c r="C68" s="11">
        <v>1</v>
      </c>
      <c r="D68" s="11">
        <v>2</v>
      </c>
      <c r="E68" s="11">
        <v>3</v>
      </c>
      <c r="F68" s="11">
        <v>4</v>
      </c>
      <c r="G68" s="11"/>
      <c r="H68" s="11"/>
      <c r="I68" s="12"/>
      <c r="J68" s="165">
        <v>6578</v>
      </c>
      <c r="K68" s="117" t="s">
        <v>84</v>
      </c>
      <c r="L68" s="117" t="s">
        <v>1705</v>
      </c>
      <c r="M68" s="117" t="s">
        <v>1850</v>
      </c>
      <c r="N68" s="117" t="s">
        <v>1851</v>
      </c>
      <c r="O68" s="117">
        <v>90</v>
      </c>
      <c r="P68" s="117" t="s">
        <v>1852</v>
      </c>
      <c r="Q68" s="117" t="s">
        <v>1853</v>
      </c>
      <c r="R68" s="117">
        <v>1</v>
      </c>
      <c r="S68" s="117" t="s">
        <v>1757</v>
      </c>
      <c r="T68" s="117">
        <v>0</v>
      </c>
      <c r="U68" s="117" t="s">
        <v>1846</v>
      </c>
      <c r="V68" s="117" t="s">
        <v>1799</v>
      </c>
      <c r="W68" s="9" t="s">
        <v>1814</v>
      </c>
      <c r="X68" s="9" t="s">
        <v>1807</v>
      </c>
      <c r="Y68" s="9" t="s">
        <v>1800</v>
      </c>
      <c r="Z68" s="8" t="s">
        <v>73</v>
      </c>
      <c r="AA68" s="105">
        <v>0</v>
      </c>
      <c r="AB68" s="8">
        <v>0</v>
      </c>
      <c r="AC68" s="8" t="s">
        <v>1728</v>
      </c>
      <c r="AD68" s="9">
        <v>1986</v>
      </c>
      <c r="AE68" s="117">
        <v>1</v>
      </c>
      <c r="AF68" s="8"/>
    </row>
    <row r="69" spans="1:32" s="46" customFormat="1" ht="84">
      <c r="A69" s="223" t="s">
        <v>1854</v>
      </c>
      <c r="B69" s="117" t="s">
        <v>1855</v>
      </c>
      <c r="C69" s="11">
        <v>1</v>
      </c>
      <c r="D69" s="11">
        <v>2</v>
      </c>
      <c r="E69" s="11">
        <v>3</v>
      </c>
      <c r="F69" s="11">
        <v>4</v>
      </c>
      <c r="G69" s="11"/>
      <c r="H69" s="11"/>
      <c r="I69" s="12"/>
      <c r="J69" s="165">
        <v>2494</v>
      </c>
      <c r="K69" s="117" t="s">
        <v>84</v>
      </c>
      <c r="L69" s="117" t="s">
        <v>1705</v>
      </c>
      <c r="M69" s="117" t="s">
        <v>1856</v>
      </c>
      <c r="N69" s="117" t="s">
        <v>1857</v>
      </c>
      <c r="O69" s="117">
        <v>90</v>
      </c>
      <c r="P69" s="117" t="s">
        <v>1858</v>
      </c>
      <c r="Q69" s="117" t="s">
        <v>1859</v>
      </c>
      <c r="R69" s="117">
        <v>1</v>
      </c>
      <c r="S69" s="117">
        <v>4</v>
      </c>
      <c r="T69" s="117">
        <v>0</v>
      </c>
      <c r="U69" s="117" t="s">
        <v>1860</v>
      </c>
      <c r="V69" s="117" t="s">
        <v>1799</v>
      </c>
      <c r="W69" s="9" t="s">
        <v>1806</v>
      </c>
      <c r="X69" s="9" t="s">
        <v>1807</v>
      </c>
      <c r="Y69" s="9" t="s">
        <v>1800</v>
      </c>
      <c r="Z69" s="8" t="s">
        <v>73</v>
      </c>
      <c r="AA69" s="105">
        <v>0</v>
      </c>
      <c r="AB69" s="8">
        <v>0</v>
      </c>
      <c r="AC69" s="8" t="s">
        <v>1728</v>
      </c>
      <c r="AD69" s="9">
        <v>2001</v>
      </c>
      <c r="AE69" s="117">
        <v>1</v>
      </c>
      <c r="AF69" s="8"/>
    </row>
    <row r="70" spans="1:32" s="46" customFormat="1" ht="98">
      <c r="A70" s="169" t="s">
        <v>119</v>
      </c>
      <c r="B70" s="117" t="s">
        <v>120</v>
      </c>
      <c r="C70" s="11"/>
      <c r="D70" s="11">
        <v>2</v>
      </c>
      <c r="E70" s="11">
        <v>3</v>
      </c>
      <c r="F70" s="11"/>
      <c r="G70" s="11"/>
      <c r="H70" s="11">
        <v>6</v>
      </c>
      <c r="I70" s="12"/>
      <c r="J70" s="117">
        <v>179</v>
      </c>
      <c r="K70" s="117">
        <v>12</v>
      </c>
      <c r="L70" s="117" t="s">
        <v>1705</v>
      </c>
      <c r="M70" s="117" t="s">
        <v>122</v>
      </c>
      <c r="N70" s="117" t="s">
        <v>1861</v>
      </c>
      <c r="O70" s="117">
        <v>60</v>
      </c>
      <c r="P70" s="117" t="s">
        <v>1862</v>
      </c>
      <c r="Q70" s="117" t="s">
        <v>81</v>
      </c>
      <c r="R70" s="117">
        <v>1</v>
      </c>
      <c r="S70" s="117" t="s">
        <v>1757</v>
      </c>
      <c r="T70" s="117">
        <v>0</v>
      </c>
      <c r="U70" s="117" t="s">
        <v>82</v>
      </c>
      <c r="V70" s="117" t="s">
        <v>1707</v>
      </c>
      <c r="W70" s="117" t="s">
        <v>144</v>
      </c>
      <c r="X70" s="117" t="s">
        <v>123</v>
      </c>
      <c r="Y70" s="117" t="s">
        <v>73</v>
      </c>
      <c r="Z70" s="117" t="s">
        <v>73</v>
      </c>
      <c r="AA70" s="217">
        <v>559.24</v>
      </c>
      <c r="AB70" s="117">
        <v>0</v>
      </c>
      <c r="AC70" s="117" t="s">
        <v>1728</v>
      </c>
      <c r="AD70" s="117">
        <v>2018</v>
      </c>
      <c r="AE70" s="117">
        <v>1</v>
      </c>
      <c r="AF70" s="117" t="s">
        <v>124</v>
      </c>
    </row>
    <row r="71" spans="1:32" ht="70">
      <c r="A71" s="169" t="s">
        <v>235</v>
      </c>
      <c r="B71" s="117" t="s">
        <v>236</v>
      </c>
      <c r="C71" s="11"/>
      <c r="D71" s="11">
        <v>2</v>
      </c>
      <c r="E71" s="11">
        <v>3</v>
      </c>
      <c r="F71" s="11"/>
      <c r="G71" s="11"/>
      <c r="H71" s="11">
        <v>5</v>
      </c>
      <c r="I71" s="12"/>
      <c r="J71" s="166">
        <v>64</v>
      </c>
      <c r="K71" s="117">
        <v>12</v>
      </c>
      <c r="L71" s="117" t="s">
        <v>1705</v>
      </c>
      <c r="M71" s="117" t="s">
        <v>1863</v>
      </c>
      <c r="N71" s="117" t="s">
        <v>1864</v>
      </c>
      <c r="O71" s="117">
        <v>60</v>
      </c>
      <c r="P71" s="117">
        <v>8</v>
      </c>
      <c r="Q71" s="117" t="s">
        <v>237</v>
      </c>
      <c r="R71" s="117">
        <v>1</v>
      </c>
      <c r="S71" s="117">
        <v>3</v>
      </c>
      <c r="T71" s="117">
        <v>0</v>
      </c>
      <c r="U71" s="117" t="s">
        <v>82</v>
      </c>
      <c r="V71" s="117">
        <v>1</v>
      </c>
      <c r="W71" s="8" t="s">
        <v>58</v>
      </c>
      <c r="X71" s="8" t="s">
        <v>239</v>
      </c>
      <c r="Y71" s="8" t="s">
        <v>73</v>
      </c>
      <c r="Z71" s="8" t="s">
        <v>73</v>
      </c>
      <c r="AA71" s="217">
        <v>952.38</v>
      </c>
      <c r="AB71" s="8">
        <v>0</v>
      </c>
      <c r="AC71" s="8" t="s">
        <v>1865</v>
      </c>
      <c r="AD71" s="9">
        <v>2019</v>
      </c>
      <c r="AE71" s="8">
        <v>2</v>
      </c>
      <c r="AF71" s="8"/>
    </row>
    <row r="72" spans="1:32" ht="70">
      <c r="A72" s="169" t="s">
        <v>240</v>
      </c>
      <c r="B72" s="117" t="s">
        <v>241</v>
      </c>
      <c r="C72" s="11"/>
      <c r="D72" s="11">
        <v>2</v>
      </c>
      <c r="E72" s="11">
        <v>3</v>
      </c>
      <c r="F72" s="11">
        <v>4</v>
      </c>
      <c r="G72" s="11"/>
      <c r="H72" s="11"/>
      <c r="I72" s="12"/>
      <c r="J72" s="166">
        <v>60</v>
      </c>
      <c r="K72" s="117">
        <v>12</v>
      </c>
      <c r="L72" s="117" t="s">
        <v>1705</v>
      </c>
      <c r="M72" s="117" t="s">
        <v>242</v>
      </c>
      <c r="N72" s="117" t="s">
        <v>243</v>
      </c>
      <c r="O72" s="117">
        <v>60</v>
      </c>
      <c r="P72" s="117">
        <v>3</v>
      </c>
      <c r="Q72" s="117" t="s">
        <v>244</v>
      </c>
      <c r="R72" s="117">
        <v>1</v>
      </c>
      <c r="S72" s="117" t="s">
        <v>1757</v>
      </c>
      <c r="T72" s="117">
        <v>0</v>
      </c>
      <c r="U72" s="117" t="s">
        <v>82</v>
      </c>
      <c r="V72" s="117" t="s">
        <v>1707</v>
      </c>
      <c r="W72" s="8" t="s">
        <v>58</v>
      </c>
      <c r="X72" s="8" t="s">
        <v>84</v>
      </c>
      <c r="Y72" s="8" t="s">
        <v>73</v>
      </c>
      <c r="Z72" s="8" t="s">
        <v>73</v>
      </c>
      <c r="AA72" s="217">
        <v>1428.57</v>
      </c>
      <c r="AB72" s="8">
        <v>0</v>
      </c>
      <c r="AC72" s="8" t="s">
        <v>1866</v>
      </c>
      <c r="AD72" s="9">
        <v>2019</v>
      </c>
      <c r="AE72" s="117">
        <v>1</v>
      </c>
      <c r="AF72" s="8"/>
    </row>
    <row r="73" spans="1:32" ht="56">
      <c r="A73" s="169" t="s">
        <v>1869</v>
      </c>
      <c r="B73" s="117" t="s">
        <v>252</v>
      </c>
      <c r="C73" s="11">
        <v>1</v>
      </c>
      <c r="D73" s="11">
        <v>2</v>
      </c>
      <c r="E73" s="11">
        <v>3</v>
      </c>
      <c r="F73" s="11"/>
      <c r="G73" s="11"/>
      <c r="H73" s="11">
        <v>6</v>
      </c>
      <c r="I73" s="12"/>
      <c r="J73" s="166" t="s">
        <v>4818</v>
      </c>
      <c r="K73" s="117" t="s">
        <v>67</v>
      </c>
      <c r="L73" s="117" t="s">
        <v>1705</v>
      </c>
      <c r="M73" s="117" t="s">
        <v>1870</v>
      </c>
      <c r="N73" s="117" t="s">
        <v>254</v>
      </c>
      <c r="O73" s="117">
        <v>60</v>
      </c>
      <c r="P73" s="117" t="s">
        <v>121</v>
      </c>
      <c r="Q73" s="117" t="s">
        <v>255</v>
      </c>
      <c r="R73" s="117">
        <v>3</v>
      </c>
      <c r="S73" s="117" t="s">
        <v>1871</v>
      </c>
      <c r="T73" s="117">
        <v>0</v>
      </c>
      <c r="U73" s="117" t="s">
        <v>256</v>
      </c>
      <c r="V73" s="117" t="s">
        <v>1707</v>
      </c>
      <c r="W73" s="8" t="s">
        <v>58</v>
      </c>
      <c r="X73" s="8" t="s">
        <v>257</v>
      </c>
      <c r="Y73" s="8" t="s">
        <v>73</v>
      </c>
      <c r="Z73" s="8" t="s">
        <v>73</v>
      </c>
      <c r="AA73" s="105">
        <v>4238.1000000000004</v>
      </c>
      <c r="AB73" s="8">
        <v>0</v>
      </c>
      <c r="AC73" s="8" t="s">
        <v>1728</v>
      </c>
      <c r="AD73" s="9">
        <v>2019</v>
      </c>
      <c r="AE73" s="117">
        <v>1</v>
      </c>
      <c r="AF73" s="8"/>
    </row>
    <row r="74" spans="1:32" ht="28">
      <c r="A74" s="229" t="s">
        <v>258</v>
      </c>
      <c r="B74" s="117" t="s">
        <v>259</v>
      </c>
      <c r="C74" s="11"/>
      <c r="D74" s="11">
        <v>2</v>
      </c>
      <c r="E74" s="11"/>
      <c r="F74" s="11">
        <v>4</v>
      </c>
      <c r="G74" s="11"/>
      <c r="H74" s="11">
        <v>6</v>
      </c>
      <c r="I74" s="12"/>
      <c r="J74" s="117" t="s">
        <v>155</v>
      </c>
      <c r="K74" s="117" t="s">
        <v>67</v>
      </c>
      <c r="L74" s="117" t="s">
        <v>1705</v>
      </c>
      <c r="M74" s="117" t="s">
        <v>1934</v>
      </c>
      <c r="N74" s="117" t="s">
        <v>261</v>
      </c>
      <c r="O74" s="117">
        <v>60</v>
      </c>
      <c r="P74" s="117" t="s">
        <v>260</v>
      </c>
      <c r="Q74" s="117" t="s">
        <v>197</v>
      </c>
      <c r="R74" s="117">
        <v>1</v>
      </c>
      <c r="S74" s="117" t="s">
        <v>1871</v>
      </c>
      <c r="T74" s="117">
        <v>0</v>
      </c>
      <c r="U74" s="117" t="s">
        <v>234</v>
      </c>
      <c r="V74" s="117" t="s">
        <v>1935</v>
      </c>
      <c r="W74" s="8" t="s">
        <v>264</v>
      </c>
      <c r="X74" s="8" t="s">
        <v>265</v>
      </c>
      <c r="Y74" s="8" t="s">
        <v>73</v>
      </c>
      <c r="Z74" s="8" t="s">
        <v>68</v>
      </c>
      <c r="AA74" s="105">
        <v>0</v>
      </c>
      <c r="AB74" s="8">
        <v>0</v>
      </c>
      <c r="AC74" s="8">
        <v>1</v>
      </c>
      <c r="AD74" s="9">
        <v>2019</v>
      </c>
      <c r="AE74" s="117">
        <v>1</v>
      </c>
      <c r="AF74" s="8"/>
    </row>
    <row r="75" spans="1:32" ht="42">
      <c r="A75" s="229" t="s">
        <v>266</v>
      </c>
      <c r="B75" s="117" t="s">
        <v>267</v>
      </c>
      <c r="C75" s="11"/>
      <c r="D75" s="11">
        <v>2</v>
      </c>
      <c r="E75" s="11"/>
      <c r="F75" s="11">
        <v>4</v>
      </c>
      <c r="G75" s="11"/>
      <c r="H75" s="11">
        <v>6</v>
      </c>
      <c r="I75" s="12"/>
      <c r="J75" s="222">
        <v>113</v>
      </c>
      <c r="K75" s="117" t="s">
        <v>67</v>
      </c>
      <c r="L75" s="117" t="s">
        <v>1705</v>
      </c>
      <c r="M75" s="117" t="s">
        <v>269</v>
      </c>
      <c r="N75" s="117" t="s">
        <v>270</v>
      </c>
      <c r="O75" s="117">
        <v>60</v>
      </c>
      <c r="P75" s="117" t="s">
        <v>268</v>
      </c>
      <c r="Q75" s="117" t="s">
        <v>197</v>
      </c>
      <c r="R75" s="117">
        <v>1</v>
      </c>
      <c r="S75" s="117" t="s">
        <v>1871</v>
      </c>
      <c r="T75" s="117">
        <v>0</v>
      </c>
      <c r="U75" s="117" t="s">
        <v>234</v>
      </c>
      <c r="V75" s="117" t="s">
        <v>1933</v>
      </c>
      <c r="W75" s="8" t="s">
        <v>264</v>
      </c>
      <c r="X75" s="8" t="s">
        <v>265</v>
      </c>
      <c r="Y75" s="8" t="s">
        <v>73</v>
      </c>
      <c r="Z75" s="8" t="s">
        <v>68</v>
      </c>
      <c r="AA75" s="217">
        <v>12500.02</v>
      </c>
      <c r="AB75" s="8">
        <v>0</v>
      </c>
      <c r="AC75" s="8">
        <v>1</v>
      </c>
      <c r="AD75" s="9">
        <v>2018</v>
      </c>
      <c r="AE75" s="117">
        <v>1</v>
      </c>
      <c r="AF75" s="8"/>
    </row>
    <row r="76" spans="1:32" ht="42">
      <c r="A76" s="229" t="s">
        <v>271</v>
      </c>
      <c r="B76" s="117" t="s">
        <v>272</v>
      </c>
      <c r="C76" s="11"/>
      <c r="D76" s="11">
        <v>2</v>
      </c>
      <c r="E76" s="11"/>
      <c r="F76" s="11">
        <v>4</v>
      </c>
      <c r="G76" s="11"/>
      <c r="H76" s="11">
        <v>6</v>
      </c>
      <c r="I76" s="12"/>
      <c r="J76" s="117">
        <v>54</v>
      </c>
      <c r="K76" s="117" t="s">
        <v>67</v>
      </c>
      <c r="L76" s="117" t="s">
        <v>1705</v>
      </c>
      <c r="M76" s="117" t="s">
        <v>274</v>
      </c>
      <c r="N76" s="117" t="s">
        <v>270</v>
      </c>
      <c r="O76" s="117">
        <v>60</v>
      </c>
      <c r="P76" s="117" t="s">
        <v>273</v>
      </c>
      <c r="Q76" s="117" t="s">
        <v>197</v>
      </c>
      <c r="R76" s="117">
        <v>1</v>
      </c>
      <c r="S76" s="117" t="s">
        <v>1871</v>
      </c>
      <c r="T76" s="117">
        <v>0</v>
      </c>
      <c r="U76" s="117" t="s">
        <v>234</v>
      </c>
      <c r="V76" s="117" t="s">
        <v>1933</v>
      </c>
      <c r="W76" s="8" t="s">
        <v>264</v>
      </c>
      <c r="X76" s="8" t="s">
        <v>275</v>
      </c>
      <c r="Y76" s="8" t="s">
        <v>73</v>
      </c>
      <c r="Z76" s="8" t="s">
        <v>68</v>
      </c>
      <c r="AA76" s="217">
        <v>5000.01</v>
      </c>
      <c r="AB76" s="8">
        <v>0</v>
      </c>
      <c r="AC76" s="8">
        <v>1</v>
      </c>
      <c r="AD76" s="9">
        <v>2001</v>
      </c>
      <c r="AE76" s="117">
        <v>1</v>
      </c>
      <c r="AF76" s="8"/>
    </row>
    <row r="77" spans="1:32" ht="28">
      <c r="A77" s="229" t="s">
        <v>276</v>
      </c>
      <c r="B77" s="117" t="s">
        <v>277</v>
      </c>
      <c r="C77" s="11"/>
      <c r="D77" s="11">
        <v>2</v>
      </c>
      <c r="E77" s="11"/>
      <c r="F77" s="11">
        <v>4</v>
      </c>
      <c r="G77" s="11"/>
      <c r="H77" s="11">
        <v>6</v>
      </c>
      <c r="I77" s="12"/>
      <c r="J77" s="117">
        <v>44</v>
      </c>
      <c r="K77" s="117" t="s">
        <v>67</v>
      </c>
      <c r="L77" s="117" t="s">
        <v>1705</v>
      </c>
      <c r="M77" s="117" t="s">
        <v>274</v>
      </c>
      <c r="N77" s="117" t="s">
        <v>278</v>
      </c>
      <c r="O77" s="117">
        <v>90</v>
      </c>
      <c r="P77" s="117" t="s">
        <v>1936</v>
      </c>
      <c r="Q77" s="117" t="s">
        <v>197</v>
      </c>
      <c r="R77" s="117">
        <v>1</v>
      </c>
      <c r="S77" s="117" t="s">
        <v>1871</v>
      </c>
      <c r="T77" s="117">
        <v>0</v>
      </c>
      <c r="U77" s="117" t="s">
        <v>234</v>
      </c>
      <c r="V77" s="117" t="s">
        <v>1933</v>
      </c>
      <c r="W77" s="8" t="s">
        <v>264</v>
      </c>
      <c r="X77" s="8" t="s">
        <v>279</v>
      </c>
      <c r="Y77" s="8" t="s">
        <v>73</v>
      </c>
      <c r="Z77" s="8" t="s">
        <v>1937</v>
      </c>
      <c r="AA77" s="217">
        <v>2799.81</v>
      </c>
      <c r="AB77" s="8">
        <v>0</v>
      </c>
      <c r="AC77" s="8">
        <v>1</v>
      </c>
      <c r="AD77" s="9">
        <v>2001</v>
      </c>
      <c r="AE77" s="117">
        <v>1</v>
      </c>
      <c r="AF77" s="8"/>
    </row>
    <row r="78" spans="1:32" ht="28">
      <c r="A78" s="229" t="s">
        <v>280</v>
      </c>
      <c r="B78" s="117" t="s">
        <v>281</v>
      </c>
      <c r="C78" s="11"/>
      <c r="D78" s="11">
        <v>2</v>
      </c>
      <c r="E78" s="11"/>
      <c r="F78" s="11">
        <v>4</v>
      </c>
      <c r="G78" s="11"/>
      <c r="H78" s="11">
        <v>6</v>
      </c>
      <c r="I78" s="12"/>
      <c r="J78" s="117" t="s">
        <v>253</v>
      </c>
      <c r="K78" s="117" t="s">
        <v>67</v>
      </c>
      <c r="L78" s="117" t="s">
        <v>1705</v>
      </c>
      <c r="M78" s="117" t="s">
        <v>274</v>
      </c>
      <c r="N78" s="117" t="s">
        <v>270</v>
      </c>
      <c r="O78" s="117">
        <v>60</v>
      </c>
      <c r="P78" s="117" t="s">
        <v>282</v>
      </c>
      <c r="Q78" s="117" t="s">
        <v>197</v>
      </c>
      <c r="R78" s="117">
        <v>1</v>
      </c>
      <c r="S78" s="117" t="s">
        <v>1871</v>
      </c>
      <c r="T78" s="117">
        <v>0</v>
      </c>
      <c r="U78" s="117" t="s">
        <v>234</v>
      </c>
      <c r="V78" s="117" t="s">
        <v>1933</v>
      </c>
      <c r="W78" s="8" t="s">
        <v>264</v>
      </c>
      <c r="X78" s="8" t="s">
        <v>275</v>
      </c>
      <c r="Y78" s="8" t="s">
        <v>73</v>
      </c>
      <c r="Z78" s="8" t="s">
        <v>68</v>
      </c>
      <c r="AA78" s="105">
        <v>0</v>
      </c>
      <c r="AB78" s="8">
        <v>0</v>
      </c>
      <c r="AC78" s="8">
        <v>1</v>
      </c>
      <c r="AD78" s="9">
        <v>2015</v>
      </c>
      <c r="AE78" s="117">
        <v>1</v>
      </c>
      <c r="AF78" s="8"/>
    </row>
    <row r="79" spans="1:32" ht="42">
      <c r="A79" s="229" t="s">
        <v>283</v>
      </c>
      <c r="B79" s="117" t="s">
        <v>284</v>
      </c>
      <c r="C79" s="11"/>
      <c r="D79" s="11">
        <v>2</v>
      </c>
      <c r="E79" s="11"/>
      <c r="F79" s="11">
        <v>4</v>
      </c>
      <c r="G79" s="11"/>
      <c r="H79" s="11">
        <v>6</v>
      </c>
      <c r="I79" s="12"/>
      <c r="J79" s="117" t="s">
        <v>253</v>
      </c>
      <c r="K79" s="117" t="s">
        <v>67</v>
      </c>
      <c r="L79" s="117" t="s">
        <v>1705</v>
      </c>
      <c r="M79" s="117" t="s">
        <v>1938</v>
      </c>
      <c r="N79" s="117" t="s">
        <v>270</v>
      </c>
      <c r="O79" s="117">
        <v>60</v>
      </c>
      <c r="P79" s="117" t="s">
        <v>285</v>
      </c>
      <c r="Q79" s="117" t="s">
        <v>197</v>
      </c>
      <c r="R79" s="117">
        <v>1</v>
      </c>
      <c r="S79" s="117" t="s">
        <v>1871</v>
      </c>
      <c r="T79" s="117">
        <v>0</v>
      </c>
      <c r="U79" s="117" t="s">
        <v>234</v>
      </c>
      <c r="V79" s="117" t="s">
        <v>1933</v>
      </c>
      <c r="W79" s="8" t="s">
        <v>286</v>
      </c>
      <c r="X79" s="8" t="s">
        <v>287</v>
      </c>
      <c r="Y79" s="8" t="s">
        <v>73</v>
      </c>
      <c r="Z79" s="8" t="s">
        <v>68</v>
      </c>
      <c r="AA79" s="105">
        <v>0</v>
      </c>
      <c r="AB79" s="8">
        <v>0</v>
      </c>
      <c r="AC79" s="8">
        <v>1</v>
      </c>
      <c r="AD79" s="9">
        <v>2019</v>
      </c>
      <c r="AE79" s="117">
        <v>1</v>
      </c>
      <c r="AF79" s="8"/>
    </row>
    <row r="80" spans="1:32" ht="14">
      <c r="A80" s="229" t="s">
        <v>288</v>
      </c>
      <c r="B80" s="117" t="s">
        <v>289</v>
      </c>
      <c r="C80" s="11"/>
      <c r="D80" s="11">
        <v>2</v>
      </c>
      <c r="E80" s="11"/>
      <c r="F80" s="11">
        <v>4</v>
      </c>
      <c r="G80" s="11"/>
      <c r="H80" s="11">
        <v>6</v>
      </c>
      <c r="I80" s="12"/>
      <c r="J80" s="117">
        <v>88</v>
      </c>
      <c r="K80" s="117" t="s">
        <v>67</v>
      </c>
      <c r="L80" s="117" t="s">
        <v>1705</v>
      </c>
      <c r="M80" s="117" t="s">
        <v>274</v>
      </c>
      <c r="N80" s="117" t="s">
        <v>270</v>
      </c>
      <c r="O80" s="117">
        <v>75</v>
      </c>
      <c r="P80" s="117" t="s">
        <v>260</v>
      </c>
      <c r="Q80" s="117" t="s">
        <v>197</v>
      </c>
      <c r="R80" s="117">
        <v>1</v>
      </c>
      <c r="S80" s="117" t="s">
        <v>1871</v>
      </c>
      <c r="T80" s="117">
        <v>0</v>
      </c>
      <c r="U80" s="117" t="s">
        <v>234</v>
      </c>
      <c r="V80" s="117" t="s">
        <v>1933</v>
      </c>
      <c r="W80" s="8" t="s">
        <v>290</v>
      </c>
      <c r="X80" s="8" t="s">
        <v>290</v>
      </c>
      <c r="Y80" s="8" t="s">
        <v>73</v>
      </c>
      <c r="Z80" s="8" t="s">
        <v>68</v>
      </c>
      <c r="AA80" s="217">
        <v>36036.410000000003</v>
      </c>
      <c r="AB80" s="8">
        <v>0</v>
      </c>
      <c r="AC80" s="8">
        <v>1</v>
      </c>
      <c r="AD80" s="9">
        <v>2001</v>
      </c>
      <c r="AE80" s="117">
        <v>1</v>
      </c>
      <c r="AF80" s="8"/>
    </row>
    <row r="81" spans="1:32" ht="42">
      <c r="A81" s="229" t="s">
        <v>291</v>
      </c>
      <c r="B81" s="117" t="s">
        <v>292</v>
      </c>
      <c r="C81" s="11"/>
      <c r="D81" s="11">
        <v>2</v>
      </c>
      <c r="E81" s="11"/>
      <c r="F81" s="11">
        <v>4</v>
      </c>
      <c r="G81" s="11"/>
      <c r="H81" s="11">
        <v>6</v>
      </c>
      <c r="I81" s="12"/>
      <c r="J81" s="117" t="s">
        <v>253</v>
      </c>
      <c r="K81" s="117" t="s">
        <v>67</v>
      </c>
      <c r="L81" s="117" t="s">
        <v>1705</v>
      </c>
      <c r="M81" s="117" t="s">
        <v>274</v>
      </c>
      <c r="N81" s="117" t="s">
        <v>270</v>
      </c>
      <c r="O81" s="117">
        <v>60</v>
      </c>
      <c r="P81" s="117" t="s">
        <v>1939</v>
      </c>
      <c r="Q81" s="117" t="s">
        <v>197</v>
      </c>
      <c r="R81" s="117">
        <v>1</v>
      </c>
      <c r="S81" s="117" t="s">
        <v>1871</v>
      </c>
      <c r="T81" s="117">
        <v>0</v>
      </c>
      <c r="U81" s="117" t="s">
        <v>234</v>
      </c>
      <c r="V81" s="117" t="s">
        <v>1933</v>
      </c>
      <c r="W81" s="8" t="s">
        <v>290</v>
      </c>
      <c r="X81" s="8" t="s">
        <v>290</v>
      </c>
      <c r="Y81" s="8" t="s">
        <v>73</v>
      </c>
      <c r="Z81" s="8" t="s">
        <v>68</v>
      </c>
      <c r="AA81" s="105">
        <v>0</v>
      </c>
      <c r="AB81" s="8">
        <v>0</v>
      </c>
      <c r="AC81" s="8">
        <v>1</v>
      </c>
      <c r="AD81" s="9">
        <v>2001</v>
      </c>
      <c r="AE81" s="117">
        <v>1</v>
      </c>
      <c r="AF81" s="8"/>
    </row>
    <row r="82" spans="1:32" ht="28">
      <c r="A82" s="229" t="s">
        <v>293</v>
      </c>
      <c r="B82" s="117" t="s">
        <v>294</v>
      </c>
      <c r="C82" s="11"/>
      <c r="D82" s="11">
        <v>2</v>
      </c>
      <c r="E82" s="11"/>
      <c r="F82" s="11">
        <v>4</v>
      </c>
      <c r="G82" s="11"/>
      <c r="H82" s="11">
        <v>6</v>
      </c>
      <c r="I82" s="12"/>
      <c r="J82" s="117">
        <v>103</v>
      </c>
      <c r="K82" s="117" t="s">
        <v>67</v>
      </c>
      <c r="L82" s="117" t="s">
        <v>1705</v>
      </c>
      <c r="M82" s="117" t="s">
        <v>274</v>
      </c>
      <c r="N82" s="117" t="s">
        <v>270</v>
      </c>
      <c r="O82" s="117">
        <v>60</v>
      </c>
      <c r="P82" s="117" t="s">
        <v>282</v>
      </c>
      <c r="Q82" s="117" t="s">
        <v>197</v>
      </c>
      <c r="R82" s="117">
        <v>1</v>
      </c>
      <c r="S82" s="117" t="s">
        <v>1871</v>
      </c>
      <c r="T82" s="117">
        <v>0</v>
      </c>
      <c r="U82" s="117" t="s">
        <v>234</v>
      </c>
      <c r="V82" s="117" t="s">
        <v>1933</v>
      </c>
      <c r="W82" s="8" t="s">
        <v>264</v>
      </c>
      <c r="X82" s="8" t="s">
        <v>275</v>
      </c>
      <c r="Y82" s="8" t="s">
        <v>73</v>
      </c>
      <c r="Z82" s="8" t="s">
        <v>68</v>
      </c>
      <c r="AA82" s="217">
        <v>6124.99</v>
      </c>
      <c r="AB82" s="8">
        <v>0</v>
      </c>
      <c r="AC82" s="8">
        <v>1</v>
      </c>
      <c r="AD82" s="9">
        <v>2001</v>
      </c>
      <c r="AE82" s="117">
        <v>1</v>
      </c>
      <c r="AF82" s="8"/>
    </row>
    <row r="83" spans="1:32" ht="42">
      <c r="A83" s="229" t="s">
        <v>1940</v>
      </c>
      <c r="B83" s="117" t="s">
        <v>295</v>
      </c>
      <c r="C83" s="11"/>
      <c r="D83" s="11">
        <v>2</v>
      </c>
      <c r="E83" s="11"/>
      <c r="F83" s="11">
        <v>4</v>
      </c>
      <c r="G83" s="11"/>
      <c r="H83" s="11">
        <v>6</v>
      </c>
      <c r="I83" s="12"/>
      <c r="J83" s="117" t="s">
        <v>253</v>
      </c>
      <c r="K83" s="117" t="s">
        <v>67</v>
      </c>
      <c r="L83" s="117" t="s">
        <v>1705</v>
      </c>
      <c r="M83" s="117" t="s">
        <v>274</v>
      </c>
      <c r="N83" s="117" t="s">
        <v>296</v>
      </c>
      <c r="O83" s="117">
        <v>60</v>
      </c>
      <c r="P83" s="117" t="s">
        <v>1941</v>
      </c>
      <c r="Q83" s="117" t="s">
        <v>197</v>
      </c>
      <c r="R83" s="117">
        <v>1</v>
      </c>
      <c r="S83" s="117" t="s">
        <v>1871</v>
      </c>
      <c r="T83" s="117">
        <v>0</v>
      </c>
      <c r="U83" s="117" t="s">
        <v>234</v>
      </c>
      <c r="V83" s="117" t="s">
        <v>1933</v>
      </c>
      <c r="W83" s="8" t="s">
        <v>264</v>
      </c>
      <c r="X83" s="8" t="s">
        <v>275</v>
      </c>
      <c r="Y83" s="8" t="s">
        <v>73</v>
      </c>
      <c r="Z83" s="8" t="s">
        <v>68</v>
      </c>
      <c r="AA83" s="105">
        <v>0</v>
      </c>
      <c r="AB83" s="8">
        <v>0</v>
      </c>
      <c r="AC83" s="8">
        <v>1</v>
      </c>
      <c r="AD83" s="9">
        <v>2001</v>
      </c>
      <c r="AE83" s="117">
        <v>1</v>
      </c>
      <c r="AF83" s="8"/>
    </row>
    <row r="84" spans="1:32" ht="42">
      <c r="A84" s="229" t="s">
        <v>1942</v>
      </c>
      <c r="B84" s="117" t="s">
        <v>298</v>
      </c>
      <c r="C84" s="11"/>
      <c r="D84" s="11">
        <v>2</v>
      </c>
      <c r="E84" s="11"/>
      <c r="F84" s="11">
        <v>4</v>
      </c>
      <c r="G84" s="11"/>
      <c r="H84" s="11">
        <v>6</v>
      </c>
      <c r="I84" s="12"/>
      <c r="J84" s="117">
        <v>27</v>
      </c>
      <c r="K84" s="117" t="s">
        <v>67</v>
      </c>
      <c r="L84" s="117" t="s">
        <v>1705</v>
      </c>
      <c r="M84" s="117" t="s">
        <v>274</v>
      </c>
      <c r="N84" s="117" t="s">
        <v>296</v>
      </c>
      <c r="O84" s="117">
        <v>150</v>
      </c>
      <c r="P84" s="117" t="s">
        <v>1943</v>
      </c>
      <c r="Q84" s="117" t="s">
        <v>299</v>
      </c>
      <c r="R84" s="117">
        <v>1</v>
      </c>
      <c r="S84" s="117" t="s">
        <v>1871</v>
      </c>
      <c r="T84" s="117">
        <v>0</v>
      </c>
      <c r="U84" s="117" t="s">
        <v>234</v>
      </c>
      <c r="V84" s="117" t="s">
        <v>1933</v>
      </c>
      <c r="W84" s="8" t="s">
        <v>264</v>
      </c>
      <c r="X84" s="8" t="s">
        <v>275</v>
      </c>
      <c r="Y84" s="8" t="s">
        <v>73</v>
      </c>
      <c r="Z84" s="8" t="s">
        <v>68</v>
      </c>
      <c r="AA84" s="217">
        <v>3659.84</v>
      </c>
      <c r="AB84" s="8">
        <v>0</v>
      </c>
      <c r="AC84" s="8">
        <v>1</v>
      </c>
      <c r="AD84" s="9">
        <v>2001</v>
      </c>
      <c r="AE84" s="117">
        <v>1</v>
      </c>
      <c r="AF84" s="8"/>
    </row>
    <row r="85" spans="1:32" ht="28">
      <c r="A85" s="229" t="s">
        <v>300</v>
      </c>
      <c r="B85" s="117" t="s">
        <v>301</v>
      </c>
      <c r="C85" s="11"/>
      <c r="D85" s="11">
        <v>2</v>
      </c>
      <c r="E85" s="11"/>
      <c r="F85" s="11">
        <v>4</v>
      </c>
      <c r="G85" s="11"/>
      <c r="H85" s="11">
        <v>6</v>
      </c>
      <c r="I85" s="12"/>
      <c r="J85" s="117">
        <v>12</v>
      </c>
      <c r="K85" s="117" t="s">
        <v>67</v>
      </c>
      <c r="L85" s="117" t="s">
        <v>1705</v>
      </c>
      <c r="M85" s="117" t="s">
        <v>274</v>
      </c>
      <c r="N85" s="117" t="s">
        <v>59</v>
      </c>
      <c r="O85" s="117">
        <v>60</v>
      </c>
      <c r="P85" s="117" t="s">
        <v>302</v>
      </c>
      <c r="Q85" s="117" t="s">
        <v>299</v>
      </c>
      <c r="R85" s="117">
        <v>1</v>
      </c>
      <c r="S85" s="117" t="s">
        <v>1871</v>
      </c>
      <c r="T85" s="117">
        <v>0</v>
      </c>
      <c r="U85" s="117" t="s">
        <v>234</v>
      </c>
      <c r="V85" s="117" t="s">
        <v>1933</v>
      </c>
      <c r="W85" s="8" t="s">
        <v>264</v>
      </c>
      <c r="X85" s="8" t="s">
        <v>275</v>
      </c>
      <c r="Y85" s="8" t="s">
        <v>73</v>
      </c>
      <c r="Z85" s="8" t="s">
        <v>68</v>
      </c>
      <c r="AA85" s="217">
        <v>831.79</v>
      </c>
      <c r="AB85" s="8">
        <v>0</v>
      </c>
      <c r="AC85" s="8">
        <v>1</v>
      </c>
      <c r="AD85" s="9">
        <v>2001</v>
      </c>
      <c r="AE85" s="117">
        <v>1</v>
      </c>
      <c r="AF85" s="8"/>
    </row>
    <row r="86" spans="1:32" ht="42">
      <c r="A86" s="229" t="s">
        <v>303</v>
      </c>
      <c r="B86" s="117" t="s">
        <v>304</v>
      </c>
      <c r="C86" s="11"/>
      <c r="D86" s="11">
        <v>2</v>
      </c>
      <c r="E86" s="11"/>
      <c r="F86" s="11">
        <v>4</v>
      </c>
      <c r="G86" s="11"/>
      <c r="H86" s="11">
        <v>6</v>
      </c>
      <c r="I86" s="12"/>
      <c r="J86" s="117" t="s">
        <v>253</v>
      </c>
      <c r="K86" s="117" t="s">
        <v>67</v>
      </c>
      <c r="L86" s="117" t="s">
        <v>1705</v>
      </c>
      <c r="M86" s="117" t="s">
        <v>274</v>
      </c>
      <c r="N86" s="117" t="s">
        <v>305</v>
      </c>
      <c r="O86" s="117">
        <v>180</v>
      </c>
      <c r="P86" s="117" t="s">
        <v>1944</v>
      </c>
      <c r="Q86" s="117" t="s">
        <v>299</v>
      </c>
      <c r="R86" s="117">
        <v>1</v>
      </c>
      <c r="S86" s="117" t="s">
        <v>1871</v>
      </c>
      <c r="T86" s="117">
        <v>0</v>
      </c>
      <c r="U86" s="117" t="s">
        <v>234</v>
      </c>
      <c r="V86" s="117" t="s">
        <v>1933</v>
      </c>
      <c r="W86" s="8" t="s">
        <v>264</v>
      </c>
      <c r="X86" s="8" t="s">
        <v>275</v>
      </c>
      <c r="Y86" s="8" t="s">
        <v>73</v>
      </c>
      <c r="Z86" s="8" t="s">
        <v>68</v>
      </c>
      <c r="AA86" s="105">
        <v>0</v>
      </c>
      <c r="AB86" s="8">
        <v>0</v>
      </c>
      <c r="AC86" s="8">
        <v>1</v>
      </c>
      <c r="AD86" s="9">
        <v>2001</v>
      </c>
      <c r="AE86" s="117">
        <v>1</v>
      </c>
      <c r="AF86" s="8"/>
    </row>
    <row r="87" spans="1:32" ht="112">
      <c r="A87" s="230" t="s">
        <v>306</v>
      </c>
      <c r="B87" s="9" t="s">
        <v>307</v>
      </c>
      <c r="C87" s="11"/>
      <c r="D87" s="11"/>
      <c r="E87" s="11"/>
      <c r="F87" s="11"/>
      <c r="G87" s="11"/>
      <c r="H87" s="11">
        <v>6</v>
      </c>
      <c r="I87" s="12">
        <v>7</v>
      </c>
      <c r="J87" s="9" t="s">
        <v>253</v>
      </c>
      <c r="K87" s="8" t="s">
        <v>84</v>
      </c>
      <c r="L87" s="117" t="s">
        <v>1705</v>
      </c>
      <c r="M87" s="8" t="s">
        <v>308</v>
      </c>
      <c r="N87" s="8" t="s">
        <v>309</v>
      </c>
      <c r="O87" s="8" t="s">
        <v>23</v>
      </c>
      <c r="P87" s="8" t="s">
        <v>121</v>
      </c>
      <c r="Q87" s="8" t="s">
        <v>310</v>
      </c>
      <c r="R87" s="8">
        <v>1</v>
      </c>
      <c r="S87" s="8">
        <v>0</v>
      </c>
      <c r="T87" s="117">
        <v>0</v>
      </c>
      <c r="U87" s="8" t="s">
        <v>311</v>
      </c>
      <c r="V87" s="8">
        <v>7</v>
      </c>
      <c r="W87" s="8" t="s">
        <v>58</v>
      </c>
      <c r="X87" s="8" t="s">
        <v>312</v>
      </c>
      <c r="Y87" s="8" t="s">
        <v>84</v>
      </c>
      <c r="Z87" s="8" t="s">
        <v>73</v>
      </c>
      <c r="AA87" s="217">
        <v>191280.03</v>
      </c>
      <c r="AB87" s="8">
        <v>0</v>
      </c>
      <c r="AC87" s="8" t="s">
        <v>1728</v>
      </c>
      <c r="AD87" s="9">
        <v>2000</v>
      </c>
      <c r="AE87" s="117">
        <v>1</v>
      </c>
      <c r="AF87" s="8"/>
    </row>
    <row r="88" spans="1:32" ht="140">
      <c r="A88" s="230" t="s">
        <v>313</v>
      </c>
      <c r="B88" s="9" t="s">
        <v>314</v>
      </c>
      <c r="C88" s="11"/>
      <c r="D88" s="11"/>
      <c r="E88" s="11"/>
      <c r="F88" s="11"/>
      <c r="G88" s="11"/>
      <c r="H88" s="11">
        <v>6</v>
      </c>
      <c r="I88" s="12">
        <v>7</v>
      </c>
      <c r="J88" s="9" t="s">
        <v>253</v>
      </c>
      <c r="K88" s="8" t="s">
        <v>84</v>
      </c>
      <c r="L88" s="117" t="s">
        <v>1705</v>
      </c>
      <c r="M88" s="8" t="s">
        <v>308</v>
      </c>
      <c r="N88" s="8" t="s">
        <v>315</v>
      </c>
      <c r="O88" s="8" t="s">
        <v>23</v>
      </c>
      <c r="P88" s="8" t="s">
        <v>121</v>
      </c>
      <c r="Q88" s="8" t="s">
        <v>316</v>
      </c>
      <c r="R88" s="8">
        <v>1</v>
      </c>
      <c r="S88" s="8">
        <v>0</v>
      </c>
      <c r="T88" s="8" t="s">
        <v>84</v>
      </c>
      <c r="U88" s="8" t="s">
        <v>182</v>
      </c>
      <c r="V88" s="8">
        <v>7</v>
      </c>
      <c r="W88" s="8" t="s">
        <v>58</v>
      </c>
      <c r="X88" s="8" t="s">
        <v>312</v>
      </c>
      <c r="Y88" s="8" t="s">
        <v>84</v>
      </c>
      <c r="Z88" s="8" t="s">
        <v>73</v>
      </c>
      <c r="AA88" s="217">
        <v>63760.01</v>
      </c>
      <c r="AB88" s="8">
        <v>0</v>
      </c>
      <c r="AC88" s="8" t="s">
        <v>1728</v>
      </c>
      <c r="AD88" s="9">
        <v>2000</v>
      </c>
      <c r="AE88" s="117">
        <v>1</v>
      </c>
      <c r="AF88" s="8"/>
    </row>
    <row r="89" spans="1:32" ht="56">
      <c r="A89" s="230" t="s">
        <v>317</v>
      </c>
      <c r="B89" s="9" t="s">
        <v>318</v>
      </c>
      <c r="C89" s="11"/>
      <c r="D89" s="11"/>
      <c r="E89" s="11"/>
      <c r="F89" s="11"/>
      <c r="G89" s="11"/>
      <c r="H89" s="11">
        <v>6</v>
      </c>
      <c r="I89" s="12">
        <v>7</v>
      </c>
      <c r="J89" s="9" t="s">
        <v>253</v>
      </c>
      <c r="K89" s="8" t="s">
        <v>84</v>
      </c>
      <c r="L89" s="117" t="s">
        <v>1705</v>
      </c>
      <c r="M89" s="8" t="s">
        <v>308</v>
      </c>
      <c r="N89" s="8" t="s">
        <v>319</v>
      </c>
      <c r="O89" s="8" t="s">
        <v>23</v>
      </c>
      <c r="P89" s="8" t="s">
        <v>121</v>
      </c>
      <c r="Q89" s="8" t="s">
        <v>310</v>
      </c>
      <c r="R89" s="8">
        <v>1</v>
      </c>
      <c r="S89" s="8">
        <v>0</v>
      </c>
      <c r="T89" s="8" t="s">
        <v>84</v>
      </c>
      <c r="U89" s="8" t="s">
        <v>182</v>
      </c>
      <c r="V89" s="8">
        <v>7</v>
      </c>
      <c r="W89" s="8" t="s">
        <v>58</v>
      </c>
      <c r="X89" s="8" t="s">
        <v>312</v>
      </c>
      <c r="Y89" s="8" t="s">
        <v>84</v>
      </c>
      <c r="Z89" s="8" t="s">
        <v>73</v>
      </c>
      <c r="AA89" s="217">
        <v>63760.01</v>
      </c>
      <c r="AB89" s="8">
        <v>0</v>
      </c>
      <c r="AC89" s="8" t="s">
        <v>1728</v>
      </c>
      <c r="AD89" s="9">
        <v>2006</v>
      </c>
      <c r="AE89" s="117">
        <v>1</v>
      </c>
      <c r="AF89" s="8"/>
    </row>
    <row r="90" spans="1:32" ht="140">
      <c r="A90" s="230" t="s">
        <v>320</v>
      </c>
      <c r="B90" s="9" t="s">
        <v>321</v>
      </c>
      <c r="C90" s="11"/>
      <c r="D90" s="11"/>
      <c r="E90" s="11"/>
      <c r="F90" s="11"/>
      <c r="G90" s="11"/>
      <c r="H90" s="11">
        <v>6</v>
      </c>
      <c r="I90" s="12">
        <v>8</v>
      </c>
      <c r="J90" s="9" t="s">
        <v>253</v>
      </c>
      <c r="K90" s="8" t="s">
        <v>84</v>
      </c>
      <c r="L90" s="117" t="s">
        <v>1705</v>
      </c>
      <c r="M90" s="8" t="s">
        <v>322</v>
      </c>
      <c r="N90" s="8" t="s">
        <v>319</v>
      </c>
      <c r="O90" s="8" t="s">
        <v>23</v>
      </c>
      <c r="P90" s="8" t="s">
        <v>121</v>
      </c>
      <c r="Q90" s="8" t="s">
        <v>323</v>
      </c>
      <c r="R90" s="8">
        <v>0</v>
      </c>
      <c r="S90" s="8">
        <v>0</v>
      </c>
      <c r="T90" s="8" t="s">
        <v>84</v>
      </c>
      <c r="U90" s="8" t="s">
        <v>182</v>
      </c>
      <c r="V90" s="8">
        <v>1</v>
      </c>
      <c r="W90" s="8" t="s">
        <v>58</v>
      </c>
      <c r="X90" s="8" t="s">
        <v>312</v>
      </c>
      <c r="Y90" s="8" t="s">
        <v>73</v>
      </c>
      <c r="Z90" s="8" t="s">
        <v>73</v>
      </c>
      <c r="AA90" s="217">
        <v>15960.41</v>
      </c>
      <c r="AB90" s="109">
        <v>27600</v>
      </c>
      <c r="AC90" s="8" t="s">
        <v>1728</v>
      </c>
      <c r="AD90" s="9">
        <v>2014</v>
      </c>
      <c r="AE90" s="117">
        <v>1</v>
      </c>
      <c r="AF90" s="8"/>
    </row>
    <row r="91" spans="1:32" ht="42">
      <c r="A91" s="230" t="s">
        <v>324</v>
      </c>
      <c r="B91" s="9" t="s">
        <v>325</v>
      </c>
      <c r="C91" s="11"/>
      <c r="D91" s="11"/>
      <c r="E91" s="11"/>
      <c r="F91" s="11">
        <v>4</v>
      </c>
      <c r="G91" s="11"/>
      <c r="H91" s="11">
        <v>6</v>
      </c>
      <c r="I91" s="12"/>
      <c r="J91" s="9">
        <f>12*24</f>
        <v>288</v>
      </c>
      <c r="K91" s="8" t="s">
        <v>84</v>
      </c>
      <c r="L91" s="117" t="s">
        <v>1705</v>
      </c>
      <c r="M91" s="8" t="s">
        <v>1945</v>
      </c>
      <c r="N91" s="8" t="s">
        <v>4833</v>
      </c>
      <c r="O91" s="8">
        <f>180*2</f>
        <v>360</v>
      </c>
      <c r="P91" s="8" t="s">
        <v>121</v>
      </c>
      <c r="Q91" s="8" t="s">
        <v>326</v>
      </c>
      <c r="R91" s="8">
        <v>1</v>
      </c>
      <c r="S91" s="8" t="s">
        <v>328</v>
      </c>
      <c r="T91" s="8" t="s">
        <v>84</v>
      </c>
      <c r="U91" s="8" t="s">
        <v>182</v>
      </c>
      <c r="V91" s="8">
        <v>1</v>
      </c>
      <c r="W91" s="8" t="s">
        <v>58</v>
      </c>
      <c r="X91" s="8" t="s">
        <v>329</v>
      </c>
      <c r="Y91" s="8" t="s">
        <v>73</v>
      </c>
      <c r="Z91" s="8" t="s">
        <v>73</v>
      </c>
      <c r="AA91" s="217">
        <v>2316</v>
      </c>
      <c r="AB91" s="8">
        <v>0</v>
      </c>
      <c r="AC91" s="8">
        <v>2</v>
      </c>
      <c r="AD91" s="9">
        <v>2001</v>
      </c>
      <c r="AE91" s="117">
        <v>1</v>
      </c>
      <c r="AF91" s="8"/>
    </row>
    <row r="92" spans="1:32" ht="84">
      <c r="A92" s="230" t="s">
        <v>330</v>
      </c>
      <c r="B92" s="9" t="s">
        <v>1946</v>
      </c>
      <c r="C92" s="11"/>
      <c r="D92" s="11">
        <v>2</v>
      </c>
      <c r="E92" s="11"/>
      <c r="F92" s="11"/>
      <c r="G92" s="11"/>
      <c r="H92" s="11">
        <v>6</v>
      </c>
      <c r="I92" s="12"/>
      <c r="J92" s="9">
        <v>32</v>
      </c>
      <c r="K92" s="8" t="s">
        <v>84</v>
      </c>
      <c r="L92" s="117" t="s">
        <v>1705</v>
      </c>
      <c r="M92" s="8" t="s">
        <v>331</v>
      </c>
      <c r="N92" s="8" t="s">
        <v>332</v>
      </c>
      <c r="O92" s="8">
        <v>75</v>
      </c>
      <c r="P92" s="8" t="s">
        <v>121</v>
      </c>
      <c r="Q92" s="8" t="s">
        <v>333</v>
      </c>
      <c r="R92" s="8">
        <v>1</v>
      </c>
      <c r="S92" s="8">
        <v>0</v>
      </c>
      <c r="T92" s="8">
        <v>1</v>
      </c>
      <c r="U92" s="8" t="s">
        <v>334</v>
      </c>
      <c r="V92" s="8">
        <v>1</v>
      </c>
      <c r="W92" s="8" t="s">
        <v>58</v>
      </c>
      <c r="X92" s="8" t="s">
        <v>335</v>
      </c>
      <c r="Y92" s="8" t="s">
        <v>73</v>
      </c>
      <c r="Z92" s="8" t="s">
        <v>1947</v>
      </c>
      <c r="AA92" s="217">
        <v>32760</v>
      </c>
      <c r="AB92" s="8">
        <v>0</v>
      </c>
      <c r="AC92" s="8">
        <v>1</v>
      </c>
      <c r="AD92" s="9">
        <v>2011</v>
      </c>
      <c r="AE92" s="117">
        <v>1</v>
      </c>
      <c r="AF92" s="8"/>
    </row>
    <row r="93" spans="1:32" ht="126">
      <c r="A93" s="230" t="s">
        <v>336</v>
      </c>
      <c r="B93" s="9" t="s">
        <v>4834</v>
      </c>
      <c r="C93" s="11"/>
      <c r="D93" s="11"/>
      <c r="E93" s="11"/>
      <c r="F93" s="11"/>
      <c r="G93" s="11"/>
      <c r="H93" s="11">
        <v>6</v>
      </c>
      <c r="I93" s="12">
        <v>7</v>
      </c>
      <c r="J93" s="9" t="s">
        <v>253</v>
      </c>
      <c r="K93" s="8" t="s">
        <v>84</v>
      </c>
      <c r="L93" s="117" t="s">
        <v>1705</v>
      </c>
      <c r="M93" s="8" t="s">
        <v>337</v>
      </c>
      <c r="N93" s="8" t="s">
        <v>1948</v>
      </c>
      <c r="O93" s="8">
        <v>240</v>
      </c>
      <c r="P93" s="8" t="s">
        <v>121</v>
      </c>
      <c r="Q93" s="8" t="s">
        <v>338</v>
      </c>
      <c r="R93" s="8">
        <v>1</v>
      </c>
      <c r="S93" s="8">
        <v>0</v>
      </c>
      <c r="T93" s="8">
        <v>0</v>
      </c>
      <c r="U93" s="8" t="s">
        <v>182</v>
      </c>
      <c r="V93" s="8">
        <v>1</v>
      </c>
      <c r="W93" s="8" t="s">
        <v>58</v>
      </c>
      <c r="X93" s="8" t="s">
        <v>339</v>
      </c>
      <c r="Y93" s="8" t="s">
        <v>73</v>
      </c>
      <c r="Z93" s="8" t="s">
        <v>73</v>
      </c>
      <c r="AA93" s="217">
        <v>102703</v>
      </c>
      <c r="AB93" s="8">
        <v>0</v>
      </c>
      <c r="AC93" s="8" t="s">
        <v>1728</v>
      </c>
      <c r="AD93" s="9">
        <v>2001</v>
      </c>
      <c r="AE93" s="117">
        <v>1</v>
      </c>
      <c r="AF93" s="8"/>
    </row>
    <row r="94" spans="1:32" ht="70">
      <c r="A94" s="230" t="s">
        <v>340</v>
      </c>
      <c r="B94" s="9" t="s">
        <v>1949</v>
      </c>
      <c r="C94" s="11"/>
      <c r="D94" s="11"/>
      <c r="E94" s="11"/>
      <c r="F94" s="11"/>
      <c r="G94" s="11"/>
      <c r="H94" s="11">
        <v>6</v>
      </c>
      <c r="I94" s="12"/>
      <c r="J94" s="9" t="s">
        <v>341</v>
      </c>
      <c r="K94" s="8" t="s">
        <v>84</v>
      </c>
      <c r="L94" s="8" t="s">
        <v>1705</v>
      </c>
      <c r="M94" s="8" t="s">
        <v>342</v>
      </c>
      <c r="N94" s="8" t="s">
        <v>1950</v>
      </c>
      <c r="O94" s="8" t="s">
        <v>23</v>
      </c>
      <c r="P94" s="8" t="s">
        <v>121</v>
      </c>
      <c r="Q94" s="8" t="s">
        <v>343</v>
      </c>
      <c r="R94" s="8" t="s">
        <v>49</v>
      </c>
      <c r="S94" s="8">
        <v>0</v>
      </c>
      <c r="T94" s="8">
        <v>0</v>
      </c>
      <c r="U94" s="8" t="s">
        <v>182</v>
      </c>
      <c r="V94" s="8">
        <v>1</v>
      </c>
      <c r="W94" s="8" t="s">
        <v>68</v>
      </c>
      <c r="X94" s="8" t="s">
        <v>344</v>
      </c>
      <c r="Y94" s="8" t="s">
        <v>73</v>
      </c>
      <c r="Z94" s="8" t="s">
        <v>73</v>
      </c>
      <c r="AA94" s="105">
        <v>0</v>
      </c>
      <c r="AB94" s="8">
        <v>0</v>
      </c>
      <c r="AC94" s="8" t="s">
        <v>1792</v>
      </c>
      <c r="AD94" s="9">
        <v>2001</v>
      </c>
      <c r="AE94" s="117">
        <v>3</v>
      </c>
      <c r="AF94" s="8"/>
    </row>
    <row r="95" spans="1:32" ht="28">
      <c r="A95" s="230" t="s">
        <v>346</v>
      </c>
      <c r="B95" s="9" t="s">
        <v>347</v>
      </c>
      <c r="C95" s="11"/>
      <c r="D95" s="11"/>
      <c r="E95" s="11"/>
      <c r="F95" s="11"/>
      <c r="G95" s="11"/>
      <c r="H95" s="11">
        <v>6</v>
      </c>
      <c r="I95" s="12"/>
      <c r="J95" s="9">
        <v>20</v>
      </c>
      <c r="K95" s="8" t="s">
        <v>84</v>
      </c>
      <c r="L95" s="8" t="s">
        <v>1705</v>
      </c>
      <c r="M95" s="8" t="s">
        <v>342</v>
      </c>
      <c r="N95" s="8" t="s">
        <v>1951</v>
      </c>
      <c r="O95" s="8" t="s">
        <v>23</v>
      </c>
      <c r="P95" s="8" t="s">
        <v>121</v>
      </c>
      <c r="Q95" s="8" t="s">
        <v>348</v>
      </c>
      <c r="R95" s="8">
        <v>0</v>
      </c>
      <c r="S95" s="8">
        <v>0</v>
      </c>
      <c r="T95" s="8">
        <v>0</v>
      </c>
      <c r="U95" s="8" t="s">
        <v>182</v>
      </c>
      <c r="V95" s="8">
        <v>1</v>
      </c>
      <c r="W95" s="8" t="s">
        <v>68</v>
      </c>
      <c r="X95" s="8" t="s">
        <v>349</v>
      </c>
      <c r="Y95" s="8" t="s">
        <v>73</v>
      </c>
      <c r="Z95" s="8" t="s">
        <v>73</v>
      </c>
      <c r="AA95" s="105">
        <v>0</v>
      </c>
      <c r="AB95" s="8">
        <v>0</v>
      </c>
      <c r="AC95" s="8">
        <v>1</v>
      </c>
      <c r="AD95" s="9">
        <v>2011</v>
      </c>
      <c r="AE95" s="117">
        <v>3</v>
      </c>
      <c r="AF95" s="8"/>
    </row>
    <row r="96" spans="1:32" ht="70">
      <c r="A96" s="230" t="s">
        <v>350</v>
      </c>
      <c r="B96" s="9" t="s">
        <v>1952</v>
      </c>
      <c r="C96" s="11"/>
      <c r="D96" s="11"/>
      <c r="E96" s="11"/>
      <c r="F96" s="11"/>
      <c r="G96" s="11"/>
      <c r="H96" s="11">
        <v>6</v>
      </c>
      <c r="I96" s="12"/>
      <c r="J96" s="9" t="s">
        <v>155</v>
      </c>
      <c r="K96" s="8" t="s">
        <v>84</v>
      </c>
      <c r="L96" s="8" t="s">
        <v>1705</v>
      </c>
      <c r="M96" s="8" t="s">
        <v>342</v>
      </c>
      <c r="N96" s="8" t="s">
        <v>1951</v>
      </c>
      <c r="O96" s="8" t="s">
        <v>23</v>
      </c>
      <c r="P96" s="8" t="s">
        <v>121</v>
      </c>
      <c r="Q96" s="8" t="s">
        <v>310</v>
      </c>
      <c r="R96" s="8">
        <v>0</v>
      </c>
      <c r="S96" s="8">
        <v>0</v>
      </c>
      <c r="T96" s="8">
        <v>0</v>
      </c>
      <c r="U96" s="8" t="s">
        <v>182</v>
      </c>
      <c r="V96" s="8">
        <v>1</v>
      </c>
      <c r="W96" s="8" t="s">
        <v>68</v>
      </c>
      <c r="X96" s="8" t="s">
        <v>351</v>
      </c>
      <c r="Y96" s="8" t="s">
        <v>73</v>
      </c>
      <c r="Z96" s="8" t="s">
        <v>73</v>
      </c>
      <c r="AA96" s="105">
        <v>0</v>
      </c>
      <c r="AB96" s="8">
        <v>0</v>
      </c>
      <c r="AC96" s="8" t="s">
        <v>1931</v>
      </c>
      <c r="AD96" s="9">
        <v>2001</v>
      </c>
      <c r="AE96" s="117">
        <v>3</v>
      </c>
      <c r="AF96" s="8"/>
    </row>
    <row r="97" spans="1:32" ht="28">
      <c r="A97" s="230" t="s">
        <v>1953</v>
      </c>
      <c r="B97" s="9" t="s">
        <v>3904</v>
      </c>
      <c r="C97" s="11"/>
      <c r="D97" s="11"/>
      <c r="E97" s="11"/>
      <c r="F97" s="11"/>
      <c r="G97" s="11"/>
      <c r="H97" s="11">
        <v>6</v>
      </c>
      <c r="I97" s="12"/>
      <c r="J97" s="9">
        <v>500</v>
      </c>
      <c r="K97" s="8" t="s">
        <v>84</v>
      </c>
      <c r="L97" s="8" t="s">
        <v>1705</v>
      </c>
      <c r="M97" s="8" t="s">
        <v>1954</v>
      </c>
      <c r="N97" s="8" t="s">
        <v>1951</v>
      </c>
      <c r="O97" s="8" t="s">
        <v>23</v>
      </c>
      <c r="P97" s="8" t="s">
        <v>121</v>
      </c>
      <c r="Q97" s="8" t="s">
        <v>352</v>
      </c>
      <c r="R97" s="8">
        <v>0</v>
      </c>
      <c r="S97" s="8">
        <v>0</v>
      </c>
      <c r="T97" s="8">
        <v>0</v>
      </c>
      <c r="U97" s="8" t="s">
        <v>182</v>
      </c>
      <c r="V97" s="8">
        <v>1</v>
      </c>
      <c r="W97" s="8" t="s">
        <v>68</v>
      </c>
      <c r="X97" s="8" t="s">
        <v>353</v>
      </c>
      <c r="Y97" s="8" t="s">
        <v>73</v>
      </c>
      <c r="Z97" s="8" t="s">
        <v>73</v>
      </c>
      <c r="AA97" s="105">
        <v>0</v>
      </c>
      <c r="AB97" s="8">
        <v>0</v>
      </c>
      <c r="AC97" s="8">
        <v>7</v>
      </c>
      <c r="AD97" s="9">
        <v>2017</v>
      </c>
      <c r="AE97" s="117">
        <v>3</v>
      </c>
      <c r="AF97" s="8"/>
    </row>
    <row r="98" spans="1:32" ht="28">
      <c r="A98" s="230" t="s">
        <v>1955</v>
      </c>
      <c r="B98" s="9" t="s">
        <v>354</v>
      </c>
      <c r="C98" s="11"/>
      <c r="D98" s="11"/>
      <c r="E98" s="11"/>
      <c r="F98" s="11"/>
      <c r="G98" s="11"/>
      <c r="H98" s="11">
        <v>6</v>
      </c>
      <c r="I98" s="12"/>
      <c r="J98" s="9">
        <v>500</v>
      </c>
      <c r="K98" s="8" t="s">
        <v>84</v>
      </c>
      <c r="L98" s="8" t="s">
        <v>1705</v>
      </c>
      <c r="M98" s="8" t="s">
        <v>342</v>
      </c>
      <c r="N98" s="8" t="s">
        <v>1951</v>
      </c>
      <c r="O98" s="8" t="s">
        <v>23</v>
      </c>
      <c r="P98" s="8" t="s">
        <v>121</v>
      </c>
      <c r="Q98" s="8" t="s">
        <v>352</v>
      </c>
      <c r="R98" s="8">
        <v>0</v>
      </c>
      <c r="S98" s="8">
        <v>0</v>
      </c>
      <c r="T98" s="8">
        <v>0</v>
      </c>
      <c r="U98" s="8" t="s">
        <v>182</v>
      </c>
      <c r="V98" s="8">
        <v>1</v>
      </c>
      <c r="W98" s="8" t="s">
        <v>68</v>
      </c>
      <c r="X98" s="8" t="s">
        <v>353</v>
      </c>
      <c r="Y98" s="8" t="s">
        <v>73</v>
      </c>
      <c r="Z98" s="8" t="s">
        <v>73</v>
      </c>
      <c r="AA98" s="105">
        <v>0</v>
      </c>
      <c r="AB98" s="8">
        <v>0</v>
      </c>
      <c r="AC98" s="8">
        <v>7</v>
      </c>
      <c r="AD98" s="9">
        <v>2001</v>
      </c>
      <c r="AE98" s="117">
        <v>3</v>
      </c>
      <c r="AF98" s="8"/>
    </row>
    <row r="99" spans="1:32" ht="28">
      <c r="A99" s="230" t="s">
        <v>357</v>
      </c>
      <c r="B99" s="9" t="s">
        <v>1956</v>
      </c>
      <c r="C99" s="11"/>
      <c r="D99" s="11"/>
      <c r="E99" s="11"/>
      <c r="F99" s="11"/>
      <c r="G99" s="11"/>
      <c r="H99" s="11">
        <v>6</v>
      </c>
      <c r="I99" s="12"/>
      <c r="J99" s="9" t="s">
        <v>358</v>
      </c>
      <c r="K99" s="8">
        <v>144</v>
      </c>
      <c r="L99" s="8" t="s">
        <v>1705</v>
      </c>
      <c r="M99" s="8" t="s">
        <v>342</v>
      </c>
      <c r="N99" s="8" t="s">
        <v>360</v>
      </c>
      <c r="O99" s="8" t="s">
        <v>23</v>
      </c>
      <c r="P99" s="8" t="s">
        <v>359</v>
      </c>
      <c r="Q99" s="8" t="s">
        <v>361</v>
      </c>
      <c r="R99" s="8">
        <v>0</v>
      </c>
      <c r="S99" s="8">
        <v>0</v>
      </c>
      <c r="T99" s="8">
        <v>0</v>
      </c>
      <c r="U99" s="8" t="s">
        <v>182</v>
      </c>
      <c r="V99" s="8">
        <v>1</v>
      </c>
      <c r="W99" s="8" t="s">
        <v>68</v>
      </c>
      <c r="X99" s="8" t="s">
        <v>362</v>
      </c>
      <c r="Y99" s="8" t="s">
        <v>73</v>
      </c>
      <c r="Z99" s="8" t="s">
        <v>73</v>
      </c>
      <c r="AA99" s="105">
        <v>0</v>
      </c>
      <c r="AB99" s="8">
        <v>0</v>
      </c>
      <c r="AC99" s="8">
        <v>7</v>
      </c>
      <c r="AD99" s="9">
        <v>2011</v>
      </c>
      <c r="AE99" s="117">
        <v>3</v>
      </c>
      <c r="AF99" s="8"/>
    </row>
    <row r="100" spans="1:32" ht="42">
      <c r="A100" s="230" t="s">
        <v>363</v>
      </c>
      <c r="B100" s="9" t="s">
        <v>1957</v>
      </c>
      <c r="C100" s="11"/>
      <c r="D100" s="11"/>
      <c r="E100" s="11"/>
      <c r="F100" s="11"/>
      <c r="G100" s="11"/>
      <c r="H100" s="11">
        <v>6</v>
      </c>
      <c r="I100" s="12"/>
      <c r="J100" s="9">
        <v>200</v>
      </c>
      <c r="K100" s="8">
        <v>200</v>
      </c>
      <c r="L100" s="8" t="s">
        <v>1705</v>
      </c>
      <c r="M100" s="8" t="s">
        <v>342</v>
      </c>
      <c r="N100" s="8" t="s">
        <v>360</v>
      </c>
      <c r="O100" s="8" t="s">
        <v>23</v>
      </c>
      <c r="P100" s="8" t="s">
        <v>359</v>
      </c>
      <c r="Q100" s="8" t="s">
        <v>361</v>
      </c>
      <c r="R100" s="8">
        <v>0</v>
      </c>
      <c r="S100" s="8">
        <v>0</v>
      </c>
      <c r="T100" s="8">
        <v>0</v>
      </c>
      <c r="U100" s="8" t="s">
        <v>182</v>
      </c>
      <c r="V100" s="8">
        <v>1</v>
      </c>
      <c r="W100" s="8" t="s">
        <v>68</v>
      </c>
      <c r="X100" s="8" t="s">
        <v>362</v>
      </c>
      <c r="Y100" s="8" t="s">
        <v>73</v>
      </c>
      <c r="Z100" s="8" t="s">
        <v>73</v>
      </c>
      <c r="AA100" s="105">
        <v>0</v>
      </c>
      <c r="AB100" s="8">
        <v>0</v>
      </c>
      <c r="AC100" s="8">
        <v>7</v>
      </c>
      <c r="AD100" s="9">
        <v>2011</v>
      </c>
      <c r="AE100" s="117">
        <v>3</v>
      </c>
      <c r="AF100" s="8"/>
    </row>
    <row r="101" spans="1:32" ht="126">
      <c r="A101" s="224" t="s">
        <v>1958</v>
      </c>
      <c r="B101" s="77" t="s">
        <v>4835</v>
      </c>
      <c r="C101" s="70"/>
      <c r="D101" s="70">
        <v>2</v>
      </c>
      <c r="E101" s="70">
        <v>3</v>
      </c>
      <c r="F101" s="70">
        <v>4</v>
      </c>
      <c r="G101" s="70"/>
      <c r="H101" s="70">
        <v>6</v>
      </c>
      <c r="I101" s="71"/>
      <c r="J101" s="77">
        <v>38</v>
      </c>
      <c r="K101" s="74" t="s">
        <v>372</v>
      </c>
      <c r="L101" s="8" t="s">
        <v>1705</v>
      </c>
      <c r="M101" s="77" t="s">
        <v>1959</v>
      </c>
      <c r="N101" s="74" t="s">
        <v>1960</v>
      </c>
      <c r="O101" s="74">
        <v>60</v>
      </c>
      <c r="P101" s="77" t="s">
        <v>1961</v>
      </c>
      <c r="Q101" s="77" t="s">
        <v>1785</v>
      </c>
      <c r="R101" s="74">
        <v>1</v>
      </c>
      <c r="S101" s="74">
        <v>0</v>
      </c>
      <c r="T101" s="74">
        <v>0</v>
      </c>
      <c r="U101" s="74" t="s">
        <v>182</v>
      </c>
      <c r="V101" s="74">
        <v>1</v>
      </c>
      <c r="W101" s="74" t="s">
        <v>1787</v>
      </c>
      <c r="X101" s="77" t="s">
        <v>1962</v>
      </c>
      <c r="Y101" s="74" t="s">
        <v>68</v>
      </c>
      <c r="Z101" s="74" t="s">
        <v>68</v>
      </c>
      <c r="AA101" s="217">
        <v>694.89</v>
      </c>
      <c r="AB101" s="74">
        <v>0</v>
      </c>
      <c r="AC101" s="74" t="s">
        <v>1789</v>
      </c>
      <c r="AD101" s="77">
        <v>2022</v>
      </c>
      <c r="AE101" s="72">
        <v>1</v>
      </c>
      <c r="AF101" s="8"/>
    </row>
    <row r="102" spans="1:32" ht="126">
      <c r="A102" s="224" t="s">
        <v>1963</v>
      </c>
      <c r="B102" s="77" t="s">
        <v>1964</v>
      </c>
      <c r="C102" s="70"/>
      <c r="D102" s="70">
        <v>2</v>
      </c>
      <c r="E102" s="70">
        <v>3</v>
      </c>
      <c r="F102" s="70">
        <v>4</v>
      </c>
      <c r="G102" s="70">
        <v>5</v>
      </c>
      <c r="H102" s="70">
        <v>6</v>
      </c>
      <c r="I102" s="71"/>
      <c r="J102" s="77">
        <v>328</v>
      </c>
      <c r="K102" s="74" t="s">
        <v>372</v>
      </c>
      <c r="L102" s="8" t="s">
        <v>1705</v>
      </c>
      <c r="M102" s="231" t="s">
        <v>1965</v>
      </c>
      <c r="N102" s="74" t="s">
        <v>50</v>
      </c>
      <c r="O102" s="74">
        <v>15</v>
      </c>
      <c r="P102" s="74" t="s">
        <v>50</v>
      </c>
      <c r="Q102" s="77" t="s">
        <v>1785</v>
      </c>
      <c r="R102" s="74">
        <v>1</v>
      </c>
      <c r="S102" s="74">
        <v>0</v>
      </c>
      <c r="T102" s="74">
        <v>0</v>
      </c>
      <c r="U102" s="74" t="s">
        <v>182</v>
      </c>
      <c r="V102" s="74" t="s">
        <v>1786</v>
      </c>
      <c r="W102" s="74" t="s">
        <v>1787</v>
      </c>
      <c r="X102" s="77" t="s">
        <v>1966</v>
      </c>
      <c r="Y102" s="74" t="s">
        <v>68</v>
      </c>
      <c r="Z102" s="74" t="s">
        <v>68</v>
      </c>
      <c r="AA102" s="217">
        <v>17806.560000000001</v>
      </c>
      <c r="AB102" s="74">
        <v>0</v>
      </c>
      <c r="AC102" s="74" t="s">
        <v>1789</v>
      </c>
      <c r="AD102" s="77">
        <v>2022</v>
      </c>
      <c r="AE102" s="72">
        <v>3</v>
      </c>
      <c r="AF102" s="8"/>
    </row>
    <row r="103" spans="1:32" ht="98">
      <c r="A103" s="224" t="s">
        <v>1967</v>
      </c>
      <c r="B103" s="77" t="s">
        <v>4836</v>
      </c>
      <c r="C103" s="70"/>
      <c r="D103" s="70">
        <v>2</v>
      </c>
      <c r="E103" s="70"/>
      <c r="F103" s="70">
        <v>4</v>
      </c>
      <c r="G103" s="70"/>
      <c r="H103" s="70">
        <v>6</v>
      </c>
      <c r="I103" s="71"/>
      <c r="J103" s="77">
        <v>50</v>
      </c>
      <c r="K103" s="74" t="s">
        <v>372</v>
      </c>
      <c r="L103" s="8" t="s">
        <v>1705</v>
      </c>
      <c r="M103" s="232" t="s">
        <v>1968</v>
      </c>
      <c r="N103" s="74" t="s">
        <v>1969</v>
      </c>
      <c r="O103" s="74">
        <v>120</v>
      </c>
      <c r="P103" s="74" t="s">
        <v>23</v>
      </c>
      <c r="Q103" s="77" t="s">
        <v>1785</v>
      </c>
      <c r="R103" s="74">
        <v>1</v>
      </c>
      <c r="S103" s="74">
        <v>0</v>
      </c>
      <c r="T103" s="74">
        <v>0</v>
      </c>
      <c r="U103" s="77" t="s">
        <v>1970</v>
      </c>
      <c r="V103" s="74" t="s">
        <v>1786</v>
      </c>
      <c r="W103" s="77" t="s">
        <v>1971</v>
      </c>
      <c r="X103" s="77" t="s">
        <v>1972</v>
      </c>
      <c r="Y103" s="74" t="s">
        <v>68</v>
      </c>
      <c r="Z103" s="74" t="s">
        <v>68</v>
      </c>
      <c r="AA103" s="217">
        <v>325.73</v>
      </c>
      <c r="AB103" s="74">
        <v>0</v>
      </c>
      <c r="AC103" s="74" t="s">
        <v>1789</v>
      </c>
      <c r="AD103" s="77">
        <v>2022</v>
      </c>
      <c r="AE103" s="72">
        <v>3</v>
      </c>
      <c r="AF103" s="8"/>
    </row>
    <row r="104" spans="1:32" ht="112">
      <c r="A104" s="224" t="s">
        <v>1973</v>
      </c>
      <c r="B104" s="77" t="s">
        <v>1974</v>
      </c>
      <c r="C104" s="70"/>
      <c r="D104" s="70">
        <v>2</v>
      </c>
      <c r="E104" s="70"/>
      <c r="F104" s="70">
        <v>4</v>
      </c>
      <c r="G104" s="70"/>
      <c r="H104" s="70">
        <v>6</v>
      </c>
      <c r="I104" s="71"/>
      <c r="J104" s="77">
        <v>24</v>
      </c>
      <c r="K104" s="74" t="s">
        <v>84</v>
      </c>
      <c r="L104" s="8" t="s">
        <v>1705</v>
      </c>
      <c r="M104" s="232" t="s">
        <v>1975</v>
      </c>
      <c r="N104" s="74" t="s">
        <v>50</v>
      </c>
      <c r="O104" s="74">
        <v>90</v>
      </c>
      <c r="P104" s="74" t="s">
        <v>23</v>
      </c>
      <c r="Q104" s="77" t="s">
        <v>1785</v>
      </c>
      <c r="R104" s="74">
        <v>1</v>
      </c>
      <c r="S104" s="74">
        <v>0</v>
      </c>
      <c r="T104" s="74">
        <v>0</v>
      </c>
      <c r="U104" s="77" t="s">
        <v>182</v>
      </c>
      <c r="V104" s="74" t="s">
        <v>1786</v>
      </c>
      <c r="W104" s="77" t="s">
        <v>1787</v>
      </c>
      <c r="X104" s="77" t="s">
        <v>1966</v>
      </c>
      <c r="Y104" s="74" t="s">
        <v>68</v>
      </c>
      <c r="Z104" s="74" t="s">
        <v>68</v>
      </c>
      <c r="AA104" s="217">
        <v>2605.84</v>
      </c>
      <c r="AB104" s="74">
        <v>0</v>
      </c>
      <c r="AC104" s="74" t="s">
        <v>1789</v>
      </c>
      <c r="AD104" s="77">
        <v>2022</v>
      </c>
      <c r="AE104" s="72">
        <v>3</v>
      </c>
      <c r="AF104" s="8"/>
    </row>
    <row r="105" spans="1:32" ht="126">
      <c r="A105" s="224" t="s">
        <v>1976</v>
      </c>
      <c r="B105" s="77" t="s">
        <v>4837</v>
      </c>
      <c r="C105" s="70"/>
      <c r="D105" s="70">
        <v>2</v>
      </c>
      <c r="E105" s="70">
        <v>3</v>
      </c>
      <c r="F105" s="70">
        <v>4</v>
      </c>
      <c r="G105" s="70"/>
      <c r="H105" s="70">
        <v>6</v>
      </c>
      <c r="I105" s="71"/>
      <c r="J105" s="77">
        <v>211</v>
      </c>
      <c r="K105" s="74" t="s">
        <v>84</v>
      </c>
      <c r="L105" s="8" t="s">
        <v>1705</v>
      </c>
      <c r="M105" s="232" t="s">
        <v>1977</v>
      </c>
      <c r="N105" s="74" t="s">
        <v>50</v>
      </c>
      <c r="O105" s="74">
        <v>105.5</v>
      </c>
      <c r="P105" s="74" t="s">
        <v>23</v>
      </c>
      <c r="Q105" s="77" t="s">
        <v>1785</v>
      </c>
      <c r="R105" s="74">
        <v>1</v>
      </c>
      <c r="S105" s="74">
        <v>0</v>
      </c>
      <c r="T105" s="74">
        <v>0</v>
      </c>
      <c r="U105" s="77" t="s">
        <v>1978</v>
      </c>
      <c r="V105" s="74" t="s">
        <v>1786</v>
      </c>
      <c r="W105" s="77" t="s">
        <v>1787</v>
      </c>
      <c r="X105" s="77" t="s">
        <v>1966</v>
      </c>
      <c r="Y105" s="74" t="s">
        <v>68</v>
      </c>
      <c r="Z105" s="74" t="s">
        <v>68</v>
      </c>
      <c r="AA105" s="217">
        <v>25200.62</v>
      </c>
      <c r="AB105" s="74">
        <v>0</v>
      </c>
      <c r="AC105" s="74" t="s">
        <v>1789</v>
      </c>
      <c r="AD105" s="77">
        <v>2022</v>
      </c>
      <c r="AE105" s="72">
        <v>1</v>
      </c>
      <c r="AF105" s="8"/>
    </row>
    <row r="106" spans="1:32" ht="126">
      <c r="A106" s="224" t="s">
        <v>1782</v>
      </c>
      <c r="B106" s="77" t="s">
        <v>1783</v>
      </c>
      <c r="C106" s="70"/>
      <c r="D106" s="70">
        <v>2</v>
      </c>
      <c r="E106" s="70">
        <v>3</v>
      </c>
      <c r="F106" s="70">
        <v>4</v>
      </c>
      <c r="G106" s="70">
        <v>5</v>
      </c>
      <c r="H106" s="70">
        <v>6</v>
      </c>
      <c r="I106" s="71"/>
      <c r="J106" s="77">
        <v>640</v>
      </c>
      <c r="K106" s="74" t="s">
        <v>372</v>
      </c>
      <c r="L106" s="8" t="s">
        <v>1705</v>
      </c>
      <c r="M106" s="77" t="s">
        <v>1784</v>
      </c>
      <c r="N106" s="73" t="s">
        <v>4812</v>
      </c>
      <c r="O106" s="74">
        <v>30</v>
      </c>
      <c r="P106" s="74" t="s">
        <v>50</v>
      </c>
      <c r="Q106" s="77" t="s">
        <v>1785</v>
      </c>
      <c r="R106" s="74">
        <v>1</v>
      </c>
      <c r="S106" s="74">
        <v>0</v>
      </c>
      <c r="T106" s="74">
        <v>0</v>
      </c>
      <c r="U106" s="74" t="s">
        <v>182</v>
      </c>
      <c r="V106" s="74" t="s">
        <v>1786</v>
      </c>
      <c r="W106" s="74" t="s">
        <v>4813</v>
      </c>
      <c r="X106" s="77" t="s">
        <v>1788</v>
      </c>
      <c r="Y106" s="80" t="s">
        <v>4814</v>
      </c>
      <c r="Z106" s="74" t="s">
        <v>68</v>
      </c>
      <c r="AA106" s="105">
        <v>309443</v>
      </c>
      <c r="AB106" s="219">
        <v>258287.77</v>
      </c>
      <c r="AC106" s="74" t="s">
        <v>1789</v>
      </c>
      <c r="AD106" s="77">
        <v>2022</v>
      </c>
      <c r="AE106" s="72">
        <v>3</v>
      </c>
      <c r="AF106" s="9" t="s">
        <v>4815</v>
      </c>
    </row>
    <row r="107" spans="1:32" ht="126">
      <c r="A107" s="224" t="s">
        <v>1979</v>
      </c>
      <c r="B107" s="77" t="s">
        <v>1980</v>
      </c>
      <c r="C107" s="70"/>
      <c r="D107" s="70">
        <v>2</v>
      </c>
      <c r="E107" s="70">
        <v>3</v>
      </c>
      <c r="F107" s="70">
        <v>4</v>
      </c>
      <c r="G107" s="70"/>
      <c r="H107" s="70">
        <v>6</v>
      </c>
      <c r="I107" s="71"/>
      <c r="J107" s="77" t="s">
        <v>23</v>
      </c>
      <c r="K107" s="74" t="s">
        <v>84</v>
      </c>
      <c r="L107" s="8" t="s">
        <v>1705</v>
      </c>
      <c r="M107" s="232" t="s">
        <v>1981</v>
      </c>
      <c r="N107" s="74" t="s">
        <v>50</v>
      </c>
      <c r="O107" s="74" t="s">
        <v>23</v>
      </c>
      <c r="P107" s="74" t="s">
        <v>23</v>
      </c>
      <c r="Q107" s="77" t="s">
        <v>1785</v>
      </c>
      <c r="R107" s="74">
        <v>1</v>
      </c>
      <c r="S107" s="74">
        <v>0</v>
      </c>
      <c r="T107" s="74">
        <v>0</v>
      </c>
      <c r="U107" s="77" t="s">
        <v>182</v>
      </c>
      <c r="V107" s="74" t="s">
        <v>1786</v>
      </c>
      <c r="W107" s="77" t="s">
        <v>1982</v>
      </c>
      <c r="X107" s="77" t="s">
        <v>1966</v>
      </c>
      <c r="Y107" s="74" t="s">
        <v>68</v>
      </c>
      <c r="Z107" s="74" t="s">
        <v>68</v>
      </c>
      <c r="AA107" s="217">
        <v>31704.36</v>
      </c>
      <c r="AB107" s="74">
        <v>0</v>
      </c>
      <c r="AC107" s="74" t="s">
        <v>1789</v>
      </c>
      <c r="AD107" s="77">
        <v>2022</v>
      </c>
      <c r="AE107" s="72">
        <v>1</v>
      </c>
      <c r="AF107" s="8"/>
    </row>
    <row r="108" spans="1:32" ht="42">
      <c r="A108" s="230" t="s">
        <v>364</v>
      </c>
      <c r="B108" s="9" t="s">
        <v>1983</v>
      </c>
      <c r="C108" s="11"/>
      <c r="D108" s="11"/>
      <c r="E108" s="11"/>
      <c r="F108" s="11"/>
      <c r="G108" s="11"/>
      <c r="H108" s="11">
        <v>6</v>
      </c>
      <c r="I108" s="12"/>
      <c r="J108" s="9">
        <v>126</v>
      </c>
      <c r="K108" s="8" t="s">
        <v>84</v>
      </c>
      <c r="L108" s="8" t="s">
        <v>1705</v>
      </c>
      <c r="M108" s="8" t="s">
        <v>342</v>
      </c>
      <c r="N108" s="8" t="s">
        <v>1984</v>
      </c>
      <c r="O108" s="9" t="s">
        <v>1985</v>
      </c>
      <c r="P108" s="8" t="s">
        <v>359</v>
      </c>
      <c r="Q108" s="8" t="s">
        <v>365</v>
      </c>
      <c r="R108" s="19">
        <v>1</v>
      </c>
      <c r="S108" s="8">
        <v>0</v>
      </c>
      <c r="T108" s="8">
        <v>0</v>
      </c>
      <c r="U108" s="8" t="s">
        <v>182</v>
      </c>
      <c r="V108" s="8">
        <v>1</v>
      </c>
      <c r="W108" s="8" t="s">
        <v>68</v>
      </c>
      <c r="X108" s="8" t="s">
        <v>366</v>
      </c>
      <c r="Y108" s="8" t="s">
        <v>73</v>
      </c>
      <c r="Z108" s="8" t="s">
        <v>73</v>
      </c>
      <c r="AA108" s="217">
        <v>31880.01</v>
      </c>
      <c r="AB108" s="8">
        <v>0</v>
      </c>
      <c r="AC108" s="8">
        <v>1</v>
      </c>
      <c r="AD108" s="9">
        <v>2001</v>
      </c>
      <c r="AE108" s="117">
        <v>3</v>
      </c>
      <c r="AF108" s="8"/>
    </row>
  </sheetData>
  <sheetProtection algorithmName="SHA-512" hashValue="aEayuo02sk0C9N11u7BAfAN/tKarcP1Dwiybl8ydWHs0YX+AG5nBcpQsSJW+hTiV3TN/Vdlwgv3KuEDmdRWZQQ==" saltValue="Py1/nV/Sn9irYEpOadsZhQ==" spinCount="100000" sheet="1" objects="1" scenarios="1"/>
  <mergeCells count="4">
    <mergeCell ref="A1:I1"/>
    <mergeCell ref="C2:I2"/>
    <mergeCell ref="J1:L1"/>
    <mergeCell ref="N1:R1"/>
  </mergeCells>
  <pageMargins left="0.25" right="0.25" top="0.25" bottom="0.25" header="0.3" footer="0.3"/>
  <pageSetup orientation="landscape" horizontalDpi="1200" verticalDpi="120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6F0C5-8A8D-9D40-BE50-9830DC3B7E62}">
  <sheetPr codeName="Sheet6">
    <outlinePr summaryBelow="0" summaryRight="0"/>
  </sheetPr>
  <dimension ref="A1:BA987"/>
  <sheetViews>
    <sheetView showGridLines="0" zoomScaleNormal="100" workbookViewId="0">
      <pane xSplit="1" ySplit="2" topLeftCell="B3" activePane="bottomRight" state="frozen"/>
      <selection activeCell="D18" sqref="D18"/>
      <selection pane="topRight" activeCell="D18" sqref="D18"/>
      <selection pane="bottomLeft" activeCell="D18" sqref="D18"/>
      <selection pane="bottomRight" activeCell="L5" sqref="L5"/>
    </sheetView>
  </sheetViews>
  <sheetFormatPr baseColWidth="10" defaultColWidth="14.5" defaultRowHeight="13"/>
  <cols>
    <col min="1" max="1" width="28.5" style="45" customWidth="1"/>
    <col min="2" max="2" width="66.1640625" style="100" customWidth="1"/>
    <col min="3" max="8" width="3.5" style="25" customWidth="1"/>
    <col min="9" max="9" width="3.33203125" style="56" customWidth="1"/>
    <col min="10" max="10" width="22.33203125" style="25" customWidth="1"/>
    <col min="11" max="11" width="10" style="25" customWidth="1"/>
    <col min="12" max="12" width="9.6640625" style="25" customWidth="1"/>
    <col min="13" max="13" width="38.1640625" style="101" customWidth="1"/>
    <col min="14" max="14" width="27.6640625" style="45" customWidth="1"/>
    <col min="15" max="15" width="13.6640625" style="45" bestFit="1" customWidth="1"/>
    <col min="16" max="16" width="10.5" style="25" bestFit="1" customWidth="1"/>
    <col min="17" max="17" width="27.1640625" style="25" bestFit="1" customWidth="1"/>
    <col min="18" max="18" width="22.6640625" style="25" customWidth="1"/>
    <col min="19" max="19" width="22.83203125" style="100" bestFit="1" customWidth="1"/>
    <col min="20" max="20" width="27.6640625" style="25" bestFit="1" customWidth="1"/>
    <col min="21" max="21" width="19.5" style="25" bestFit="1" customWidth="1"/>
    <col min="22" max="22" width="14.33203125" style="25" bestFit="1" customWidth="1"/>
    <col min="23" max="23" width="28.33203125" style="25" bestFit="1" customWidth="1"/>
    <col min="24" max="24" width="22.1640625" style="45" bestFit="1" customWidth="1"/>
    <col min="25" max="25" width="17.6640625" style="25" bestFit="1" customWidth="1"/>
    <col min="26" max="26" width="23" style="25" customWidth="1"/>
    <col min="27" max="27" width="15.1640625" style="25" bestFit="1" customWidth="1"/>
    <col min="28" max="28" width="45.5" style="45" customWidth="1"/>
    <col min="29" max="29" width="19.33203125" style="44" bestFit="1" customWidth="1"/>
    <col min="30" max="30" width="14.83203125" style="25" bestFit="1" customWidth="1"/>
    <col min="31" max="31" width="26.33203125" style="25" bestFit="1" customWidth="1"/>
    <col min="32" max="32" width="27.83203125" style="25" bestFit="1" customWidth="1"/>
    <col min="33" max="16384" width="14.5" style="25"/>
  </cols>
  <sheetData>
    <row r="1" spans="1:53" ht="84" customHeight="1" thickBot="1">
      <c r="A1" s="687" t="s">
        <v>4776</v>
      </c>
      <c r="B1" s="687"/>
      <c r="C1" s="687"/>
      <c r="D1" s="687"/>
      <c r="E1" s="687"/>
      <c r="F1" s="687"/>
      <c r="G1" s="687"/>
      <c r="H1" s="687"/>
      <c r="I1" s="687"/>
      <c r="J1" s="694" t="s">
        <v>3064</v>
      </c>
      <c r="K1" s="695"/>
      <c r="L1" s="695"/>
      <c r="M1" s="68" t="s">
        <v>1687</v>
      </c>
      <c r="N1" s="691" t="s">
        <v>6002</v>
      </c>
      <c r="O1" s="692"/>
      <c r="P1" s="692"/>
      <c r="Q1" s="692"/>
      <c r="R1" s="693"/>
      <c r="S1" s="61"/>
      <c r="T1" s="61"/>
      <c r="U1" s="61"/>
      <c r="V1" s="61"/>
      <c r="W1" s="61"/>
      <c r="X1" s="61"/>
      <c r="Y1" s="61"/>
      <c r="Z1" s="61"/>
      <c r="AA1" s="61"/>
      <c r="AB1" s="61"/>
      <c r="AC1" s="62"/>
      <c r="AD1" s="63"/>
      <c r="AE1" s="61"/>
      <c r="AF1" s="62"/>
    </row>
    <row r="2" spans="1:53" s="133" customFormat="1" ht="141" thickBot="1">
      <c r="A2" s="64" t="s">
        <v>2611</v>
      </c>
      <c r="B2" s="116" t="s">
        <v>4398</v>
      </c>
      <c r="C2" s="688" t="s">
        <v>2612</v>
      </c>
      <c r="D2" s="688"/>
      <c r="E2" s="688"/>
      <c r="F2" s="688"/>
      <c r="G2" s="688"/>
      <c r="H2" s="688"/>
      <c r="I2" s="688"/>
      <c r="J2" s="116" t="s">
        <v>4396</v>
      </c>
      <c r="K2" s="116" t="s">
        <v>2613</v>
      </c>
      <c r="L2" s="116" t="s">
        <v>2614</v>
      </c>
      <c r="M2" s="116" t="s">
        <v>2615</v>
      </c>
      <c r="N2" s="116" t="s">
        <v>4397</v>
      </c>
      <c r="O2" s="116" t="s">
        <v>4399</v>
      </c>
      <c r="P2" s="116" t="s">
        <v>4400</v>
      </c>
      <c r="Q2" s="116" t="s">
        <v>2616</v>
      </c>
      <c r="R2" s="65" t="s">
        <v>2617</v>
      </c>
      <c r="S2" s="65" t="s">
        <v>2618</v>
      </c>
      <c r="T2" s="65" t="s">
        <v>2619</v>
      </c>
      <c r="U2" s="116" t="s">
        <v>2620</v>
      </c>
      <c r="V2" s="116" t="s">
        <v>2621</v>
      </c>
      <c r="W2" s="116" t="s">
        <v>2622</v>
      </c>
      <c r="X2" s="116" t="s">
        <v>2623</v>
      </c>
      <c r="Y2" s="116" t="s">
        <v>2624</v>
      </c>
      <c r="Z2" s="145" t="s">
        <v>5982</v>
      </c>
      <c r="AA2" s="116" t="s">
        <v>4778</v>
      </c>
      <c r="AB2" s="116" t="s">
        <v>4779</v>
      </c>
      <c r="AC2" s="66" t="s">
        <v>2625</v>
      </c>
      <c r="AD2" s="116" t="s">
        <v>2626</v>
      </c>
      <c r="AE2" s="116" t="s">
        <v>2627</v>
      </c>
      <c r="AF2" s="67" t="s">
        <v>1686</v>
      </c>
    </row>
    <row r="3" spans="1:53" s="143" customFormat="1" ht="98">
      <c r="A3" s="281" t="s">
        <v>3187</v>
      </c>
      <c r="B3" s="125" t="s">
        <v>3188</v>
      </c>
      <c r="C3" s="140">
        <v>1</v>
      </c>
      <c r="D3" s="140">
        <v>2</v>
      </c>
      <c r="E3" s="140"/>
      <c r="F3" s="140"/>
      <c r="G3" s="140"/>
      <c r="H3" s="140"/>
      <c r="I3" s="141"/>
      <c r="J3" s="125">
        <v>424</v>
      </c>
      <c r="K3" s="125" t="s">
        <v>3189</v>
      </c>
      <c r="L3" s="125" t="s">
        <v>68</v>
      </c>
      <c r="M3" s="125" t="s">
        <v>3190</v>
      </c>
      <c r="N3" s="125" t="s">
        <v>3191</v>
      </c>
      <c r="O3" s="125" t="s">
        <v>3192</v>
      </c>
      <c r="P3" s="128" t="s">
        <v>50</v>
      </c>
      <c r="Q3" s="128" t="s">
        <v>3069</v>
      </c>
      <c r="R3" s="125" t="s">
        <v>3193</v>
      </c>
      <c r="S3" s="125" t="s">
        <v>1997</v>
      </c>
      <c r="T3" s="125">
        <v>1</v>
      </c>
      <c r="U3" s="128" t="s">
        <v>23</v>
      </c>
      <c r="V3" s="128" t="s">
        <v>2182</v>
      </c>
      <c r="W3" s="125" t="s">
        <v>3194</v>
      </c>
      <c r="X3" s="124" t="s">
        <v>387</v>
      </c>
      <c r="Y3" s="128" t="s">
        <v>68</v>
      </c>
      <c r="Z3" s="124" t="s">
        <v>68</v>
      </c>
      <c r="AA3" s="154">
        <v>18173.080000000002</v>
      </c>
      <c r="AB3" s="153" t="s">
        <v>3195</v>
      </c>
      <c r="AC3" s="125" t="s">
        <v>1999</v>
      </c>
      <c r="AD3" s="128">
        <v>1997</v>
      </c>
      <c r="AE3" s="128">
        <v>3</v>
      </c>
      <c r="AF3" s="123"/>
      <c r="AG3" s="306"/>
      <c r="AH3" s="306"/>
      <c r="AI3" s="306"/>
      <c r="AJ3" s="306"/>
      <c r="AK3" s="306"/>
      <c r="AL3" s="306"/>
      <c r="AM3" s="306"/>
      <c r="AN3" s="306"/>
      <c r="AO3" s="306"/>
      <c r="AP3" s="306"/>
      <c r="AQ3" s="306"/>
      <c r="AR3" s="306"/>
      <c r="AS3" s="306"/>
      <c r="AT3" s="306"/>
      <c r="AU3" s="306"/>
      <c r="AV3" s="306"/>
      <c r="AW3" s="306"/>
      <c r="AX3" s="306"/>
      <c r="AY3" s="306"/>
      <c r="AZ3" s="306"/>
      <c r="BA3" s="306"/>
    </row>
    <row r="4" spans="1:53" s="143" customFormat="1" ht="42">
      <c r="A4" s="281" t="s">
        <v>3196</v>
      </c>
      <c r="B4" s="125" t="s">
        <v>3197</v>
      </c>
      <c r="C4" s="140">
        <v>1</v>
      </c>
      <c r="D4" s="140">
        <v>2</v>
      </c>
      <c r="E4" s="140"/>
      <c r="F4" s="140"/>
      <c r="G4" s="140"/>
      <c r="H4" s="140"/>
      <c r="I4" s="141"/>
      <c r="J4" s="125" t="s">
        <v>2687</v>
      </c>
      <c r="K4" s="125" t="s">
        <v>2687</v>
      </c>
      <c r="L4" s="125" t="s">
        <v>68</v>
      </c>
      <c r="M4" s="125" t="s">
        <v>3197</v>
      </c>
      <c r="N4" s="125" t="s">
        <v>3191</v>
      </c>
      <c r="O4" s="125">
        <v>60</v>
      </c>
      <c r="P4" s="128" t="s">
        <v>50</v>
      </c>
      <c r="Q4" s="128" t="s">
        <v>3069</v>
      </c>
      <c r="R4" s="125" t="s">
        <v>3193</v>
      </c>
      <c r="S4" s="125" t="s">
        <v>1997</v>
      </c>
      <c r="T4" s="125">
        <v>1</v>
      </c>
      <c r="U4" s="128" t="s">
        <v>23</v>
      </c>
      <c r="V4" s="128" t="s">
        <v>2182</v>
      </c>
      <c r="W4" s="124" t="s">
        <v>58</v>
      </c>
      <c r="X4" s="124" t="s">
        <v>3198</v>
      </c>
      <c r="Y4" s="128" t="s">
        <v>68</v>
      </c>
      <c r="Z4" s="124" t="s">
        <v>68</v>
      </c>
      <c r="AA4" s="154">
        <v>762.92</v>
      </c>
      <c r="AB4" s="153" t="s">
        <v>3199</v>
      </c>
      <c r="AC4" s="125" t="s">
        <v>1999</v>
      </c>
      <c r="AD4" s="128">
        <v>1997</v>
      </c>
      <c r="AE4" s="128">
        <v>1</v>
      </c>
      <c r="AF4" s="409" t="s">
        <v>3200</v>
      </c>
      <c r="AG4" s="306"/>
      <c r="AH4" s="306"/>
      <c r="AI4" s="306"/>
      <c r="AJ4" s="306"/>
      <c r="AK4" s="306"/>
      <c r="AL4" s="306"/>
      <c r="AM4" s="306"/>
      <c r="AN4" s="306"/>
      <c r="AO4" s="306"/>
      <c r="AP4" s="306"/>
      <c r="AQ4" s="306"/>
      <c r="AR4" s="306"/>
      <c r="AS4" s="306"/>
      <c r="AT4" s="306"/>
      <c r="AU4" s="306"/>
      <c r="AV4" s="306"/>
      <c r="AW4" s="306"/>
      <c r="AX4" s="306"/>
      <c r="AY4" s="306"/>
      <c r="AZ4" s="306"/>
      <c r="BA4" s="306"/>
    </row>
    <row r="5" spans="1:53" s="143" customFormat="1" ht="42">
      <c r="A5" s="281" t="s">
        <v>3201</v>
      </c>
      <c r="B5" s="128" t="s">
        <v>3202</v>
      </c>
      <c r="C5" s="140"/>
      <c r="D5" s="140">
        <v>2</v>
      </c>
      <c r="E5" s="140"/>
      <c r="F5" s="140"/>
      <c r="G5" s="140"/>
      <c r="H5" s="140"/>
      <c r="I5" s="141"/>
      <c r="J5" s="125" t="s">
        <v>2687</v>
      </c>
      <c r="K5" s="128" t="s">
        <v>2687</v>
      </c>
      <c r="L5" s="125" t="s">
        <v>68</v>
      </c>
      <c r="M5" s="125"/>
      <c r="N5" s="125" t="s">
        <v>1862</v>
      </c>
      <c r="O5" s="125">
        <v>60</v>
      </c>
      <c r="P5" s="128" t="s">
        <v>50</v>
      </c>
      <c r="Q5" s="128" t="s">
        <v>3069</v>
      </c>
      <c r="R5" s="125">
        <v>2</v>
      </c>
      <c r="S5" s="125" t="s">
        <v>1997</v>
      </c>
      <c r="T5" s="128">
        <v>0</v>
      </c>
      <c r="U5" s="128" t="s">
        <v>23</v>
      </c>
      <c r="V5" s="128" t="s">
        <v>2182</v>
      </c>
      <c r="W5" s="124" t="s">
        <v>68</v>
      </c>
      <c r="X5" s="125" t="s">
        <v>3203</v>
      </c>
      <c r="Y5" s="128" t="s">
        <v>68</v>
      </c>
      <c r="Z5" s="124" t="s">
        <v>68</v>
      </c>
      <c r="AA5" s="155">
        <v>72.69</v>
      </c>
      <c r="AB5" s="154" t="s">
        <v>3159</v>
      </c>
      <c r="AC5" s="130" t="s">
        <v>1991</v>
      </c>
      <c r="AD5" s="121">
        <v>2000</v>
      </c>
      <c r="AE5" s="121">
        <v>2</v>
      </c>
      <c r="AF5" s="451" t="s">
        <v>5905</v>
      </c>
      <c r="AG5" s="306"/>
      <c r="AH5" s="306"/>
      <c r="AI5" s="306"/>
      <c r="AJ5" s="306"/>
      <c r="AK5" s="306"/>
      <c r="AL5" s="306"/>
      <c r="AM5" s="306"/>
      <c r="AN5" s="306"/>
      <c r="AO5" s="306"/>
      <c r="AP5" s="306"/>
      <c r="AQ5" s="306"/>
      <c r="AR5" s="306"/>
      <c r="AS5" s="306"/>
      <c r="AT5" s="306"/>
      <c r="AU5" s="306"/>
      <c r="AV5" s="306"/>
      <c r="AW5" s="306"/>
      <c r="AX5" s="306"/>
      <c r="AY5" s="306"/>
      <c r="AZ5" s="306"/>
      <c r="BA5" s="306"/>
    </row>
    <row r="6" spans="1:53" s="143" customFormat="1" ht="42">
      <c r="A6" s="281" t="s">
        <v>3204</v>
      </c>
      <c r="B6" s="128" t="s">
        <v>3205</v>
      </c>
      <c r="C6" s="140"/>
      <c r="D6" s="140">
        <v>2</v>
      </c>
      <c r="E6" s="140"/>
      <c r="F6" s="140"/>
      <c r="G6" s="140"/>
      <c r="H6" s="140"/>
      <c r="I6" s="141"/>
      <c r="J6" s="125" t="s">
        <v>2687</v>
      </c>
      <c r="K6" s="128" t="s">
        <v>2687</v>
      </c>
      <c r="L6" s="125" t="s">
        <v>68</v>
      </c>
      <c r="M6" s="125" t="s">
        <v>3206</v>
      </c>
      <c r="N6" s="125" t="s">
        <v>3177</v>
      </c>
      <c r="O6" s="125">
        <v>60</v>
      </c>
      <c r="P6" s="128" t="s">
        <v>50</v>
      </c>
      <c r="Q6" s="128" t="s">
        <v>3207</v>
      </c>
      <c r="R6" s="125">
        <v>2</v>
      </c>
      <c r="S6" s="125" t="s">
        <v>1997</v>
      </c>
      <c r="T6" s="128">
        <v>0</v>
      </c>
      <c r="U6" s="128" t="s">
        <v>23</v>
      </c>
      <c r="V6" s="128">
        <v>1</v>
      </c>
      <c r="W6" s="124" t="s">
        <v>68</v>
      </c>
      <c r="X6" s="125" t="s">
        <v>3203</v>
      </c>
      <c r="Y6" s="128" t="s">
        <v>68</v>
      </c>
      <c r="Z6" s="124" t="s">
        <v>68</v>
      </c>
      <c r="AA6" s="155">
        <v>218.08</v>
      </c>
      <c r="AB6" s="154" t="s">
        <v>3159</v>
      </c>
      <c r="AC6" s="130">
        <v>1</v>
      </c>
      <c r="AD6" s="129">
        <v>1999</v>
      </c>
      <c r="AE6" s="129">
        <v>3</v>
      </c>
      <c r="AF6" s="123"/>
      <c r="AG6" s="306"/>
      <c r="AH6" s="306"/>
      <c r="AI6" s="306"/>
      <c r="AJ6" s="306"/>
      <c r="AK6" s="306"/>
      <c r="AL6" s="306"/>
      <c r="AM6" s="306"/>
      <c r="AN6" s="306"/>
      <c r="AO6" s="306"/>
      <c r="AP6" s="306"/>
      <c r="AQ6" s="306"/>
      <c r="AR6" s="306"/>
      <c r="AS6" s="306"/>
      <c r="AT6" s="306"/>
      <c r="AU6" s="306"/>
      <c r="AV6" s="306"/>
      <c r="AW6" s="306"/>
      <c r="AX6" s="306"/>
      <c r="AY6" s="306"/>
      <c r="AZ6" s="306"/>
      <c r="BA6" s="306"/>
    </row>
    <row r="7" spans="1:53" s="143" customFormat="1" ht="42">
      <c r="A7" s="281" t="s">
        <v>3208</v>
      </c>
      <c r="B7" s="125" t="s">
        <v>3209</v>
      </c>
      <c r="C7" s="140">
        <v>1</v>
      </c>
      <c r="D7" s="140">
        <v>2</v>
      </c>
      <c r="E7" s="140"/>
      <c r="F7" s="140"/>
      <c r="G7" s="140"/>
      <c r="H7" s="140"/>
      <c r="I7" s="141"/>
      <c r="J7" s="125" t="s">
        <v>2687</v>
      </c>
      <c r="K7" s="125" t="s">
        <v>2687</v>
      </c>
      <c r="L7" s="125" t="s">
        <v>68</v>
      </c>
      <c r="M7" s="125"/>
      <c r="N7" s="125" t="s">
        <v>3087</v>
      </c>
      <c r="O7" s="125">
        <v>60</v>
      </c>
      <c r="P7" s="128" t="s">
        <v>50</v>
      </c>
      <c r="Q7" s="128" t="s">
        <v>3069</v>
      </c>
      <c r="R7" s="125" t="s">
        <v>3210</v>
      </c>
      <c r="S7" s="125" t="s">
        <v>1997</v>
      </c>
      <c r="T7" s="125">
        <v>3</v>
      </c>
      <c r="U7" s="128" t="s">
        <v>23</v>
      </c>
      <c r="V7" s="128">
        <v>1</v>
      </c>
      <c r="W7" s="124" t="s">
        <v>58</v>
      </c>
      <c r="X7" s="124" t="s">
        <v>3198</v>
      </c>
      <c r="Y7" s="128" t="s">
        <v>68</v>
      </c>
      <c r="Z7" s="124" t="s">
        <v>68</v>
      </c>
      <c r="AA7" s="154">
        <v>290.77</v>
      </c>
      <c r="AB7" s="154" t="s">
        <v>3199</v>
      </c>
      <c r="AC7" s="130">
        <v>1</v>
      </c>
      <c r="AD7" s="121">
        <v>2014</v>
      </c>
      <c r="AE7" s="121">
        <v>3</v>
      </c>
      <c r="AF7" s="123"/>
      <c r="AG7" s="306"/>
      <c r="AH7" s="306"/>
      <c r="AI7" s="306"/>
      <c r="AJ7" s="306"/>
      <c r="AK7" s="306"/>
      <c r="AL7" s="306"/>
      <c r="AM7" s="306"/>
      <c r="AN7" s="306"/>
      <c r="AO7" s="306"/>
      <c r="AP7" s="306"/>
      <c r="AQ7" s="306"/>
      <c r="AR7" s="306"/>
      <c r="AS7" s="306"/>
      <c r="AT7" s="306"/>
      <c r="AU7" s="306"/>
      <c r="AV7" s="306"/>
      <c r="AW7" s="306"/>
      <c r="AX7" s="306"/>
      <c r="AY7" s="306"/>
      <c r="AZ7" s="306"/>
      <c r="BA7" s="306"/>
    </row>
    <row r="8" spans="1:53" s="143" customFormat="1" ht="56">
      <c r="A8" s="281" t="s">
        <v>3211</v>
      </c>
      <c r="B8" s="128" t="s">
        <v>3212</v>
      </c>
      <c r="C8" s="140"/>
      <c r="D8" s="140">
        <v>2</v>
      </c>
      <c r="E8" s="140"/>
      <c r="F8" s="140"/>
      <c r="G8" s="140"/>
      <c r="H8" s="140"/>
      <c r="I8" s="141"/>
      <c r="J8" s="125">
        <v>12</v>
      </c>
      <c r="K8" s="128">
        <v>12</v>
      </c>
      <c r="L8" s="125" t="s">
        <v>58</v>
      </c>
      <c r="M8" s="410" t="s">
        <v>3213</v>
      </c>
      <c r="N8" s="125" t="s">
        <v>3214</v>
      </c>
      <c r="O8" s="125">
        <v>180</v>
      </c>
      <c r="P8" s="128">
        <v>27</v>
      </c>
      <c r="Q8" s="128" t="s">
        <v>3216</v>
      </c>
      <c r="R8" s="125">
        <v>2</v>
      </c>
      <c r="S8" s="128" t="s">
        <v>1718</v>
      </c>
      <c r="T8" s="128">
        <v>0</v>
      </c>
      <c r="U8" s="128" t="s">
        <v>23</v>
      </c>
      <c r="V8" s="128">
        <v>1</v>
      </c>
      <c r="W8" s="125" t="s">
        <v>3217</v>
      </c>
      <c r="X8" s="125" t="s">
        <v>3218</v>
      </c>
      <c r="Y8" s="128" t="s">
        <v>68</v>
      </c>
      <c r="Z8" s="124" t="s">
        <v>68</v>
      </c>
      <c r="AA8" s="154">
        <v>181.73</v>
      </c>
      <c r="AB8" s="154" t="s">
        <v>3219</v>
      </c>
      <c r="AC8" s="130" t="s">
        <v>1866</v>
      </c>
      <c r="AD8" s="121">
        <v>2022</v>
      </c>
      <c r="AE8" s="121">
        <v>2</v>
      </c>
      <c r="AF8" s="123"/>
      <c r="AG8" s="306"/>
      <c r="AH8" s="306"/>
      <c r="AI8" s="306"/>
      <c r="AJ8" s="306"/>
      <c r="AK8" s="306"/>
      <c r="AL8" s="306"/>
      <c r="AM8" s="306"/>
      <c r="AN8" s="306"/>
      <c r="AO8" s="306"/>
      <c r="AP8" s="306"/>
      <c r="AQ8" s="306"/>
      <c r="AR8" s="306"/>
      <c r="AS8" s="306"/>
      <c r="AT8" s="306"/>
      <c r="AU8" s="306"/>
      <c r="AV8" s="306"/>
      <c r="AW8" s="306"/>
      <c r="AX8" s="306"/>
      <c r="AY8" s="306"/>
      <c r="AZ8" s="306"/>
      <c r="BA8" s="306"/>
    </row>
    <row r="9" spans="1:53" s="143" customFormat="1" ht="84">
      <c r="A9" s="281" t="s">
        <v>3220</v>
      </c>
      <c r="B9" s="411" t="s">
        <v>3221</v>
      </c>
      <c r="C9" s="140"/>
      <c r="D9" s="140">
        <v>2</v>
      </c>
      <c r="E9" s="140"/>
      <c r="F9" s="140"/>
      <c r="G9" s="140"/>
      <c r="H9" s="140"/>
      <c r="I9" s="141"/>
      <c r="J9" s="125">
        <v>10</v>
      </c>
      <c r="K9" s="128">
        <v>16</v>
      </c>
      <c r="L9" s="125" t="s">
        <v>58</v>
      </c>
      <c r="M9" s="125" t="s">
        <v>3222</v>
      </c>
      <c r="N9" s="125" t="s">
        <v>3223</v>
      </c>
      <c r="O9" s="125">
        <v>120</v>
      </c>
      <c r="P9" s="128">
        <v>16</v>
      </c>
      <c r="Q9" s="128" t="s">
        <v>3224</v>
      </c>
      <c r="R9" s="125">
        <v>5</v>
      </c>
      <c r="S9" s="128" t="s">
        <v>1718</v>
      </c>
      <c r="T9" s="128">
        <v>0</v>
      </c>
      <c r="U9" s="128" t="s">
        <v>23</v>
      </c>
      <c r="V9" s="128" t="s">
        <v>1786</v>
      </c>
      <c r="W9" s="125" t="s">
        <v>3225</v>
      </c>
      <c r="X9" s="125" t="s">
        <v>3226</v>
      </c>
      <c r="Y9" s="128" t="s">
        <v>49</v>
      </c>
      <c r="Z9" s="124" t="s">
        <v>49</v>
      </c>
      <c r="AA9" s="155">
        <v>726.92</v>
      </c>
      <c r="AB9" s="154" t="s">
        <v>3227</v>
      </c>
      <c r="AC9" s="130" t="s">
        <v>1991</v>
      </c>
      <c r="AD9" s="121">
        <v>2022</v>
      </c>
      <c r="AE9" s="121">
        <v>3</v>
      </c>
      <c r="AF9" s="130" t="s">
        <v>5904</v>
      </c>
      <c r="AG9" s="306"/>
      <c r="AH9" s="306"/>
      <c r="AI9" s="306"/>
      <c r="AJ9" s="306"/>
      <c r="AK9" s="306"/>
      <c r="AL9" s="306"/>
      <c r="AM9" s="306"/>
      <c r="AN9" s="306"/>
      <c r="AO9" s="306"/>
      <c r="AP9" s="306"/>
      <c r="AQ9" s="306"/>
      <c r="AR9" s="306"/>
      <c r="AS9" s="306"/>
      <c r="AT9" s="306"/>
      <c r="AU9" s="306"/>
      <c r="AV9" s="306"/>
      <c r="AW9" s="306"/>
      <c r="AX9" s="306"/>
      <c r="AY9" s="306"/>
      <c r="AZ9" s="306"/>
      <c r="BA9" s="306"/>
    </row>
    <row r="10" spans="1:53" s="143" customFormat="1" ht="56">
      <c r="A10" s="281" t="s">
        <v>3228</v>
      </c>
      <c r="B10" s="410" t="s">
        <v>3229</v>
      </c>
      <c r="C10" s="140"/>
      <c r="D10" s="140">
        <v>2</v>
      </c>
      <c r="E10" s="140">
        <v>3</v>
      </c>
      <c r="F10" s="140"/>
      <c r="G10" s="140"/>
      <c r="H10" s="140"/>
      <c r="I10" s="141"/>
      <c r="J10" s="125" t="s">
        <v>2687</v>
      </c>
      <c r="K10" s="125" t="s">
        <v>2687</v>
      </c>
      <c r="L10" s="125" t="s">
        <v>68</v>
      </c>
      <c r="M10" s="125" t="s">
        <v>5537</v>
      </c>
      <c r="N10" s="125" t="s">
        <v>3230</v>
      </c>
      <c r="O10" s="125">
        <v>60</v>
      </c>
      <c r="P10" s="128" t="s">
        <v>50</v>
      </c>
      <c r="Q10" s="128" t="s">
        <v>3069</v>
      </c>
      <c r="R10" s="125" t="s">
        <v>68</v>
      </c>
      <c r="S10" s="128" t="s">
        <v>1718</v>
      </c>
      <c r="T10" s="125">
        <v>1</v>
      </c>
      <c r="U10" s="128" t="s">
        <v>23</v>
      </c>
      <c r="V10" s="128">
        <v>1</v>
      </c>
      <c r="W10" s="124" t="s">
        <v>68</v>
      </c>
      <c r="X10" s="124" t="s">
        <v>3081</v>
      </c>
      <c r="Y10" s="128" t="s">
        <v>68</v>
      </c>
      <c r="Z10" s="124" t="s">
        <v>68</v>
      </c>
      <c r="AA10" s="412">
        <v>654.23</v>
      </c>
      <c r="AB10" s="412" t="s">
        <v>3083</v>
      </c>
      <c r="AC10" s="121">
        <v>1997</v>
      </c>
      <c r="AD10" s="121">
        <v>2005</v>
      </c>
      <c r="AE10" s="121">
        <v>2</v>
      </c>
      <c r="AF10" s="123"/>
      <c r="AG10" s="306"/>
      <c r="AH10" s="306"/>
      <c r="AI10" s="306"/>
      <c r="AJ10" s="306"/>
      <c r="AK10" s="306"/>
      <c r="AL10" s="306"/>
      <c r="AM10" s="306"/>
      <c r="AN10" s="306"/>
      <c r="AO10" s="306"/>
      <c r="AP10" s="306"/>
      <c r="AQ10" s="306"/>
      <c r="AR10" s="306"/>
      <c r="AS10" s="306"/>
      <c r="AT10" s="306"/>
      <c r="AU10" s="306"/>
      <c r="AV10" s="306"/>
      <c r="AW10" s="306"/>
      <c r="AX10" s="306"/>
      <c r="AY10" s="306"/>
      <c r="AZ10" s="306"/>
      <c r="BA10" s="306"/>
    </row>
    <row r="11" spans="1:53" s="143" customFormat="1" ht="42">
      <c r="A11" s="281" t="s">
        <v>3231</v>
      </c>
      <c r="B11" s="410" t="s">
        <v>3232</v>
      </c>
      <c r="C11" s="140"/>
      <c r="D11" s="140">
        <v>2</v>
      </c>
      <c r="E11" s="140"/>
      <c r="F11" s="140"/>
      <c r="G11" s="140"/>
      <c r="H11" s="140"/>
      <c r="I11" s="141"/>
      <c r="J11" s="125" t="s">
        <v>2687</v>
      </c>
      <c r="K11" s="125" t="s">
        <v>2687</v>
      </c>
      <c r="L11" s="125" t="s">
        <v>68</v>
      </c>
      <c r="M11" s="411" t="s">
        <v>3233</v>
      </c>
      <c r="N11" s="125" t="s">
        <v>3177</v>
      </c>
      <c r="O11" s="125">
        <v>60</v>
      </c>
      <c r="P11" s="128" t="s">
        <v>50</v>
      </c>
      <c r="Q11" s="128" t="s">
        <v>3069</v>
      </c>
      <c r="R11" s="125">
        <v>2</v>
      </c>
      <c r="S11" s="128" t="s">
        <v>1718</v>
      </c>
      <c r="T11" s="125">
        <v>1</v>
      </c>
      <c r="U11" s="128" t="s">
        <v>23</v>
      </c>
      <c r="V11" s="128">
        <v>1</v>
      </c>
      <c r="W11" s="124" t="s">
        <v>68</v>
      </c>
      <c r="X11" s="124" t="s">
        <v>73</v>
      </c>
      <c r="Y11" s="128" t="s">
        <v>68</v>
      </c>
      <c r="Z11" s="124" t="s">
        <v>68</v>
      </c>
      <c r="AA11" s="154">
        <v>72.69</v>
      </c>
      <c r="AB11" s="154" t="s">
        <v>3199</v>
      </c>
      <c r="AC11" s="130" t="s">
        <v>1991</v>
      </c>
      <c r="AD11" s="121">
        <v>2015</v>
      </c>
      <c r="AE11" s="121">
        <v>1</v>
      </c>
      <c r="AF11" s="123" t="s">
        <v>3234</v>
      </c>
      <c r="AG11" s="306"/>
      <c r="AH11" s="306"/>
      <c r="AI11" s="306"/>
      <c r="AJ11" s="306"/>
      <c r="AK11" s="306"/>
      <c r="AL11" s="306"/>
      <c r="AM11" s="306"/>
      <c r="AN11" s="306"/>
      <c r="AO11" s="306"/>
      <c r="AP11" s="306"/>
      <c r="AQ11" s="306"/>
      <c r="AR11" s="306"/>
      <c r="AS11" s="306"/>
      <c r="AT11" s="306"/>
      <c r="AU11" s="306"/>
      <c r="AV11" s="306"/>
      <c r="AW11" s="306"/>
      <c r="AX11" s="306"/>
      <c r="AY11" s="306"/>
      <c r="AZ11" s="306"/>
      <c r="BA11" s="306"/>
    </row>
    <row r="12" spans="1:53" s="143" customFormat="1" ht="140">
      <c r="A12" s="281" t="s">
        <v>3235</v>
      </c>
      <c r="B12" s="125" t="s">
        <v>3236</v>
      </c>
      <c r="C12" s="140">
        <v>1</v>
      </c>
      <c r="D12" s="140">
        <v>2</v>
      </c>
      <c r="E12" s="140"/>
      <c r="F12" s="140"/>
      <c r="G12" s="140"/>
      <c r="H12" s="140"/>
      <c r="I12" s="141"/>
      <c r="J12" s="125">
        <v>51</v>
      </c>
      <c r="K12" s="125" t="s">
        <v>3237</v>
      </c>
      <c r="L12" s="125" t="s">
        <v>68</v>
      </c>
      <c r="M12" s="125" t="s">
        <v>3238</v>
      </c>
      <c r="N12" s="125" t="s">
        <v>3239</v>
      </c>
      <c r="O12" s="125">
        <v>1.75</v>
      </c>
      <c r="P12" s="128" t="s">
        <v>50</v>
      </c>
      <c r="Q12" s="128" t="s">
        <v>3069</v>
      </c>
      <c r="R12" s="125" t="s">
        <v>3240</v>
      </c>
      <c r="S12" s="128" t="s">
        <v>1718</v>
      </c>
      <c r="T12" s="125">
        <v>3</v>
      </c>
      <c r="U12" s="128" t="s">
        <v>23</v>
      </c>
      <c r="V12" s="128" t="s">
        <v>2182</v>
      </c>
      <c r="W12" s="125" t="s">
        <v>3241</v>
      </c>
      <c r="X12" s="124" t="s">
        <v>387</v>
      </c>
      <c r="Y12" s="128" t="s">
        <v>68</v>
      </c>
      <c r="Z12" s="124" t="s">
        <v>68</v>
      </c>
      <c r="AA12" s="154">
        <v>1017.69</v>
      </c>
      <c r="AB12" s="154" t="s">
        <v>3242</v>
      </c>
      <c r="AC12" s="130">
        <v>2</v>
      </c>
      <c r="AD12" s="121"/>
      <c r="AE12" s="121">
        <v>1</v>
      </c>
      <c r="AF12" s="123" t="s">
        <v>3243</v>
      </c>
      <c r="AG12" s="306"/>
      <c r="AH12" s="306"/>
      <c r="AI12" s="306"/>
      <c r="AJ12" s="306"/>
      <c r="AK12" s="306"/>
      <c r="AL12" s="306"/>
      <c r="AM12" s="306"/>
      <c r="AN12" s="306"/>
      <c r="AO12" s="306"/>
      <c r="AP12" s="306"/>
      <c r="AQ12" s="306"/>
      <c r="AR12" s="306"/>
      <c r="AS12" s="306"/>
      <c r="AT12" s="306"/>
      <c r="AU12" s="306"/>
      <c r="AV12" s="306"/>
      <c r="AW12" s="306"/>
      <c r="AX12" s="306"/>
      <c r="AY12" s="306"/>
      <c r="AZ12" s="306"/>
      <c r="BA12" s="306"/>
    </row>
    <row r="13" spans="1:53" s="143" customFormat="1" ht="42">
      <c r="A13" s="281" t="s">
        <v>3244</v>
      </c>
      <c r="B13" s="410" t="s">
        <v>3245</v>
      </c>
      <c r="C13" s="140">
        <v>1</v>
      </c>
      <c r="D13" s="140">
        <v>2</v>
      </c>
      <c r="E13" s="140"/>
      <c r="F13" s="140"/>
      <c r="G13" s="140"/>
      <c r="H13" s="140"/>
      <c r="I13" s="141"/>
      <c r="J13" s="125" t="s">
        <v>2687</v>
      </c>
      <c r="K13" s="125" t="s">
        <v>2687</v>
      </c>
      <c r="L13" s="125" t="s">
        <v>68</v>
      </c>
      <c r="M13" s="125"/>
      <c r="N13" s="125" t="s">
        <v>3230</v>
      </c>
      <c r="O13" s="125">
        <v>60</v>
      </c>
      <c r="P13" s="128" t="s">
        <v>50</v>
      </c>
      <c r="Q13" s="128" t="s">
        <v>3069</v>
      </c>
      <c r="R13" s="125">
        <v>2</v>
      </c>
      <c r="S13" s="128" t="s">
        <v>1718</v>
      </c>
      <c r="T13" s="125">
        <v>1</v>
      </c>
      <c r="U13" s="128" t="s">
        <v>23</v>
      </c>
      <c r="V13" s="128">
        <v>1</v>
      </c>
      <c r="W13" s="124" t="s">
        <v>58</v>
      </c>
      <c r="X13" s="124" t="s">
        <v>3198</v>
      </c>
      <c r="Y13" s="128" t="s">
        <v>68</v>
      </c>
      <c r="Z13" s="124" t="s">
        <v>68</v>
      </c>
      <c r="AA13" s="154">
        <v>218.08</v>
      </c>
      <c r="AB13" s="154" t="s">
        <v>3199</v>
      </c>
      <c r="AC13" s="130">
        <v>2</v>
      </c>
      <c r="AD13" s="121"/>
      <c r="AE13" s="121">
        <v>1</v>
      </c>
      <c r="AF13" s="123" t="s">
        <v>3200</v>
      </c>
      <c r="AG13" s="306"/>
      <c r="AH13" s="306"/>
      <c r="AI13" s="306"/>
      <c r="AJ13" s="306"/>
      <c r="AK13" s="306"/>
      <c r="AL13" s="306"/>
      <c r="AM13" s="306"/>
      <c r="AN13" s="306"/>
      <c r="AO13" s="306"/>
      <c r="AP13" s="306"/>
      <c r="AQ13" s="306"/>
      <c r="AR13" s="306"/>
      <c r="AS13" s="306"/>
      <c r="AT13" s="306"/>
      <c r="AU13" s="306"/>
      <c r="AV13" s="306"/>
      <c r="AW13" s="306"/>
      <c r="AX13" s="306"/>
      <c r="AY13" s="306"/>
      <c r="AZ13" s="306"/>
      <c r="BA13" s="306"/>
    </row>
    <row r="14" spans="1:53" s="143" customFormat="1" ht="28">
      <c r="A14" s="281" t="s">
        <v>3246</v>
      </c>
      <c r="B14" s="411" t="s">
        <v>3247</v>
      </c>
      <c r="C14" s="140"/>
      <c r="D14" s="140">
        <v>2</v>
      </c>
      <c r="E14" s="140"/>
      <c r="F14" s="140"/>
      <c r="G14" s="140"/>
      <c r="H14" s="140"/>
      <c r="I14" s="141"/>
      <c r="J14" s="125" t="s">
        <v>2687</v>
      </c>
      <c r="K14" s="128" t="s">
        <v>2687</v>
      </c>
      <c r="L14" s="125" t="s">
        <v>68</v>
      </c>
      <c r="M14" s="128" t="s">
        <v>3248</v>
      </c>
      <c r="N14" s="125" t="s">
        <v>3094</v>
      </c>
      <c r="O14" s="125">
        <v>60</v>
      </c>
      <c r="P14" s="128" t="s">
        <v>50</v>
      </c>
      <c r="Q14" s="128" t="s">
        <v>3249</v>
      </c>
      <c r="R14" s="125">
        <v>2</v>
      </c>
      <c r="S14" s="128" t="s">
        <v>1718</v>
      </c>
      <c r="T14" s="128">
        <v>1</v>
      </c>
      <c r="U14" s="128" t="s">
        <v>23</v>
      </c>
      <c r="V14" s="128">
        <v>1</v>
      </c>
      <c r="W14" s="124" t="s">
        <v>68</v>
      </c>
      <c r="X14" s="125" t="s">
        <v>3203</v>
      </c>
      <c r="Y14" s="128" t="s">
        <v>68</v>
      </c>
      <c r="Z14" s="124" t="s">
        <v>68</v>
      </c>
      <c r="AA14" s="155">
        <v>872.31</v>
      </c>
      <c r="AB14" s="154" t="s">
        <v>3159</v>
      </c>
      <c r="AC14" s="130" t="s">
        <v>1991</v>
      </c>
      <c r="AD14" s="121">
        <v>2010</v>
      </c>
      <c r="AE14" s="121">
        <v>2</v>
      </c>
      <c r="AF14" s="121"/>
      <c r="AG14" s="306"/>
      <c r="AH14" s="306"/>
      <c r="AI14" s="306"/>
      <c r="AJ14" s="306"/>
      <c r="AK14" s="306"/>
      <c r="AL14" s="306"/>
      <c r="AM14" s="306"/>
      <c r="AN14" s="306"/>
      <c r="AO14" s="306"/>
      <c r="AP14" s="306"/>
      <c r="AQ14" s="306"/>
      <c r="AR14" s="306"/>
      <c r="AS14" s="306"/>
      <c r="AT14" s="306"/>
      <c r="AU14" s="306"/>
      <c r="AV14" s="306"/>
      <c r="AW14" s="306"/>
      <c r="AX14" s="306"/>
      <c r="AY14" s="306"/>
      <c r="AZ14" s="306"/>
      <c r="BA14" s="306"/>
    </row>
    <row r="15" spans="1:53" s="143" customFormat="1" ht="56">
      <c r="A15" s="281" t="s">
        <v>5538</v>
      </c>
      <c r="B15" s="413" t="s">
        <v>5539</v>
      </c>
      <c r="C15" s="140"/>
      <c r="D15" s="140">
        <v>2</v>
      </c>
      <c r="E15" s="140"/>
      <c r="F15" s="140"/>
      <c r="G15" s="140"/>
      <c r="H15" s="140"/>
      <c r="I15" s="141"/>
      <c r="J15" s="125">
        <v>30</v>
      </c>
      <c r="K15" s="125" t="s">
        <v>2687</v>
      </c>
      <c r="L15" s="125" t="s">
        <v>68</v>
      </c>
      <c r="M15" s="125" t="s">
        <v>3213</v>
      </c>
      <c r="N15" s="125" t="s">
        <v>1862</v>
      </c>
      <c r="O15" s="125">
        <v>120</v>
      </c>
      <c r="P15" s="128">
        <v>17</v>
      </c>
      <c r="Q15" s="128" t="s">
        <v>5540</v>
      </c>
      <c r="R15" s="125">
        <v>2</v>
      </c>
      <c r="S15" s="128" t="s">
        <v>1718</v>
      </c>
      <c r="T15" s="125">
        <v>1</v>
      </c>
      <c r="U15" s="128" t="s">
        <v>23</v>
      </c>
      <c r="V15" s="128">
        <v>1</v>
      </c>
      <c r="W15" s="124" t="s">
        <v>5541</v>
      </c>
      <c r="X15" s="124" t="s">
        <v>3218</v>
      </c>
      <c r="Y15" s="121" t="s">
        <v>68</v>
      </c>
      <c r="Z15" s="123" t="s">
        <v>68</v>
      </c>
      <c r="AA15" s="154">
        <v>145.38</v>
      </c>
      <c r="AB15" s="154" t="s">
        <v>3199</v>
      </c>
      <c r="AC15" s="130" t="s">
        <v>1991</v>
      </c>
      <c r="AD15" s="121">
        <v>2024</v>
      </c>
      <c r="AE15" s="121">
        <v>2</v>
      </c>
      <c r="AF15" s="123"/>
      <c r="AG15" s="306"/>
      <c r="AH15" s="306"/>
      <c r="AI15" s="306"/>
      <c r="AJ15" s="306"/>
      <c r="AK15" s="306"/>
      <c r="AL15" s="306"/>
      <c r="AM15" s="306"/>
      <c r="AN15" s="306"/>
      <c r="AO15" s="306"/>
      <c r="AP15" s="306"/>
      <c r="AQ15" s="306"/>
      <c r="AR15" s="306"/>
      <c r="AS15" s="306"/>
      <c r="AT15" s="306"/>
      <c r="AU15" s="306"/>
      <c r="AV15" s="306"/>
      <c r="AW15" s="306"/>
      <c r="AX15" s="306"/>
      <c r="AY15" s="306"/>
      <c r="AZ15" s="306"/>
      <c r="BA15" s="306"/>
    </row>
    <row r="16" spans="1:53" s="143" customFormat="1" ht="56">
      <c r="A16" s="281" t="s">
        <v>3167</v>
      </c>
      <c r="B16" s="410" t="s">
        <v>3168</v>
      </c>
      <c r="C16" s="140"/>
      <c r="D16" s="140">
        <v>2</v>
      </c>
      <c r="E16" s="140">
        <v>3</v>
      </c>
      <c r="F16" s="140"/>
      <c r="G16" s="140"/>
      <c r="H16" s="140"/>
      <c r="I16" s="141"/>
      <c r="J16" s="125" t="s">
        <v>2687</v>
      </c>
      <c r="K16" s="125" t="s">
        <v>2687</v>
      </c>
      <c r="L16" s="125" t="s">
        <v>68</v>
      </c>
      <c r="M16" s="125" t="s">
        <v>3169</v>
      </c>
      <c r="N16" s="125" t="s">
        <v>3170</v>
      </c>
      <c r="O16" s="125">
        <v>60</v>
      </c>
      <c r="P16" s="128" t="s">
        <v>3171</v>
      </c>
      <c r="Q16" s="128" t="s">
        <v>3172</v>
      </c>
      <c r="R16" s="125" t="s">
        <v>68</v>
      </c>
      <c r="S16" s="128" t="s">
        <v>1718</v>
      </c>
      <c r="T16" s="125">
        <v>1</v>
      </c>
      <c r="U16" s="128" t="s">
        <v>23</v>
      </c>
      <c r="V16" s="128" t="s">
        <v>1786</v>
      </c>
      <c r="W16" s="124" t="s">
        <v>68</v>
      </c>
      <c r="X16" s="125" t="s">
        <v>3173</v>
      </c>
      <c r="Y16" s="128" t="s">
        <v>68</v>
      </c>
      <c r="Z16" s="124" t="s">
        <v>68</v>
      </c>
      <c r="AA16" s="155">
        <v>145.38</v>
      </c>
      <c r="AB16" s="153" t="s">
        <v>3174</v>
      </c>
      <c r="AC16" s="125">
        <v>1</v>
      </c>
      <c r="AD16" s="128">
        <v>2014</v>
      </c>
      <c r="AE16" s="128">
        <v>3</v>
      </c>
      <c r="AF16" s="123"/>
      <c r="AG16" s="306"/>
      <c r="AH16" s="306"/>
      <c r="AI16" s="306"/>
      <c r="AJ16" s="306"/>
      <c r="AK16" s="306"/>
      <c r="AL16" s="306"/>
      <c r="AM16" s="306"/>
      <c r="AN16" s="306"/>
      <c r="AO16" s="306"/>
      <c r="AP16" s="306"/>
      <c r="AQ16" s="306"/>
      <c r="AR16" s="306"/>
      <c r="AS16" s="306"/>
      <c r="AT16" s="306"/>
      <c r="AU16" s="306"/>
      <c r="AV16" s="306"/>
      <c r="AW16" s="306"/>
      <c r="AX16" s="306"/>
      <c r="AY16" s="306"/>
      <c r="AZ16" s="306"/>
      <c r="BA16" s="306"/>
    </row>
    <row r="17" spans="1:53" s="143" customFormat="1" ht="112">
      <c r="A17" s="281" t="s">
        <v>5542</v>
      </c>
      <c r="B17" s="410" t="s">
        <v>5543</v>
      </c>
      <c r="C17" s="140"/>
      <c r="D17" s="140">
        <v>2</v>
      </c>
      <c r="E17" s="140">
        <v>3</v>
      </c>
      <c r="F17" s="140"/>
      <c r="G17" s="140"/>
      <c r="H17" s="140"/>
      <c r="I17" s="141"/>
      <c r="J17" s="125">
        <v>30</v>
      </c>
      <c r="K17" s="125" t="s">
        <v>2687</v>
      </c>
      <c r="L17" s="125" t="s">
        <v>68</v>
      </c>
      <c r="M17" s="410" t="s">
        <v>5544</v>
      </c>
      <c r="N17" s="125" t="s">
        <v>5545</v>
      </c>
      <c r="O17" s="125">
        <v>90</v>
      </c>
      <c r="P17" s="128" t="s">
        <v>1158</v>
      </c>
      <c r="Q17" s="128" t="s">
        <v>5546</v>
      </c>
      <c r="R17" s="125" t="s">
        <v>2006</v>
      </c>
      <c r="S17" s="128">
        <v>3</v>
      </c>
      <c r="T17" s="125">
        <v>0</v>
      </c>
      <c r="U17" s="128" t="s">
        <v>23</v>
      </c>
      <c r="V17" s="128">
        <v>1</v>
      </c>
      <c r="W17" s="124" t="s">
        <v>5547</v>
      </c>
      <c r="X17" s="125" t="s">
        <v>73</v>
      </c>
      <c r="Y17" s="128" t="s">
        <v>68</v>
      </c>
      <c r="Z17" s="124" t="s">
        <v>68</v>
      </c>
      <c r="AA17" s="154">
        <v>482.26</v>
      </c>
      <c r="AB17" s="153" t="s">
        <v>3174</v>
      </c>
      <c r="AC17" s="125" t="s">
        <v>1992</v>
      </c>
      <c r="AD17" s="128">
        <v>2023</v>
      </c>
      <c r="AE17" s="128">
        <v>1</v>
      </c>
      <c r="AF17" s="123"/>
      <c r="AG17" s="306"/>
      <c r="AH17" s="306"/>
      <c r="AI17" s="306"/>
      <c r="AJ17" s="306"/>
      <c r="AK17" s="306"/>
      <c r="AL17" s="306"/>
      <c r="AM17" s="306"/>
      <c r="AN17" s="306"/>
      <c r="AO17" s="306"/>
      <c r="AP17" s="306"/>
      <c r="AQ17" s="306"/>
      <c r="AR17" s="306"/>
      <c r="AS17" s="306"/>
      <c r="AT17" s="306"/>
      <c r="AU17" s="306"/>
      <c r="AV17" s="306"/>
      <c r="AW17" s="306"/>
      <c r="AX17" s="306"/>
      <c r="AY17" s="306"/>
      <c r="AZ17" s="306"/>
      <c r="BA17" s="306"/>
    </row>
    <row r="18" spans="1:53" s="143" customFormat="1" ht="112">
      <c r="A18" s="281" t="s">
        <v>5548</v>
      </c>
      <c r="B18" s="413" t="s">
        <v>5549</v>
      </c>
      <c r="C18" s="140"/>
      <c r="D18" s="140">
        <v>2</v>
      </c>
      <c r="E18" s="140"/>
      <c r="F18" s="140"/>
      <c r="G18" s="140"/>
      <c r="H18" s="140"/>
      <c r="I18" s="141"/>
      <c r="J18" s="125">
        <v>80</v>
      </c>
      <c r="K18" s="125" t="s">
        <v>2687</v>
      </c>
      <c r="L18" s="125" t="s">
        <v>68</v>
      </c>
      <c r="M18" s="410" t="s">
        <v>5550</v>
      </c>
      <c r="N18" s="125" t="s">
        <v>3170</v>
      </c>
      <c r="O18" s="125">
        <v>60</v>
      </c>
      <c r="P18" s="128" t="s">
        <v>121</v>
      </c>
      <c r="Q18" s="128" t="s">
        <v>5551</v>
      </c>
      <c r="R18" s="125" t="s">
        <v>5311</v>
      </c>
      <c r="S18" s="128" t="s">
        <v>1997</v>
      </c>
      <c r="T18" s="125">
        <v>1</v>
      </c>
      <c r="U18" s="128" t="s">
        <v>23</v>
      </c>
      <c r="V18" s="128" t="s">
        <v>2182</v>
      </c>
      <c r="W18" s="124" t="s">
        <v>5547</v>
      </c>
      <c r="X18" s="124" t="s">
        <v>73</v>
      </c>
      <c r="Y18" s="121" t="s">
        <v>68</v>
      </c>
      <c r="Z18" s="123" t="s">
        <v>68</v>
      </c>
      <c r="AA18" s="154">
        <v>482.26</v>
      </c>
      <c r="AB18" s="153" t="s">
        <v>3174</v>
      </c>
      <c r="AC18" s="130" t="s">
        <v>1991</v>
      </c>
      <c r="AD18" s="121"/>
      <c r="AE18" s="121">
        <v>1</v>
      </c>
      <c r="AF18" s="123"/>
      <c r="AG18" s="306"/>
      <c r="AH18" s="306"/>
      <c r="AI18" s="306"/>
      <c r="AJ18" s="306"/>
      <c r="AK18" s="306"/>
      <c r="AL18" s="306"/>
      <c r="AM18" s="306"/>
      <c r="AN18" s="306"/>
      <c r="AO18" s="306"/>
      <c r="AP18" s="306"/>
      <c r="AQ18" s="306"/>
      <c r="AR18" s="306"/>
      <c r="AS18" s="306"/>
      <c r="AT18" s="306"/>
      <c r="AU18" s="306"/>
      <c r="AV18" s="306"/>
      <c r="AW18" s="306"/>
      <c r="AX18" s="306"/>
      <c r="AY18" s="306"/>
      <c r="AZ18" s="306"/>
      <c r="BA18" s="306"/>
    </row>
    <row r="19" spans="1:53" s="143" customFormat="1" ht="42">
      <c r="A19" s="281" t="s">
        <v>3250</v>
      </c>
      <c r="B19" s="414" t="s">
        <v>3251</v>
      </c>
      <c r="C19" s="140"/>
      <c r="D19" s="140">
        <v>2</v>
      </c>
      <c r="E19" s="140"/>
      <c r="F19" s="140"/>
      <c r="G19" s="140"/>
      <c r="H19" s="140"/>
      <c r="I19" s="141"/>
      <c r="J19" s="125" t="s">
        <v>2687</v>
      </c>
      <c r="K19" s="128" t="s">
        <v>2687</v>
      </c>
      <c r="L19" s="125" t="s">
        <v>68</v>
      </c>
      <c r="M19" s="128" t="s">
        <v>3252</v>
      </c>
      <c r="N19" s="125" t="s">
        <v>3177</v>
      </c>
      <c r="O19" s="125">
        <v>60</v>
      </c>
      <c r="P19" s="128" t="s">
        <v>50</v>
      </c>
      <c r="Q19" s="128" t="s">
        <v>5552</v>
      </c>
      <c r="R19" s="125" t="s">
        <v>1991</v>
      </c>
      <c r="S19" s="128" t="s">
        <v>1718</v>
      </c>
      <c r="T19" s="128">
        <v>1</v>
      </c>
      <c r="U19" s="128" t="s">
        <v>23</v>
      </c>
      <c r="V19" s="128">
        <v>1</v>
      </c>
      <c r="W19" s="124" t="s">
        <v>68</v>
      </c>
      <c r="X19" s="125" t="s">
        <v>3203</v>
      </c>
      <c r="Y19" s="121" t="s">
        <v>68</v>
      </c>
      <c r="Z19" s="123" t="s">
        <v>68</v>
      </c>
      <c r="AA19" s="155">
        <v>72.69</v>
      </c>
      <c r="AB19" s="154" t="s">
        <v>3159</v>
      </c>
      <c r="AC19" s="130">
        <v>2</v>
      </c>
      <c r="AD19" s="129">
        <v>2000</v>
      </c>
      <c r="AE19" s="121">
        <v>2</v>
      </c>
      <c r="AF19" s="451" t="s">
        <v>5905</v>
      </c>
      <c r="AG19" s="306"/>
      <c r="AH19" s="306"/>
      <c r="AI19" s="306"/>
      <c r="AJ19" s="306"/>
      <c r="AK19" s="306"/>
      <c r="AL19" s="306"/>
      <c r="AM19" s="306"/>
      <c r="AN19" s="306"/>
      <c r="AO19" s="306"/>
      <c r="AP19" s="306"/>
      <c r="AQ19" s="306"/>
      <c r="AR19" s="306"/>
      <c r="AS19" s="306"/>
      <c r="AT19" s="306"/>
      <c r="AU19" s="306"/>
      <c r="AV19" s="306"/>
      <c r="AW19" s="306"/>
      <c r="AX19" s="306"/>
      <c r="AY19" s="306"/>
      <c r="AZ19" s="306"/>
      <c r="BA19" s="306"/>
    </row>
    <row r="20" spans="1:53" s="143" customFormat="1" ht="98">
      <c r="A20" s="281" t="s">
        <v>5553</v>
      </c>
      <c r="B20" s="414" t="s">
        <v>5554</v>
      </c>
      <c r="C20" s="140"/>
      <c r="D20" s="140">
        <v>2</v>
      </c>
      <c r="E20" s="140"/>
      <c r="F20" s="140"/>
      <c r="G20" s="140"/>
      <c r="H20" s="140"/>
      <c r="I20" s="141"/>
      <c r="J20" s="125" t="s">
        <v>2687</v>
      </c>
      <c r="K20" s="128" t="s">
        <v>2687</v>
      </c>
      <c r="L20" s="125" t="s">
        <v>546</v>
      </c>
      <c r="M20" s="411" t="s">
        <v>3213</v>
      </c>
      <c r="N20" s="125" t="s">
        <v>3087</v>
      </c>
      <c r="O20" s="125">
        <v>180</v>
      </c>
      <c r="P20" s="128">
        <v>25</v>
      </c>
      <c r="Q20" s="128" t="s">
        <v>3255</v>
      </c>
      <c r="R20" s="125" t="s">
        <v>1991</v>
      </c>
      <c r="S20" s="128" t="s">
        <v>1718</v>
      </c>
      <c r="T20" s="128">
        <v>1</v>
      </c>
      <c r="U20" s="128" t="s">
        <v>23</v>
      </c>
      <c r="V20" s="128">
        <v>1</v>
      </c>
      <c r="W20" s="124" t="s">
        <v>68</v>
      </c>
      <c r="X20" s="415" t="s">
        <v>5555</v>
      </c>
      <c r="Y20" s="121" t="s">
        <v>68</v>
      </c>
      <c r="Z20" s="123" t="s">
        <v>68</v>
      </c>
      <c r="AA20" s="155">
        <v>436.15</v>
      </c>
      <c r="AB20" s="154" t="s">
        <v>3174</v>
      </c>
      <c r="AC20" s="130" t="s">
        <v>1992</v>
      </c>
      <c r="AD20" s="129">
        <v>2023</v>
      </c>
      <c r="AE20" s="121">
        <v>2</v>
      </c>
      <c r="AF20" s="121"/>
      <c r="AG20" s="306"/>
      <c r="AH20" s="306"/>
      <c r="AI20" s="306"/>
      <c r="AJ20" s="306"/>
      <c r="AK20" s="306"/>
      <c r="AL20" s="306"/>
      <c r="AM20" s="306"/>
      <c r="AN20" s="306"/>
      <c r="AO20" s="306"/>
      <c r="AP20" s="306"/>
      <c r="AQ20" s="306"/>
      <c r="AR20" s="306"/>
      <c r="AS20" s="306"/>
      <c r="AT20" s="306"/>
      <c r="AU20" s="306"/>
      <c r="AV20" s="306"/>
      <c r="AW20" s="306"/>
      <c r="AX20" s="306"/>
      <c r="AY20" s="306"/>
      <c r="AZ20" s="306"/>
      <c r="BA20" s="306"/>
    </row>
    <row r="21" spans="1:53" s="143" customFormat="1" ht="84">
      <c r="A21" s="281" t="s">
        <v>5556</v>
      </c>
      <c r="B21" s="414" t="s">
        <v>5557</v>
      </c>
      <c r="C21" s="140"/>
      <c r="D21" s="140">
        <v>2</v>
      </c>
      <c r="E21" s="140"/>
      <c r="F21" s="140"/>
      <c r="G21" s="140"/>
      <c r="H21" s="140"/>
      <c r="I21" s="141"/>
      <c r="J21" s="125">
        <v>120</v>
      </c>
      <c r="K21" s="128" t="s">
        <v>2687</v>
      </c>
      <c r="L21" s="125" t="s">
        <v>68</v>
      </c>
      <c r="M21" s="411" t="s">
        <v>5558</v>
      </c>
      <c r="N21" s="125" t="s">
        <v>5559</v>
      </c>
      <c r="O21" s="125">
        <v>120</v>
      </c>
      <c r="P21" s="128">
        <v>8</v>
      </c>
      <c r="Q21" s="121" t="s">
        <v>5560</v>
      </c>
      <c r="R21" s="125" t="s">
        <v>5311</v>
      </c>
      <c r="S21" s="128" t="s">
        <v>1718</v>
      </c>
      <c r="T21" s="128">
        <v>1</v>
      </c>
      <c r="U21" s="128" t="s">
        <v>23</v>
      </c>
      <c r="V21" s="128">
        <v>1</v>
      </c>
      <c r="W21" s="124" t="s">
        <v>5561</v>
      </c>
      <c r="X21" s="415" t="s">
        <v>73</v>
      </c>
      <c r="Y21" s="121" t="s">
        <v>68</v>
      </c>
      <c r="Z21" s="123" t="s">
        <v>68</v>
      </c>
      <c r="AA21" s="155">
        <v>198</v>
      </c>
      <c r="AB21" s="154"/>
      <c r="AC21" s="130">
        <v>1</v>
      </c>
      <c r="AD21" s="129">
        <v>2001</v>
      </c>
      <c r="AE21" s="121">
        <v>2</v>
      </c>
      <c r="AF21" s="121"/>
      <c r="AG21" s="306"/>
      <c r="AH21" s="306"/>
      <c r="AI21" s="306"/>
      <c r="AJ21" s="306"/>
      <c r="AK21" s="306"/>
      <c r="AL21" s="306"/>
      <c r="AM21" s="306"/>
      <c r="AN21" s="306"/>
      <c r="AO21" s="306"/>
      <c r="AP21" s="306"/>
      <c r="AQ21" s="306"/>
      <c r="AR21" s="306"/>
      <c r="AS21" s="306"/>
      <c r="AT21" s="306"/>
      <c r="AU21" s="306"/>
      <c r="AV21" s="306"/>
      <c r="AW21" s="306"/>
      <c r="AX21" s="306"/>
      <c r="AY21" s="306"/>
      <c r="AZ21" s="306"/>
      <c r="BA21" s="306"/>
    </row>
    <row r="22" spans="1:53" s="143" customFormat="1" ht="42">
      <c r="A22" s="281" t="s">
        <v>3253</v>
      </c>
      <c r="B22" s="413" t="s">
        <v>3254</v>
      </c>
      <c r="C22" s="140">
        <v>1</v>
      </c>
      <c r="D22" s="140">
        <v>2</v>
      </c>
      <c r="E22" s="140"/>
      <c r="F22" s="140"/>
      <c r="G22" s="140"/>
      <c r="H22" s="140"/>
      <c r="I22" s="141"/>
      <c r="J22" s="125" t="s">
        <v>2687</v>
      </c>
      <c r="K22" s="125" t="s">
        <v>2687</v>
      </c>
      <c r="L22" s="125" t="s">
        <v>68</v>
      </c>
      <c r="M22" s="125"/>
      <c r="N22" s="125" t="s">
        <v>3087</v>
      </c>
      <c r="O22" s="125">
        <v>60</v>
      </c>
      <c r="P22" s="128" t="s">
        <v>50</v>
      </c>
      <c r="Q22" s="128" t="s">
        <v>3255</v>
      </c>
      <c r="R22" s="125">
        <v>2</v>
      </c>
      <c r="S22" s="128" t="s">
        <v>1718</v>
      </c>
      <c r="T22" s="125">
        <v>1</v>
      </c>
      <c r="U22" s="128" t="s">
        <v>23</v>
      </c>
      <c r="V22" s="128">
        <v>1</v>
      </c>
      <c r="W22" s="124" t="s">
        <v>58</v>
      </c>
      <c r="X22" s="124" t="s">
        <v>3198</v>
      </c>
      <c r="Y22" s="121" t="s">
        <v>68</v>
      </c>
      <c r="Z22" s="123" t="s">
        <v>68</v>
      </c>
      <c r="AA22" s="154">
        <v>145.38</v>
      </c>
      <c r="AB22" s="154" t="s">
        <v>3199</v>
      </c>
      <c r="AC22" s="130">
        <v>2</v>
      </c>
      <c r="AD22" s="121" t="s">
        <v>3175</v>
      </c>
      <c r="AE22" s="121">
        <v>1</v>
      </c>
      <c r="AF22" s="123"/>
      <c r="AG22" s="306"/>
      <c r="AH22" s="306"/>
      <c r="AI22" s="306"/>
      <c r="AJ22" s="306"/>
      <c r="AK22" s="306"/>
      <c r="AL22" s="306"/>
      <c r="AM22" s="306"/>
      <c r="AN22" s="306"/>
      <c r="AO22" s="306"/>
      <c r="AP22" s="306"/>
      <c r="AQ22" s="306"/>
      <c r="AR22" s="306"/>
      <c r="AS22" s="306"/>
      <c r="AT22" s="306"/>
      <c r="AU22" s="306"/>
      <c r="AV22" s="306"/>
      <c r="AW22" s="306"/>
      <c r="AX22" s="306"/>
      <c r="AY22" s="306"/>
      <c r="AZ22" s="306"/>
      <c r="BA22" s="306"/>
    </row>
    <row r="23" spans="1:53" s="143" customFormat="1" ht="84">
      <c r="A23" s="416" t="s">
        <v>3065</v>
      </c>
      <c r="B23" s="417" t="s">
        <v>3066</v>
      </c>
      <c r="C23" s="131"/>
      <c r="D23" s="131">
        <v>2</v>
      </c>
      <c r="E23" s="131">
        <v>3</v>
      </c>
      <c r="F23" s="131"/>
      <c r="G23" s="131"/>
      <c r="H23" s="131"/>
      <c r="I23" s="132"/>
      <c r="J23" s="246" t="s">
        <v>2687</v>
      </c>
      <c r="K23" s="246" t="s">
        <v>2687</v>
      </c>
      <c r="L23" s="121" t="s">
        <v>68</v>
      </c>
      <c r="M23" s="121" t="s">
        <v>3067</v>
      </c>
      <c r="N23" s="121" t="s">
        <v>3068</v>
      </c>
      <c r="O23" s="121">
        <v>60</v>
      </c>
      <c r="P23" s="121" t="s">
        <v>50</v>
      </c>
      <c r="Q23" s="121" t="s">
        <v>3069</v>
      </c>
      <c r="R23" s="121">
        <v>2</v>
      </c>
      <c r="S23" s="121" t="s">
        <v>1718</v>
      </c>
      <c r="T23" s="121">
        <v>0</v>
      </c>
      <c r="U23" s="121" t="s">
        <v>23</v>
      </c>
      <c r="V23" s="121">
        <v>1</v>
      </c>
      <c r="W23" s="121" t="s">
        <v>68</v>
      </c>
      <c r="X23" s="121" t="s">
        <v>275</v>
      </c>
      <c r="Y23" s="121" t="s">
        <v>68</v>
      </c>
      <c r="Z23" s="121" t="s">
        <v>68</v>
      </c>
      <c r="AA23" s="412">
        <v>436.15384615384619</v>
      </c>
      <c r="AB23" s="412"/>
      <c r="AC23" s="121">
        <v>7</v>
      </c>
      <c r="AD23" s="121">
        <v>1997</v>
      </c>
      <c r="AE23" s="121">
        <v>3</v>
      </c>
      <c r="AF23" s="129"/>
      <c r="AG23" s="306"/>
      <c r="AH23" s="306"/>
      <c r="AI23" s="306"/>
      <c r="AJ23" s="306"/>
      <c r="AK23" s="306"/>
      <c r="AL23" s="306"/>
      <c r="AM23" s="306"/>
      <c r="AN23" s="306"/>
      <c r="AO23" s="306"/>
      <c r="AP23" s="306"/>
      <c r="AQ23" s="306"/>
      <c r="AR23" s="306"/>
      <c r="AS23" s="306"/>
      <c r="AT23" s="306"/>
      <c r="AU23" s="306"/>
      <c r="AV23" s="306"/>
      <c r="AW23" s="306"/>
      <c r="AX23" s="306"/>
      <c r="AY23" s="306"/>
      <c r="AZ23" s="306"/>
      <c r="BA23" s="306"/>
    </row>
    <row r="24" spans="1:53" s="143" customFormat="1" ht="84">
      <c r="A24" s="416" t="s">
        <v>87</v>
      </c>
      <c r="B24" s="418" t="s">
        <v>3070</v>
      </c>
      <c r="C24" s="131"/>
      <c r="D24" s="131">
        <v>2</v>
      </c>
      <c r="E24" s="131">
        <v>3</v>
      </c>
      <c r="F24" s="131">
        <v>4</v>
      </c>
      <c r="G24" s="131"/>
      <c r="H24" s="131"/>
      <c r="I24" s="132"/>
      <c r="J24" s="246" t="s">
        <v>2687</v>
      </c>
      <c r="K24" s="121" t="s">
        <v>2687</v>
      </c>
      <c r="L24" s="121" t="s">
        <v>68</v>
      </c>
      <c r="M24" s="121" t="s">
        <v>3071</v>
      </c>
      <c r="N24" s="121" t="s">
        <v>3072</v>
      </c>
      <c r="O24" s="121">
        <v>60</v>
      </c>
      <c r="P24" s="121" t="s">
        <v>50</v>
      </c>
      <c r="Q24" s="121" t="s">
        <v>3073</v>
      </c>
      <c r="R24" s="121">
        <v>2</v>
      </c>
      <c r="S24" s="121" t="s">
        <v>1718</v>
      </c>
      <c r="T24" s="121">
        <v>3</v>
      </c>
      <c r="U24" s="121" t="s">
        <v>23</v>
      </c>
      <c r="V24" s="121">
        <v>1</v>
      </c>
      <c r="W24" s="121" t="s">
        <v>3074</v>
      </c>
      <c r="X24" s="121" t="s">
        <v>3075</v>
      </c>
      <c r="Y24" s="121" t="s">
        <v>68</v>
      </c>
      <c r="Z24" s="121" t="s">
        <v>68</v>
      </c>
      <c r="AA24" s="412">
        <v>1090.3846153846155</v>
      </c>
      <c r="AB24" s="412"/>
      <c r="AC24" s="121">
        <v>2</v>
      </c>
      <c r="AD24" s="121">
        <v>1997</v>
      </c>
      <c r="AE24" s="121">
        <v>2</v>
      </c>
      <c r="AF24" s="129"/>
      <c r="AG24" s="306"/>
      <c r="AH24" s="306"/>
      <c r="AI24" s="306"/>
      <c r="AJ24" s="306"/>
      <c r="AK24" s="306"/>
      <c r="AL24" s="306"/>
      <c r="AM24" s="306"/>
      <c r="AN24" s="306"/>
      <c r="AO24" s="306"/>
      <c r="AP24" s="306"/>
      <c r="AQ24" s="306"/>
      <c r="AR24" s="306"/>
      <c r="AS24" s="306"/>
      <c r="AT24" s="306"/>
      <c r="AU24" s="306"/>
      <c r="AV24" s="306"/>
      <c r="AW24" s="306"/>
      <c r="AX24" s="306"/>
      <c r="AY24" s="306"/>
      <c r="AZ24" s="306"/>
      <c r="BA24" s="306"/>
    </row>
    <row r="25" spans="1:53" s="143" customFormat="1" ht="70">
      <c r="A25" s="416" t="s">
        <v>3076</v>
      </c>
      <c r="B25" s="419" t="s">
        <v>3077</v>
      </c>
      <c r="C25" s="140"/>
      <c r="D25" s="140">
        <v>2</v>
      </c>
      <c r="E25" s="140">
        <v>3</v>
      </c>
      <c r="F25" s="140"/>
      <c r="G25" s="140"/>
      <c r="H25" s="140"/>
      <c r="I25" s="141"/>
      <c r="J25" s="126" t="s">
        <v>2687</v>
      </c>
      <c r="K25" s="128" t="s">
        <v>2687</v>
      </c>
      <c r="L25" s="128" t="s">
        <v>68</v>
      </c>
      <c r="M25" s="414" t="s">
        <v>3078</v>
      </c>
      <c r="N25" s="128" t="s">
        <v>3079</v>
      </c>
      <c r="O25" s="128">
        <v>60</v>
      </c>
      <c r="P25" s="128" t="s">
        <v>50</v>
      </c>
      <c r="Q25" s="411" t="s">
        <v>3069</v>
      </c>
      <c r="R25" s="128">
        <v>2</v>
      </c>
      <c r="S25" s="128" t="s">
        <v>1718</v>
      </c>
      <c r="T25" s="128">
        <v>1</v>
      </c>
      <c r="U25" s="128" t="s">
        <v>23</v>
      </c>
      <c r="V25" s="128">
        <v>1</v>
      </c>
      <c r="W25" s="128" t="s">
        <v>3080</v>
      </c>
      <c r="X25" s="411" t="s">
        <v>5562</v>
      </c>
      <c r="Y25" s="128" t="s">
        <v>68</v>
      </c>
      <c r="Z25" s="128" t="s">
        <v>68</v>
      </c>
      <c r="AA25" s="412">
        <v>1090.3800000000001</v>
      </c>
      <c r="AB25" s="152"/>
      <c r="AC25" s="128">
        <v>1</v>
      </c>
      <c r="AD25" s="128">
        <v>1997</v>
      </c>
      <c r="AE25" s="128">
        <v>3</v>
      </c>
      <c r="AF25" s="129"/>
      <c r="AG25" s="306"/>
      <c r="AH25" s="306"/>
      <c r="AI25" s="306"/>
      <c r="AJ25" s="306"/>
      <c r="AK25" s="306"/>
      <c r="AL25" s="306"/>
      <c r="AM25" s="306"/>
      <c r="AN25" s="306"/>
      <c r="AO25" s="306"/>
      <c r="AP25" s="306"/>
      <c r="AQ25" s="306"/>
      <c r="AR25" s="306"/>
      <c r="AS25" s="306"/>
      <c r="AT25" s="306"/>
      <c r="AU25" s="306"/>
      <c r="AV25" s="306"/>
      <c r="AW25" s="306"/>
      <c r="AX25" s="306"/>
      <c r="AY25" s="306"/>
      <c r="AZ25" s="306"/>
      <c r="BA25" s="306"/>
    </row>
    <row r="26" spans="1:53" s="143" customFormat="1" ht="56">
      <c r="A26" s="416" t="s">
        <v>3084</v>
      </c>
      <c r="B26" s="420" t="s">
        <v>3085</v>
      </c>
      <c r="C26" s="421"/>
      <c r="D26" s="421">
        <v>2</v>
      </c>
      <c r="E26" s="421">
        <v>3</v>
      </c>
      <c r="F26" s="421"/>
      <c r="G26" s="421"/>
      <c r="H26" s="421"/>
      <c r="I26" s="422"/>
      <c r="J26" s="126" t="s">
        <v>2687</v>
      </c>
      <c r="K26" s="128" t="s">
        <v>2687</v>
      </c>
      <c r="L26" s="128" t="s">
        <v>68</v>
      </c>
      <c r="M26" s="411" t="s">
        <v>3086</v>
      </c>
      <c r="N26" s="128" t="s">
        <v>3087</v>
      </c>
      <c r="O26" s="128">
        <v>60</v>
      </c>
      <c r="P26" s="128" t="s">
        <v>50</v>
      </c>
      <c r="Q26" s="128" t="s">
        <v>3088</v>
      </c>
      <c r="R26" s="128">
        <v>2</v>
      </c>
      <c r="S26" s="128" t="s">
        <v>1718</v>
      </c>
      <c r="T26" s="128">
        <v>2</v>
      </c>
      <c r="U26" s="128" t="s">
        <v>23</v>
      </c>
      <c r="V26" s="128">
        <v>1</v>
      </c>
      <c r="W26" s="128" t="s">
        <v>3089</v>
      </c>
      <c r="X26" s="128" t="s">
        <v>3090</v>
      </c>
      <c r="Y26" s="128" t="s">
        <v>3091</v>
      </c>
      <c r="Z26" s="128" t="s">
        <v>68</v>
      </c>
      <c r="AA26" s="412">
        <v>145.38</v>
      </c>
      <c r="AB26" s="152" t="s">
        <v>3083</v>
      </c>
      <c r="AC26" s="128">
        <v>1</v>
      </c>
      <c r="AD26" s="128">
        <v>2000</v>
      </c>
      <c r="AE26" s="128">
        <v>2</v>
      </c>
      <c r="AF26" s="129"/>
      <c r="AG26" s="306"/>
      <c r="AH26" s="306"/>
      <c r="AI26" s="306"/>
      <c r="AJ26" s="306"/>
      <c r="AK26" s="306"/>
      <c r="AL26" s="306"/>
      <c r="AM26" s="306"/>
      <c r="AN26" s="306"/>
      <c r="AO26" s="306"/>
      <c r="AP26" s="306"/>
      <c r="AQ26" s="306"/>
      <c r="AR26" s="306"/>
      <c r="AS26" s="306"/>
      <c r="AT26" s="306"/>
      <c r="AU26" s="306"/>
      <c r="AV26" s="306"/>
      <c r="AW26" s="306"/>
      <c r="AX26" s="306"/>
      <c r="AY26" s="306"/>
      <c r="AZ26" s="306"/>
      <c r="BA26" s="306"/>
    </row>
    <row r="27" spans="1:53" s="433" customFormat="1" ht="84">
      <c r="A27" s="416" t="s">
        <v>5563</v>
      </c>
      <c r="B27" s="423" t="s">
        <v>5564</v>
      </c>
      <c r="C27" s="424"/>
      <c r="D27" s="424">
        <v>2</v>
      </c>
      <c r="E27" s="424">
        <v>3</v>
      </c>
      <c r="F27" s="424"/>
      <c r="G27" s="424"/>
      <c r="H27" s="424"/>
      <c r="I27" s="425"/>
      <c r="J27" s="426" t="s">
        <v>2687</v>
      </c>
      <c r="K27" s="427" t="s">
        <v>2687</v>
      </c>
      <c r="L27" s="427" t="s">
        <v>68</v>
      </c>
      <c r="M27" s="428" t="s">
        <v>5565</v>
      </c>
      <c r="N27" s="427" t="s">
        <v>5566</v>
      </c>
      <c r="O27" s="427">
        <v>60</v>
      </c>
      <c r="P27" s="427">
        <v>6</v>
      </c>
      <c r="Q27" s="427" t="s">
        <v>5567</v>
      </c>
      <c r="R27" s="427" t="s">
        <v>1991</v>
      </c>
      <c r="S27" s="427" t="s">
        <v>1718</v>
      </c>
      <c r="T27" s="427">
        <v>1</v>
      </c>
      <c r="U27" s="427" t="s">
        <v>23</v>
      </c>
      <c r="V27" s="427">
        <v>1</v>
      </c>
      <c r="W27" s="427"/>
      <c r="X27" s="427" t="s">
        <v>5568</v>
      </c>
      <c r="Y27" s="427" t="s">
        <v>68</v>
      </c>
      <c r="Z27" s="427" t="s">
        <v>68</v>
      </c>
      <c r="AA27" s="429">
        <v>36.880000000000003</v>
      </c>
      <c r="AB27" s="430"/>
      <c r="AC27" s="427" t="s">
        <v>1992</v>
      </c>
      <c r="AD27" s="427">
        <v>2024</v>
      </c>
      <c r="AE27" s="427">
        <v>2</v>
      </c>
      <c r="AF27" s="431"/>
      <c r="AG27" s="432"/>
      <c r="AH27" s="432"/>
      <c r="AI27" s="432"/>
      <c r="AJ27" s="432"/>
      <c r="AK27" s="432"/>
      <c r="AL27" s="432"/>
      <c r="AM27" s="432"/>
      <c r="AN27" s="432"/>
      <c r="AO27" s="432"/>
      <c r="AP27" s="432"/>
      <c r="AQ27" s="432"/>
      <c r="AR27" s="432"/>
      <c r="AS27" s="432"/>
      <c r="AT27" s="432"/>
      <c r="AU27" s="432"/>
      <c r="AV27" s="432"/>
      <c r="AW27" s="432"/>
      <c r="AX27" s="432"/>
      <c r="AY27" s="432"/>
      <c r="AZ27" s="432"/>
      <c r="BA27" s="432"/>
    </row>
    <row r="28" spans="1:53" s="143" customFormat="1" ht="84">
      <c r="A28" s="416" t="s">
        <v>368</v>
      </c>
      <c r="B28" s="150" t="s">
        <v>3092</v>
      </c>
      <c r="C28" s="140"/>
      <c r="D28" s="140">
        <v>2</v>
      </c>
      <c r="E28" s="140">
        <v>3</v>
      </c>
      <c r="F28" s="140"/>
      <c r="G28" s="140"/>
      <c r="H28" s="140"/>
      <c r="I28" s="141"/>
      <c r="J28" s="126" t="s">
        <v>2687</v>
      </c>
      <c r="K28" s="128" t="s">
        <v>2687</v>
      </c>
      <c r="L28" s="128" t="s">
        <v>68</v>
      </c>
      <c r="M28" s="150" t="s">
        <v>3093</v>
      </c>
      <c r="N28" s="128" t="s">
        <v>3094</v>
      </c>
      <c r="O28" s="128">
        <v>90</v>
      </c>
      <c r="P28" s="128" t="s">
        <v>50</v>
      </c>
      <c r="Q28" s="128" t="s">
        <v>3069</v>
      </c>
      <c r="R28" s="128">
        <v>2</v>
      </c>
      <c r="S28" s="128" t="s">
        <v>1718</v>
      </c>
      <c r="T28" s="128">
        <v>1</v>
      </c>
      <c r="U28" s="128" t="s">
        <v>23</v>
      </c>
      <c r="V28" s="128">
        <v>1</v>
      </c>
      <c r="W28" s="128" t="s">
        <v>3095</v>
      </c>
      <c r="X28" s="128" t="s">
        <v>3096</v>
      </c>
      <c r="Y28" s="128" t="s">
        <v>68</v>
      </c>
      <c r="Z28" s="128" t="s">
        <v>68</v>
      </c>
      <c r="AA28" s="412">
        <v>581.54</v>
      </c>
      <c r="AB28" s="152"/>
      <c r="AC28" s="128">
        <v>1</v>
      </c>
      <c r="AD28" s="128">
        <v>1997</v>
      </c>
      <c r="AE28" s="128">
        <v>2</v>
      </c>
      <c r="AF28" s="129"/>
      <c r="AG28" s="306"/>
      <c r="AH28" s="306"/>
      <c r="AI28" s="306"/>
      <c r="AJ28" s="306"/>
      <c r="AK28" s="306"/>
      <c r="AL28" s="306"/>
      <c r="AM28" s="306"/>
      <c r="AN28" s="306"/>
      <c r="AO28" s="306"/>
      <c r="AP28" s="306"/>
      <c r="AQ28" s="306"/>
      <c r="AR28" s="306"/>
      <c r="AS28" s="306"/>
      <c r="AT28" s="306"/>
      <c r="AU28" s="306"/>
      <c r="AV28" s="306"/>
      <c r="AW28" s="306"/>
      <c r="AX28" s="306"/>
      <c r="AY28" s="306"/>
      <c r="AZ28" s="306"/>
      <c r="BA28" s="306"/>
    </row>
    <row r="29" spans="1:53" s="143" customFormat="1" ht="42">
      <c r="A29" s="416" t="s">
        <v>125</v>
      </c>
      <c r="B29" s="128" t="s">
        <v>3097</v>
      </c>
      <c r="C29" s="140"/>
      <c r="D29" s="140">
        <v>2</v>
      </c>
      <c r="E29" s="140">
        <v>3</v>
      </c>
      <c r="F29" s="140"/>
      <c r="G29" s="140"/>
      <c r="H29" s="140"/>
      <c r="I29" s="141"/>
      <c r="J29" s="126" t="s">
        <v>2687</v>
      </c>
      <c r="K29" s="127" t="s">
        <v>2687</v>
      </c>
      <c r="L29" s="128" t="s">
        <v>68</v>
      </c>
      <c r="M29" s="128" t="s">
        <v>3098</v>
      </c>
      <c r="N29" s="128" t="s">
        <v>3087</v>
      </c>
      <c r="O29" s="128">
        <v>60</v>
      </c>
      <c r="P29" s="128" t="s">
        <v>50</v>
      </c>
      <c r="Q29" s="128" t="s">
        <v>3069</v>
      </c>
      <c r="R29" s="128">
        <v>2</v>
      </c>
      <c r="S29" s="128" t="s">
        <v>1718</v>
      </c>
      <c r="T29" s="128">
        <v>1</v>
      </c>
      <c r="U29" s="128" t="s">
        <v>23</v>
      </c>
      <c r="V29" s="128">
        <v>2</v>
      </c>
      <c r="W29" s="128" t="s">
        <v>3095</v>
      </c>
      <c r="X29" s="128" t="s">
        <v>3099</v>
      </c>
      <c r="Y29" s="128" t="s">
        <v>68</v>
      </c>
      <c r="Z29" s="128" t="s">
        <v>68</v>
      </c>
      <c r="AA29" s="412">
        <v>581.54</v>
      </c>
      <c r="AB29" s="152"/>
      <c r="AC29" s="128">
        <v>1</v>
      </c>
      <c r="AD29" s="128">
        <v>1997</v>
      </c>
      <c r="AE29" s="128">
        <v>2</v>
      </c>
      <c r="AF29" s="129"/>
      <c r="AG29" s="306"/>
      <c r="AH29" s="306"/>
      <c r="AI29" s="306"/>
      <c r="AJ29" s="306"/>
      <c r="AK29" s="306"/>
      <c r="AL29" s="306"/>
      <c r="AM29" s="306"/>
      <c r="AN29" s="306"/>
      <c r="AO29" s="306"/>
      <c r="AP29" s="306"/>
      <c r="AQ29" s="306"/>
      <c r="AR29" s="306"/>
      <c r="AS29" s="306"/>
      <c r="AT29" s="306"/>
      <c r="AU29" s="306"/>
      <c r="AV29" s="306"/>
      <c r="AW29" s="306"/>
      <c r="AX29" s="306"/>
      <c r="AY29" s="306"/>
      <c r="AZ29" s="306"/>
      <c r="BA29" s="306"/>
    </row>
    <row r="30" spans="1:53" s="143" customFormat="1" ht="126">
      <c r="A30" s="416" t="s">
        <v>3100</v>
      </c>
      <c r="B30" s="128" t="s">
        <v>3101</v>
      </c>
      <c r="C30" s="140"/>
      <c r="D30" s="140">
        <v>2</v>
      </c>
      <c r="E30" s="140">
        <v>3</v>
      </c>
      <c r="F30" s="140"/>
      <c r="G30" s="140"/>
      <c r="H30" s="140"/>
      <c r="I30" s="141"/>
      <c r="J30" s="434" t="s">
        <v>2687</v>
      </c>
      <c r="K30" s="127" t="s">
        <v>2687</v>
      </c>
      <c r="L30" s="128" t="s">
        <v>68</v>
      </c>
      <c r="M30" s="128" t="s">
        <v>3102</v>
      </c>
      <c r="N30" s="128" t="s">
        <v>3103</v>
      </c>
      <c r="O30" s="128">
        <v>60</v>
      </c>
      <c r="P30" s="128" t="s">
        <v>50</v>
      </c>
      <c r="Q30" s="128" t="s">
        <v>3069</v>
      </c>
      <c r="R30" s="128">
        <v>2</v>
      </c>
      <c r="S30" s="128" t="s">
        <v>1718</v>
      </c>
      <c r="T30" s="128">
        <v>2</v>
      </c>
      <c r="U30" s="128" t="s">
        <v>23</v>
      </c>
      <c r="V30" s="128">
        <v>1</v>
      </c>
      <c r="W30" s="128" t="s">
        <v>3104</v>
      </c>
      <c r="X30" s="128" t="s">
        <v>3099</v>
      </c>
      <c r="Y30" s="128" t="s">
        <v>68</v>
      </c>
      <c r="Z30" s="128" t="s">
        <v>68</v>
      </c>
      <c r="AA30" s="412">
        <v>726.92</v>
      </c>
      <c r="AB30" s="152" t="s">
        <v>3105</v>
      </c>
      <c r="AC30" s="128">
        <v>2</v>
      </c>
      <c r="AD30" s="128">
        <v>1997</v>
      </c>
      <c r="AE30" s="128">
        <v>2</v>
      </c>
      <c r="AF30" s="129"/>
      <c r="AG30" s="306"/>
      <c r="AH30" s="306"/>
      <c r="AI30" s="306"/>
      <c r="AJ30" s="306"/>
      <c r="AK30" s="306"/>
      <c r="AL30" s="306"/>
      <c r="AM30" s="306"/>
      <c r="AN30" s="306"/>
      <c r="AO30" s="306"/>
      <c r="AP30" s="306"/>
      <c r="AQ30" s="306"/>
      <c r="AR30" s="306"/>
      <c r="AS30" s="306"/>
      <c r="AT30" s="306"/>
      <c r="AU30" s="306"/>
      <c r="AV30" s="306"/>
      <c r="AW30" s="306"/>
      <c r="AX30" s="306"/>
      <c r="AY30" s="306"/>
      <c r="AZ30" s="306"/>
      <c r="BA30" s="306"/>
    </row>
    <row r="31" spans="1:53" s="143" customFormat="1" ht="140">
      <c r="A31" s="416" t="s">
        <v>3106</v>
      </c>
      <c r="B31" s="411" t="s">
        <v>3107</v>
      </c>
      <c r="C31" s="140"/>
      <c r="D31" s="140">
        <v>2</v>
      </c>
      <c r="E31" s="140">
        <v>3</v>
      </c>
      <c r="F31" s="140"/>
      <c r="G31" s="140"/>
      <c r="H31" s="140"/>
      <c r="I31" s="141"/>
      <c r="J31" s="126" t="s">
        <v>2687</v>
      </c>
      <c r="K31" s="128" t="s">
        <v>2687</v>
      </c>
      <c r="L31" s="128" t="s">
        <v>68</v>
      </c>
      <c r="M31" s="411" t="s">
        <v>3108</v>
      </c>
      <c r="N31" s="128" t="s">
        <v>3109</v>
      </c>
      <c r="O31" s="128" t="s">
        <v>3110</v>
      </c>
      <c r="P31" s="128" t="s">
        <v>50</v>
      </c>
      <c r="Q31" s="128" t="s">
        <v>3111</v>
      </c>
      <c r="R31" s="128">
        <v>4</v>
      </c>
      <c r="S31" s="128" t="s">
        <v>1997</v>
      </c>
      <c r="T31" s="128">
        <v>3</v>
      </c>
      <c r="U31" s="128" t="s">
        <v>3112</v>
      </c>
      <c r="V31" s="128" t="s">
        <v>2655</v>
      </c>
      <c r="W31" s="128" t="s">
        <v>3113</v>
      </c>
      <c r="X31" s="128" t="s">
        <v>3114</v>
      </c>
      <c r="Y31" s="128" t="s">
        <v>68</v>
      </c>
      <c r="Z31" s="128" t="s">
        <v>68</v>
      </c>
      <c r="AA31" s="412">
        <v>1017.69</v>
      </c>
      <c r="AB31" s="152"/>
      <c r="AC31" s="128" t="s">
        <v>1718</v>
      </c>
      <c r="AD31" s="128">
        <v>2017</v>
      </c>
      <c r="AE31" s="128">
        <v>2</v>
      </c>
      <c r="AF31" s="121"/>
      <c r="AG31" s="306"/>
      <c r="AH31" s="306"/>
      <c r="AI31" s="306"/>
      <c r="AJ31" s="306"/>
      <c r="AK31" s="306"/>
      <c r="AL31" s="306"/>
      <c r="AM31" s="306"/>
      <c r="AN31" s="306"/>
      <c r="AO31" s="306"/>
      <c r="AP31" s="306"/>
      <c r="AQ31" s="306"/>
      <c r="AR31" s="306"/>
      <c r="AS31" s="306"/>
      <c r="AT31" s="306"/>
      <c r="AU31" s="306"/>
      <c r="AV31" s="306"/>
      <c r="AW31" s="306"/>
      <c r="AX31" s="306"/>
      <c r="AY31" s="306"/>
      <c r="AZ31" s="306"/>
      <c r="BA31" s="306"/>
    </row>
    <row r="32" spans="1:53" s="143" customFormat="1" ht="56">
      <c r="A32" s="416" t="s">
        <v>3115</v>
      </c>
      <c r="B32" s="411" t="s">
        <v>3116</v>
      </c>
      <c r="C32" s="140"/>
      <c r="D32" s="140">
        <v>2</v>
      </c>
      <c r="E32" s="140">
        <v>3</v>
      </c>
      <c r="F32" s="140"/>
      <c r="G32" s="140"/>
      <c r="H32" s="140"/>
      <c r="I32" s="141"/>
      <c r="J32" s="126" t="s">
        <v>2687</v>
      </c>
      <c r="K32" s="128" t="s">
        <v>2687</v>
      </c>
      <c r="L32" s="128" t="s">
        <v>68</v>
      </c>
      <c r="M32" s="411" t="s">
        <v>3117</v>
      </c>
      <c r="N32" s="128" t="s">
        <v>3118</v>
      </c>
      <c r="O32" s="128">
        <v>60</v>
      </c>
      <c r="P32" s="128">
        <v>1</v>
      </c>
      <c r="Q32" s="128" t="s">
        <v>3119</v>
      </c>
      <c r="R32" s="128">
        <v>2</v>
      </c>
      <c r="S32" s="128" t="s">
        <v>1718</v>
      </c>
      <c r="T32" s="128">
        <v>1</v>
      </c>
      <c r="U32" s="128" t="s">
        <v>23</v>
      </c>
      <c r="V32" s="128">
        <v>1</v>
      </c>
      <c r="W32" s="128" t="s">
        <v>3120</v>
      </c>
      <c r="X32" s="128" t="s">
        <v>3121</v>
      </c>
      <c r="Y32" s="128" t="s">
        <v>68</v>
      </c>
      <c r="Z32" s="128" t="s">
        <v>68</v>
      </c>
      <c r="AA32" s="412">
        <v>436.15384615384619</v>
      </c>
      <c r="AB32" s="152" t="s">
        <v>3122</v>
      </c>
      <c r="AC32" s="125">
        <v>3</v>
      </c>
      <c r="AD32" s="128">
        <v>2016</v>
      </c>
      <c r="AE32" s="128">
        <v>2</v>
      </c>
      <c r="AF32" s="121"/>
      <c r="AG32" s="306"/>
      <c r="AH32" s="306"/>
      <c r="AI32" s="306"/>
      <c r="AJ32" s="306"/>
      <c r="AK32" s="306"/>
      <c r="AL32" s="306"/>
      <c r="AM32" s="306"/>
      <c r="AN32" s="306"/>
      <c r="AO32" s="306"/>
      <c r="AP32" s="306"/>
      <c r="AQ32" s="306"/>
      <c r="AR32" s="306"/>
      <c r="AS32" s="306"/>
      <c r="AT32" s="306"/>
      <c r="AU32" s="306"/>
      <c r="AV32" s="306"/>
      <c r="AW32" s="306"/>
      <c r="AX32" s="306"/>
      <c r="AY32" s="306"/>
      <c r="AZ32" s="306"/>
      <c r="BA32" s="306"/>
    </row>
    <row r="33" spans="1:53" s="143" customFormat="1" ht="84">
      <c r="A33" s="435" t="s">
        <v>3124</v>
      </c>
      <c r="B33" s="418" t="s">
        <v>3125</v>
      </c>
      <c r="C33" s="131"/>
      <c r="D33" s="131">
        <v>2</v>
      </c>
      <c r="E33" s="131">
        <v>3</v>
      </c>
      <c r="F33" s="131"/>
      <c r="G33" s="131"/>
      <c r="H33" s="131"/>
      <c r="I33" s="132"/>
      <c r="J33" s="246" t="s">
        <v>2687</v>
      </c>
      <c r="K33" s="121" t="s">
        <v>2687</v>
      </c>
      <c r="L33" s="121" t="s">
        <v>68</v>
      </c>
      <c r="M33" s="418" t="s">
        <v>3126</v>
      </c>
      <c r="N33" s="121" t="s">
        <v>3123</v>
      </c>
      <c r="O33" s="121">
        <v>60</v>
      </c>
      <c r="P33" s="121" t="s">
        <v>50</v>
      </c>
      <c r="Q33" s="121" t="s">
        <v>3119</v>
      </c>
      <c r="R33" s="121">
        <v>1</v>
      </c>
      <c r="S33" s="121" t="s">
        <v>1997</v>
      </c>
      <c r="T33" s="121">
        <v>0</v>
      </c>
      <c r="U33" s="121" t="s">
        <v>23</v>
      </c>
      <c r="V33" s="121">
        <v>1</v>
      </c>
      <c r="W33" s="121" t="s">
        <v>3127</v>
      </c>
      <c r="X33" s="121" t="s">
        <v>3128</v>
      </c>
      <c r="Y33" s="129" t="s">
        <v>68</v>
      </c>
      <c r="Z33" s="121" t="s">
        <v>68</v>
      </c>
      <c r="AA33" s="436">
        <v>72.69</v>
      </c>
      <c r="AB33" s="437" t="s">
        <v>3129</v>
      </c>
      <c r="AC33" s="179">
        <v>1</v>
      </c>
      <c r="AD33" s="130">
        <v>2016</v>
      </c>
      <c r="AE33" s="121">
        <v>2</v>
      </c>
      <c r="AF33" s="129"/>
    </row>
    <row r="34" spans="1:53" s="143" customFormat="1" ht="56">
      <c r="A34" s="416" t="s">
        <v>369</v>
      </c>
      <c r="B34" s="411" t="s">
        <v>3130</v>
      </c>
      <c r="C34" s="140"/>
      <c r="D34" s="140">
        <v>2</v>
      </c>
      <c r="E34" s="140">
        <v>3</v>
      </c>
      <c r="F34" s="140"/>
      <c r="G34" s="140"/>
      <c r="H34" s="140"/>
      <c r="I34" s="141"/>
      <c r="J34" s="434" t="s">
        <v>2687</v>
      </c>
      <c r="K34" s="127">
        <v>1200</v>
      </c>
      <c r="L34" s="128" t="s">
        <v>68</v>
      </c>
      <c r="M34" s="411" t="s">
        <v>3131</v>
      </c>
      <c r="N34" s="128" t="s">
        <v>3132</v>
      </c>
      <c r="O34" s="128">
        <v>60</v>
      </c>
      <c r="P34" s="128" t="s">
        <v>50</v>
      </c>
      <c r="Q34" s="128" t="s">
        <v>3133</v>
      </c>
      <c r="R34" s="128">
        <v>2</v>
      </c>
      <c r="S34" s="411" t="s">
        <v>1718</v>
      </c>
      <c r="T34" s="128">
        <v>1</v>
      </c>
      <c r="U34" s="128" t="s">
        <v>23</v>
      </c>
      <c r="V34" s="128">
        <v>1</v>
      </c>
      <c r="W34" s="128" t="s">
        <v>3134</v>
      </c>
      <c r="X34" s="128" t="s">
        <v>5569</v>
      </c>
      <c r="Y34" s="128" t="s">
        <v>3082</v>
      </c>
      <c r="Z34" s="128" t="s">
        <v>68</v>
      </c>
      <c r="AA34" s="412">
        <v>1090.3800000000001</v>
      </c>
      <c r="AB34" s="152" t="s">
        <v>3083</v>
      </c>
      <c r="AC34" s="125" t="s">
        <v>1728</v>
      </c>
      <c r="AD34" s="125">
        <v>1997</v>
      </c>
      <c r="AE34" s="128">
        <v>2</v>
      </c>
      <c r="AF34" s="121"/>
      <c r="AG34" s="306"/>
      <c r="AH34" s="306"/>
      <c r="AI34" s="306"/>
      <c r="AJ34" s="306"/>
      <c r="AK34" s="306"/>
      <c r="AL34" s="306"/>
      <c r="AM34" s="306"/>
      <c r="AN34" s="306"/>
      <c r="AO34" s="306"/>
      <c r="AP34" s="306"/>
      <c r="AQ34" s="306"/>
      <c r="AR34" s="306"/>
      <c r="AS34" s="306"/>
      <c r="AT34" s="306"/>
      <c r="AU34" s="306"/>
      <c r="AV34" s="306"/>
      <c r="AW34" s="306"/>
      <c r="AX34" s="306"/>
      <c r="AY34" s="306"/>
      <c r="AZ34" s="306"/>
      <c r="BA34" s="306"/>
    </row>
    <row r="35" spans="1:53" s="143" customFormat="1" ht="126">
      <c r="A35" s="416" t="s">
        <v>3135</v>
      </c>
      <c r="B35" s="411" t="s">
        <v>3136</v>
      </c>
      <c r="C35" s="140"/>
      <c r="D35" s="140">
        <v>2</v>
      </c>
      <c r="E35" s="140">
        <v>3</v>
      </c>
      <c r="F35" s="140"/>
      <c r="G35" s="140"/>
      <c r="H35" s="140"/>
      <c r="I35" s="141"/>
      <c r="J35" s="126" t="s">
        <v>2687</v>
      </c>
      <c r="K35" s="128" t="s">
        <v>2687</v>
      </c>
      <c r="L35" s="128" t="s">
        <v>68</v>
      </c>
      <c r="M35" s="128" t="s">
        <v>3137</v>
      </c>
      <c r="N35" s="128" t="s">
        <v>3138</v>
      </c>
      <c r="O35" s="128">
        <v>60</v>
      </c>
      <c r="P35" s="128" t="s">
        <v>3139</v>
      </c>
      <c r="Q35" s="128" t="s">
        <v>3140</v>
      </c>
      <c r="R35" s="128" t="s">
        <v>3141</v>
      </c>
      <c r="S35" s="128" t="s">
        <v>1715</v>
      </c>
      <c r="T35" s="128">
        <v>1</v>
      </c>
      <c r="U35" s="128" t="s">
        <v>23</v>
      </c>
      <c r="V35" s="128" t="s">
        <v>2655</v>
      </c>
      <c r="W35" s="128" t="s">
        <v>3142</v>
      </c>
      <c r="X35" s="128" t="s">
        <v>3121</v>
      </c>
      <c r="Y35" s="128" t="s">
        <v>3082</v>
      </c>
      <c r="Z35" s="128" t="s">
        <v>68</v>
      </c>
      <c r="AA35" s="412">
        <v>872.31</v>
      </c>
      <c r="AB35" s="152" t="s">
        <v>3143</v>
      </c>
      <c r="AC35" s="125">
        <v>2007</v>
      </c>
      <c r="AD35" s="128" t="s">
        <v>3144</v>
      </c>
      <c r="AE35" s="128">
        <v>2</v>
      </c>
      <c r="AF35" s="121"/>
      <c r="AG35" s="306"/>
      <c r="AH35" s="306"/>
      <c r="AI35" s="306"/>
      <c r="AJ35" s="306"/>
      <c r="AK35" s="306"/>
      <c r="AL35" s="306"/>
      <c r="AM35" s="306"/>
      <c r="AN35" s="306"/>
      <c r="AO35" s="306"/>
      <c r="AP35" s="306"/>
      <c r="AQ35" s="306"/>
      <c r="AR35" s="306"/>
      <c r="AS35" s="306"/>
      <c r="AT35" s="306"/>
      <c r="AU35" s="306"/>
      <c r="AV35" s="306"/>
      <c r="AW35" s="306"/>
      <c r="AX35" s="306"/>
      <c r="AY35" s="306"/>
      <c r="AZ35" s="306"/>
      <c r="BA35" s="306"/>
    </row>
    <row r="36" spans="1:53" s="143" customFormat="1" ht="112">
      <c r="A36" s="416" t="s">
        <v>5570</v>
      </c>
      <c r="B36" s="411" t="s">
        <v>5571</v>
      </c>
      <c r="C36" s="140"/>
      <c r="D36" s="140">
        <v>2</v>
      </c>
      <c r="E36" s="140">
        <v>3</v>
      </c>
      <c r="F36" s="140"/>
      <c r="G36" s="140"/>
      <c r="H36" s="140"/>
      <c r="I36" s="141"/>
      <c r="J36" s="126" t="s">
        <v>2687</v>
      </c>
      <c r="K36" s="128" t="s">
        <v>2687</v>
      </c>
      <c r="L36" s="128" t="s">
        <v>68</v>
      </c>
      <c r="M36" s="411" t="s">
        <v>5572</v>
      </c>
      <c r="N36" s="128" t="s">
        <v>3145</v>
      </c>
      <c r="O36" s="128">
        <v>60</v>
      </c>
      <c r="P36" s="128" t="s">
        <v>50</v>
      </c>
      <c r="Q36" s="128" t="s">
        <v>3146</v>
      </c>
      <c r="R36" s="128" t="s">
        <v>3147</v>
      </c>
      <c r="S36" s="128" t="s">
        <v>1718</v>
      </c>
      <c r="T36" s="128">
        <v>0</v>
      </c>
      <c r="U36" s="128" t="s">
        <v>23</v>
      </c>
      <c r="V36" s="128" t="s">
        <v>1786</v>
      </c>
      <c r="W36" s="128" t="s">
        <v>68</v>
      </c>
      <c r="X36" s="128" t="s">
        <v>3148</v>
      </c>
      <c r="Y36" s="128" t="s">
        <v>68</v>
      </c>
      <c r="Z36" s="128" t="s">
        <v>68</v>
      </c>
      <c r="AA36" s="412">
        <v>54.52</v>
      </c>
      <c r="AB36" s="152" t="s">
        <v>3149</v>
      </c>
      <c r="AC36" s="125">
        <v>2</v>
      </c>
      <c r="AD36" s="128">
        <v>2019</v>
      </c>
      <c r="AE36" s="128">
        <v>2</v>
      </c>
      <c r="AF36" s="121" t="s">
        <v>5906</v>
      </c>
      <c r="AG36" s="306"/>
      <c r="AH36" s="306"/>
      <c r="AI36" s="306"/>
      <c r="AJ36" s="306"/>
      <c r="AK36" s="306"/>
      <c r="AL36" s="306"/>
      <c r="AM36" s="306"/>
      <c r="AN36" s="306"/>
      <c r="AO36" s="306"/>
      <c r="AP36" s="306"/>
      <c r="AQ36" s="306"/>
      <c r="AR36" s="306"/>
      <c r="AS36" s="306"/>
      <c r="AT36" s="306"/>
      <c r="AU36" s="306"/>
      <c r="AV36" s="306"/>
      <c r="AW36" s="306"/>
      <c r="AX36" s="306"/>
      <c r="AY36" s="306"/>
      <c r="AZ36" s="306"/>
      <c r="BA36" s="306"/>
    </row>
    <row r="37" spans="1:53" s="143" customFormat="1" ht="140">
      <c r="A37" s="416" t="s">
        <v>3150</v>
      </c>
      <c r="B37" s="411" t="s">
        <v>3151</v>
      </c>
      <c r="C37" s="140"/>
      <c r="D37" s="140">
        <v>2</v>
      </c>
      <c r="E37" s="140">
        <v>3</v>
      </c>
      <c r="F37" s="140"/>
      <c r="G37" s="140"/>
      <c r="H37" s="140"/>
      <c r="I37" s="141"/>
      <c r="J37" s="126" t="s">
        <v>2687</v>
      </c>
      <c r="K37" s="128" t="s">
        <v>2687</v>
      </c>
      <c r="L37" s="128" t="s">
        <v>68</v>
      </c>
      <c r="M37" s="411" t="s">
        <v>3152</v>
      </c>
      <c r="N37" s="128" t="s">
        <v>3153</v>
      </c>
      <c r="O37" s="128">
        <v>60</v>
      </c>
      <c r="P37" s="128" t="s">
        <v>50</v>
      </c>
      <c r="Q37" s="128" t="s">
        <v>3069</v>
      </c>
      <c r="R37" s="128">
        <v>2</v>
      </c>
      <c r="S37" s="128" t="s">
        <v>1718</v>
      </c>
      <c r="T37" s="128">
        <v>1</v>
      </c>
      <c r="U37" s="128" t="s">
        <v>23</v>
      </c>
      <c r="V37" s="128">
        <v>1</v>
      </c>
      <c r="W37" s="128" t="s">
        <v>3142</v>
      </c>
      <c r="X37" s="128" t="s">
        <v>5573</v>
      </c>
      <c r="Y37" s="128" t="s">
        <v>68</v>
      </c>
      <c r="Z37" s="124" t="s">
        <v>68</v>
      </c>
      <c r="AA37" s="412">
        <v>3271.15</v>
      </c>
      <c r="AB37" s="152" t="s">
        <v>3083</v>
      </c>
      <c r="AC37" s="125">
        <v>2</v>
      </c>
      <c r="AD37" s="128">
        <v>1997</v>
      </c>
      <c r="AE37" s="438">
        <v>2</v>
      </c>
      <c r="AF37" s="121"/>
      <c r="AG37" s="306"/>
      <c r="AH37" s="306"/>
      <c r="AI37" s="306"/>
      <c r="AJ37" s="306"/>
      <c r="AK37" s="306"/>
      <c r="AL37" s="306"/>
      <c r="AM37" s="306"/>
      <c r="AN37" s="306"/>
      <c r="AO37" s="306"/>
      <c r="AP37" s="306"/>
      <c r="AQ37" s="306"/>
      <c r="AR37" s="306"/>
      <c r="AS37" s="306"/>
      <c r="AT37" s="306"/>
      <c r="AU37" s="306"/>
      <c r="AV37" s="306"/>
      <c r="AW37" s="306"/>
      <c r="AX37" s="306"/>
      <c r="AY37" s="306"/>
      <c r="AZ37" s="306"/>
      <c r="BA37" s="306"/>
    </row>
    <row r="38" spans="1:53" s="143" customFormat="1" ht="126">
      <c r="A38" s="439" t="s">
        <v>3182</v>
      </c>
      <c r="B38" s="128" t="s">
        <v>3183</v>
      </c>
      <c r="C38" s="140"/>
      <c r="D38" s="140">
        <v>2</v>
      </c>
      <c r="E38" s="140">
        <v>3</v>
      </c>
      <c r="F38" s="140"/>
      <c r="G38" s="140"/>
      <c r="H38" s="140"/>
      <c r="I38" s="141"/>
      <c r="J38" s="125" t="s">
        <v>2687</v>
      </c>
      <c r="K38" s="128" t="s">
        <v>2687</v>
      </c>
      <c r="L38" s="125" t="s">
        <v>68</v>
      </c>
      <c r="M38" s="128" t="s">
        <v>5585</v>
      </c>
      <c r="N38" s="125" t="s">
        <v>3181</v>
      </c>
      <c r="O38" s="125">
        <v>60</v>
      </c>
      <c r="P38" s="128" t="s">
        <v>50</v>
      </c>
      <c r="Q38" s="128" t="s">
        <v>3184</v>
      </c>
      <c r="R38" s="125">
        <v>2</v>
      </c>
      <c r="S38" s="128">
        <v>4</v>
      </c>
      <c r="T38" s="128">
        <v>3</v>
      </c>
      <c r="U38" s="128" t="s">
        <v>23</v>
      </c>
      <c r="V38" s="128">
        <v>1</v>
      </c>
      <c r="W38" s="128" t="s">
        <v>3185</v>
      </c>
      <c r="X38" s="125" t="s">
        <v>3186</v>
      </c>
      <c r="Y38" s="128" t="s">
        <v>68</v>
      </c>
      <c r="Z38" s="124" t="s">
        <v>68</v>
      </c>
      <c r="AA38" s="155">
        <v>145.38</v>
      </c>
      <c r="AB38" s="152" t="s">
        <v>3083</v>
      </c>
      <c r="AC38" s="128" t="s">
        <v>1991</v>
      </c>
      <c r="AD38" s="128">
        <v>2007</v>
      </c>
      <c r="AE38" s="128">
        <v>2</v>
      </c>
      <c r="AF38" s="121"/>
      <c r="AG38" s="306"/>
      <c r="AH38" s="306"/>
      <c r="AI38" s="306"/>
      <c r="AJ38" s="306"/>
      <c r="AK38" s="306"/>
      <c r="AL38" s="306"/>
      <c r="AM38" s="306"/>
      <c r="AN38" s="306"/>
      <c r="AO38" s="306"/>
      <c r="AP38" s="306"/>
      <c r="AQ38" s="306"/>
      <c r="AR38" s="306"/>
      <c r="AS38" s="306"/>
      <c r="AT38" s="306"/>
      <c r="AU38" s="306"/>
      <c r="AV38" s="306"/>
      <c r="AW38" s="306"/>
      <c r="AX38" s="306"/>
      <c r="AY38" s="306"/>
      <c r="AZ38" s="306"/>
      <c r="BA38" s="306"/>
    </row>
    <row r="39" spans="1:53" s="143" customFormat="1" ht="56">
      <c r="A39" s="435" t="s">
        <v>3154</v>
      </c>
      <c r="B39" s="418" t="s">
        <v>3155</v>
      </c>
      <c r="C39" s="131"/>
      <c r="D39" s="131">
        <v>2</v>
      </c>
      <c r="E39" s="131">
        <v>3</v>
      </c>
      <c r="F39" s="131"/>
      <c r="G39" s="131"/>
      <c r="H39" s="131"/>
      <c r="I39" s="132"/>
      <c r="J39" s="246" t="s">
        <v>2687</v>
      </c>
      <c r="K39" s="121" t="s">
        <v>2687</v>
      </c>
      <c r="L39" s="121" t="s">
        <v>68</v>
      </c>
      <c r="M39" s="418" t="s">
        <v>3156</v>
      </c>
      <c r="N39" s="121" t="s">
        <v>3157</v>
      </c>
      <c r="O39" s="121">
        <v>60</v>
      </c>
      <c r="P39" s="121" t="s">
        <v>50</v>
      </c>
      <c r="Q39" s="121" t="s">
        <v>3069</v>
      </c>
      <c r="R39" s="121" t="s">
        <v>68</v>
      </c>
      <c r="S39" s="121" t="s">
        <v>1718</v>
      </c>
      <c r="T39" s="121">
        <v>1</v>
      </c>
      <c r="U39" s="121" t="s">
        <v>23</v>
      </c>
      <c r="V39" s="121">
        <v>1</v>
      </c>
      <c r="W39" s="121" t="s">
        <v>3158</v>
      </c>
      <c r="X39" s="121" t="s">
        <v>5574</v>
      </c>
      <c r="Y39" s="121" t="s">
        <v>68</v>
      </c>
      <c r="Z39" s="123" t="s">
        <v>68</v>
      </c>
      <c r="AA39" s="436">
        <v>145.38</v>
      </c>
      <c r="AB39" s="436" t="s">
        <v>3083</v>
      </c>
      <c r="AC39" s="130" t="s">
        <v>1728</v>
      </c>
      <c r="AD39" s="121">
        <v>2007</v>
      </c>
      <c r="AE39" s="121">
        <v>2</v>
      </c>
      <c r="AF39" s="129"/>
    </row>
    <row r="40" spans="1:53" s="143" customFormat="1" ht="42">
      <c r="A40" s="314" t="s">
        <v>266</v>
      </c>
      <c r="B40" s="128" t="s">
        <v>3256</v>
      </c>
      <c r="C40" s="140">
        <v>1</v>
      </c>
      <c r="D40" s="140"/>
      <c r="E40" s="140"/>
      <c r="F40" s="140"/>
      <c r="G40" s="140"/>
      <c r="H40" s="140"/>
      <c r="I40" s="141"/>
      <c r="J40" s="125" t="s">
        <v>2687</v>
      </c>
      <c r="K40" s="128" t="s">
        <v>2687</v>
      </c>
      <c r="L40" s="125" t="s">
        <v>68</v>
      </c>
      <c r="M40" s="126" t="s">
        <v>3257</v>
      </c>
      <c r="N40" s="125" t="s">
        <v>3258</v>
      </c>
      <c r="O40" s="125">
        <v>60</v>
      </c>
      <c r="P40" s="128" t="s">
        <v>50</v>
      </c>
      <c r="Q40" s="128" t="s">
        <v>3069</v>
      </c>
      <c r="R40" s="125">
        <v>2</v>
      </c>
      <c r="S40" s="128" t="s">
        <v>1718</v>
      </c>
      <c r="T40" s="128">
        <v>0</v>
      </c>
      <c r="U40" s="128" t="s">
        <v>23</v>
      </c>
      <c r="V40" s="128">
        <v>1</v>
      </c>
      <c r="W40" s="124" t="s">
        <v>68</v>
      </c>
      <c r="X40" s="125" t="s">
        <v>3259</v>
      </c>
      <c r="Y40" s="121" t="s">
        <v>68</v>
      </c>
      <c r="Z40" s="123" t="s">
        <v>68</v>
      </c>
      <c r="AA40" s="155">
        <v>654.23</v>
      </c>
      <c r="AB40" s="154" t="s">
        <v>3166</v>
      </c>
      <c r="AC40" s="130">
        <v>1</v>
      </c>
      <c r="AD40" s="121" t="s">
        <v>3175</v>
      </c>
      <c r="AE40" s="121">
        <v>2</v>
      </c>
      <c r="AF40" s="123"/>
      <c r="AG40" s="306"/>
      <c r="AH40" s="306"/>
      <c r="AI40" s="306"/>
      <c r="AJ40" s="306"/>
      <c r="AK40" s="306"/>
      <c r="AL40" s="306"/>
      <c r="AM40" s="306"/>
      <c r="AN40" s="306"/>
      <c r="AO40" s="306"/>
      <c r="AP40" s="306"/>
      <c r="AQ40" s="306"/>
      <c r="AR40" s="306"/>
      <c r="AS40" s="306"/>
      <c r="AT40" s="306"/>
      <c r="AU40" s="306"/>
      <c r="AV40" s="306"/>
      <c r="AW40" s="306"/>
      <c r="AX40" s="306"/>
      <c r="AY40" s="306"/>
      <c r="AZ40" s="306"/>
      <c r="BA40" s="306"/>
    </row>
    <row r="41" spans="1:53" s="143" customFormat="1" ht="42">
      <c r="A41" s="314" t="s">
        <v>3260</v>
      </c>
      <c r="B41" s="128" t="s">
        <v>3261</v>
      </c>
      <c r="C41" s="140">
        <v>1</v>
      </c>
      <c r="D41" s="140"/>
      <c r="E41" s="140"/>
      <c r="F41" s="140"/>
      <c r="G41" s="140"/>
      <c r="H41" s="140"/>
      <c r="I41" s="141"/>
      <c r="J41" s="125" t="s">
        <v>2687</v>
      </c>
      <c r="K41" s="128" t="s">
        <v>2687</v>
      </c>
      <c r="L41" s="125" t="s">
        <v>68</v>
      </c>
      <c r="M41" s="126" t="s">
        <v>3257</v>
      </c>
      <c r="N41" s="125" t="s">
        <v>3177</v>
      </c>
      <c r="O41" s="125">
        <v>60</v>
      </c>
      <c r="P41" s="128" t="s">
        <v>50</v>
      </c>
      <c r="Q41" s="128" t="s">
        <v>3069</v>
      </c>
      <c r="R41" s="125">
        <v>2</v>
      </c>
      <c r="S41" s="128" t="s">
        <v>1718</v>
      </c>
      <c r="T41" s="128">
        <v>0</v>
      </c>
      <c r="U41" s="128" t="s">
        <v>23</v>
      </c>
      <c r="V41" s="128">
        <v>1</v>
      </c>
      <c r="W41" s="124" t="s">
        <v>68</v>
      </c>
      <c r="X41" s="125" t="s">
        <v>3259</v>
      </c>
      <c r="Y41" s="121" t="s">
        <v>68</v>
      </c>
      <c r="Z41" s="123" t="s">
        <v>68</v>
      </c>
      <c r="AA41" s="155">
        <v>218.08</v>
      </c>
      <c r="AB41" s="154" t="s">
        <v>3166</v>
      </c>
      <c r="AC41" s="130">
        <v>1</v>
      </c>
      <c r="AD41" s="121" t="s">
        <v>3175</v>
      </c>
      <c r="AE41" s="121">
        <v>2</v>
      </c>
      <c r="AF41" s="123"/>
      <c r="AG41" s="306"/>
      <c r="AH41" s="306"/>
      <c r="AI41" s="306"/>
      <c r="AJ41" s="306"/>
      <c r="AK41" s="306"/>
      <c r="AL41" s="306"/>
      <c r="AM41" s="306"/>
      <c r="AN41" s="306"/>
      <c r="AO41" s="306"/>
      <c r="AP41" s="306"/>
      <c r="AQ41" s="306"/>
      <c r="AR41" s="306"/>
      <c r="AS41" s="306"/>
      <c r="AT41" s="306"/>
      <c r="AU41" s="306"/>
      <c r="AV41" s="306"/>
      <c r="AW41" s="306"/>
      <c r="AX41" s="306"/>
      <c r="AY41" s="306"/>
      <c r="AZ41" s="306"/>
      <c r="BA41" s="306"/>
    </row>
    <row r="42" spans="1:53" s="143" customFormat="1" ht="42">
      <c r="A42" s="314" t="s">
        <v>3262</v>
      </c>
      <c r="B42" s="128" t="s">
        <v>3263</v>
      </c>
      <c r="C42" s="140">
        <v>1</v>
      </c>
      <c r="D42" s="140"/>
      <c r="E42" s="140"/>
      <c r="F42" s="140"/>
      <c r="G42" s="140"/>
      <c r="H42" s="140"/>
      <c r="I42" s="141"/>
      <c r="J42" s="125" t="s">
        <v>2687</v>
      </c>
      <c r="K42" s="128" t="s">
        <v>2687</v>
      </c>
      <c r="L42" s="125" t="s">
        <v>68</v>
      </c>
      <c r="M42" s="126" t="s">
        <v>3257</v>
      </c>
      <c r="N42" s="125" t="s">
        <v>3258</v>
      </c>
      <c r="O42" s="125">
        <v>60</v>
      </c>
      <c r="P42" s="128" t="s">
        <v>50</v>
      </c>
      <c r="Q42" s="128" t="s">
        <v>3069</v>
      </c>
      <c r="R42" s="125">
        <v>2</v>
      </c>
      <c r="S42" s="128" t="s">
        <v>1718</v>
      </c>
      <c r="T42" s="128">
        <v>0</v>
      </c>
      <c r="U42" s="128" t="s">
        <v>23</v>
      </c>
      <c r="V42" s="128">
        <v>1</v>
      </c>
      <c r="W42" s="124" t="s">
        <v>68</v>
      </c>
      <c r="X42" s="125" t="s">
        <v>3259</v>
      </c>
      <c r="Y42" s="121" t="s">
        <v>68</v>
      </c>
      <c r="Z42" s="123" t="s">
        <v>68</v>
      </c>
      <c r="AA42" s="155">
        <v>654.23</v>
      </c>
      <c r="AB42" s="154"/>
      <c r="AC42" s="130">
        <v>1</v>
      </c>
      <c r="AD42" s="121" t="s">
        <v>3175</v>
      </c>
      <c r="AE42" s="121">
        <v>2</v>
      </c>
      <c r="AF42" s="123"/>
      <c r="AG42" s="306"/>
      <c r="AH42" s="306"/>
      <c r="AI42" s="306"/>
      <c r="AJ42" s="306"/>
      <c r="AK42" s="306"/>
      <c r="AL42" s="306"/>
      <c r="AM42" s="306"/>
      <c r="AN42" s="306"/>
      <c r="AO42" s="306"/>
      <c r="AP42" s="306"/>
      <c r="AQ42" s="306"/>
      <c r="AR42" s="306"/>
      <c r="AS42" s="306"/>
      <c r="AT42" s="306"/>
      <c r="AU42" s="306"/>
      <c r="AV42" s="306"/>
      <c r="AW42" s="306"/>
      <c r="AX42" s="306"/>
      <c r="AY42" s="306"/>
      <c r="AZ42" s="306"/>
      <c r="BA42" s="306"/>
    </row>
    <row r="43" spans="1:53" s="143" customFormat="1" ht="42">
      <c r="A43" s="314" t="s">
        <v>3264</v>
      </c>
      <c r="B43" s="128" t="s">
        <v>3265</v>
      </c>
      <c r="C43" s="140">
        <v>1</v>
      </c>
      <c r="D43" s="140"/>
      <c r="E43" s="140"/>
      <c r="F43" s="140"/>
      <c r="G43" s="140"/>
      <c r="H43" s="140"/>
      <c r="I43" s="141"/>
      <c r="J43" s="125" t="s">
        <v>2687</v>
      </c>
      <c r="K43" s="128" t="s">
        <v>2687</v>
      </c>
      <c r="L43" s="125" t="s">
        <v>68</v>
      </c>
      <c r="M43" s="126" t="s">
        <v>3257</v>
      </c>
      <c r="N43" s="125" t="s">
        <v>3087</v>
      </c>
      <c r="O43" s="125">
        <v>60</v>
      </c>
      <c r="P43" s="128" t="s">
        <v>50</v>
      </c>
      <c r="Q43" s="128" t="s">
        <v>3069</v>
      </c>
      <c r="R43" s="125">
        <v>2</v>
      </c>
      <c r="S43" s="128" t="s">
        <v>1718</v>
      </c>
      <c r="T43" s="128">
        <v>0</v>
      </c>
      <c r="U43" s="128" t="s">
        <v>23</v>
      </c>
      <c r="V43" s="128">
        <v>1</v>
      </c>
      <c r="W43" s="124" t="s">
        <v>68</v>
      </c>
      <c r="X43" s="125" t="s">
        <v>3259</v>
      </c>
      <c r="Y43" s="121" t="s">
        <v>68</v>
      </c>
      <c r="Z43" s="123" t="s">
        <v>68</v>
      </c>
      <c r="AA43" s="155">
        <v>436.15</v>
      </c>
      <c r="AB43" s="154"/>
      <c r="AC43" s="130">
        <v>1</v>
      </c>
      <c r="AD43" s="121" t="s">
        <v>3175</v>
      </c>
      <c r="AE43" s="121">
        <v>2</v>
      </c>
      <c r="AF43" s="123"/>
      <c r="AG43" s="306"/>
      <c r="AH43" s="306"/>
      <c r="AI43" s="306"/>
      <c r="AJ43" s="306"/>
      <c r="AK43" s="306"/>
      <c r="AL43" s="306"/>
      <c r="AM43" s="306"/>
      <c r="AN43" s="306"/>
      <c r="AO43" s="306"/>
      <c r="AP43" s="306"/>
      <c r="AQ43" s="306"/>
      <c r="AR43" s="306"/>
      <c r="AS43" s="306"/>
      <c r="AT43" s="306"/>
      <c r="AU43" s="306"/>
      <c r="AV43" s="306"/>
      <c r="AW43" s="306"/>
      <c r="AX43" s="306"/>
      <c r="AY43" s="306"/>
      <c r="AZ43" s="306"/>
      <c r="BA43" s="306"/>
    </row>
    <row r="44" spans="1:53" s="143" customFormat="1" ht="42">
      <c r="A44" s="314" t="s">
        <v>3266</v>
      </c>
      <c r="B44" s="128" t="s">
        <v>3267</v>
      </c>
      <c r="C44" s="140">
        <v>1</v>
      </c>
      <c r="D44" s="140"/>
      <c r="E44" s="140"/>
      <c r="F44" s="140"/>
      <c r="G44" s="140"/>
      <c r="H44" s="140"/>
      <c r="I44" s="141"/>
      <c r="J44" s="125" t="s">
        <v>2687</v>
      </c>
      <c r="K44" s="128" t="s">
        <v>2687</v>
      </c>
      <c r="L44" s="125" t="s">
        <v>68</v>
      </c>
      <c r="M44" s="126" t="s">
        <v>3257</v>
      </c>
      <c r="N44" s="125" t="s">
        <v>3177</v>
      </c>
      <c r="O44" s="125">
        <v>60</v>
      </c>
      <c r="P44" s="128" t="s">
        <v>50</v>
      </c>
      <c r="Q44" s="128" t="s">
        <v>3069</v>
      </c>
      <c r="R44" s="125">
        <v>2</v>
      </c>
      <c r="S44" s="128" t="s">
        <v>1718</v>
      </c>
      <c r="T44" s="128">
        <v>0</v>
      </c>
      <c r="U44" s="128" t="s">
        <v>23</v>
      </c>
      <c r="V44" s="128">
        <v>1</v>
      </c>
      <c r="W44" s="124" t="s">
        <v>68</v>
      </c>
      <c r="X44" s="125" t="s">
        <v>3259</v>
      </c>
      <c r="Y44" s="121" t="s">
        <v>68</v>
      </c>
      <c r="Z44" s="123" t="s">
        <v>68</v>
      </c>
      <c r="AA44" s="155">
        <v>218.08</v>
      </c>
      <c r="AB44" s="154"/>
      <c r="AC44" s="130"/>
      <c r="AD44" s="121" t="s">
        <v>3175</v>
      </c>
      <c r="AE44" s="121">
        <v>2</v>
      </c>
      <c r="AF44" s="123"/>
      <c r="AG44" s="306"/>
      <c r="AH44" s="306"/>
      <c r="AI44" s="306"/>
      <c r="AJ44" s="306"/>
      <c r="AK44" s="306"/>
      <c r="AL44" s="306"/>
      <c r="AM44" s="306"/>
      <c r="AN44" s="306"/>
      <c r="AO44" s="306"/>
      <c r="AP44" s="306"/>
      <c r="AQ44" s="306"/>
      <c r="AR44" s="306"/>
      <c r="AS44" s="306"/>
      <c r="AT44" s="306"/>
      <c r="AU44" s="306"/>
      <c r="AV44" s="306"/>
      <c r="AW44" s="306"/>
      <c r="AX44" s="306"/>
      <c r="AY44" s="306"/>
      <c r="AZ44" s="306"/>
      <c r="BA44" s="306"/>
    </row>
    <row r="45" spans="1:53" s="143" customFormat="1" ht="42">
      <c r="A45" s="314" t="s">
        <v>3268</v>
      </c>
      <c r="B45" s="128" t="s">
        <v>3269</v>
      </c>
      <c r="C45" s="140">
        <v>1</v>
      </c>
      <c r="D45" s="140"/>
      <c r="E45" s="140"/>
      <c r="F45" s="140"/>
      <c r="G45" s="140"/>
      <c r="H45" s="140"/>
      <c r="I45" s="141"/>
      <c r="J45" s="125" t="s">
        <v>2687</v>
      </c>
      <c r="K45" s="128" t="s">
        <v>2687</v>
      </c>
      <c r="L45" s="125" t="s">
        <v>68</v>
      </c>
      <c r="M45" s="126" t="s">
        <v>3257</v>
      </c>
      <c r="N45" s="125" t="s">
        <v>3087</v>
      </c>
      <c r="O45" s="125">
        <v>60</v>
      </c>
      <c r="P45" s="128" t="s">
        <v>50</v>
      </c>
      <c r="Q45" s="128" t="s">
        <v>3069</v>
      </c>
      <c r="R45" s="125">
        <v>2</v>
      </c>
      <c r="S45" s="128" t="s">
        <v>1718</v>
      </c>
      <c r="T45" s="128">
        <v>0</v>
      </c>
      <c r="U45" s="128" t="s">
        <v>23</v>
      </c>
      <c r="V45" s="128">
        <v>1</v>
      </c>
      <c r="W45" s="124" t="s">
        <v>68</v>
      </c>
      <c r="X45" s="125" t="s">
        <v>3259</v>
      </c>
      <c r="Y45" s="121" t="s">
        <v>68</v>
      </c>
      <c r="Z45" s="123" t="s">
        <v>68</v>
      </c>
      <c r="AA45" s="155">
        <v>290.77</v>
      </c>
      <c r="AB45" s="154"/>
      <c r="AC45" s="130">
        <v>1</v>
      </c>
      <c r="AD45" s="121" t="s">
        <v>3175</v>
      </c>
      <c r="AE45" s="121">
        <v>2</v>
      </c>
      <c r="AF45" s="123"/>
      <c r="AG45" s="306"/>
      <c r="AH45" s="306"/>
      <c r="AI45" s="306"/>
      <c r="AJ45" s="306"/>
      <c r="AK45" s="306"/>
      <c r="AL45" s="306"/>
      <c r="AM45" s="306"/>
      <c r="AN45" s="306"/>
      <c r="AO45" s="306"/>
      <c r="AP45" s="306"/>
      <c r="AQ45" s="306"/>
      <c r="AR45" s="306"/>
      <c r="AS45" s="306"/>
      <c r="AT45" s="306"/>
      <c r="AU45" s="306"/>
      <c r="AV45" s="306"/>
      <c r="AW45" s="306"/>
      <c r="AX45" s="306"/>
      <c r="AY45" s="306"/>
      <c r="AZ45" s="306"/>
      <c r="BA45" s="306"/>
    </row>
    <row r="46" spans="1:53" s="143" customFormat="1" ht="42">
      <c r="A46" s="314" t="s">
        <v>3270</v>
      </c>
      <c r="B46" s="125" t="s">
        <v>3271</v>
      </c>
      <c r="C46" s="140">
        <v>1</v>
      </c>
      <c r="D46" s="140"/>
      <c r="E46" s="140"/>
      <c r="F46" s="140"/>
      <c r="G46" s="140"/>
      <c r="H46" s="140"/>
      <c r="I46" s="141"/>
      <c r="J46" s="125" t="s">
        <v>2687</v>
      </c>
      <c r="K46" s="125" t="s">
        <v>2687</v>
      </c>
      <c r="L46" s="125" t="s">
        <v>68</v>
      </c>
      <c r="M46" s="126" t="s">
        <v>3257</v>
      </c>
      <c r="N46" s="125" t="s">
        <v>3087</v>
      </c>
      <c r="O46" s="125">
        <v>60</v>
      </c>
      <c r="P46" s="128" t="s">
        <v>50</v>
      </c>
      <c r="Q46" s="128" t="s">
        <v>3069</v>
      </c>
      <c r="R46" s="125">
        <v>2</v>
      </c>
      <c r="S46" s="128" t="s">
        <v>1718</v>
      </c>
      <c r="T46" s="125">
        <v>0</v>
      </c>
      <c r="U46" s="128" t="s">
        <v>23</v>
      </c>
      <c r="V46" s="128">
        <v>1</v>
      </c>
      <c r="W46" s="124" t="s">
        <v>68</v>
      </c>
      <c r="X46" s="125" t="s">
        <v>3259</v>
      </c>
      <c r="Y46" s="121" t="s">
        <v>68</v>
      </c>
      <c r="Z46" s="123" t="s">
        <v>68</v>
      </c>
      <c r="AA46" s="155">
        <v>436.15</v>
      </c>
      <c r="AB46" s="154"/>
      <c r="AC46" s="130">
        <v>1</v>
      </c>
      <c r="AD46" s="121" t="s">
        <v>3175</v>
      </c>
      <c r="AE46" s="121">
        <v>2</v>
      </c>
      <c r="AF46" s="123"/>
      <c r="AG46" s="306"/>
      <c r="AH46" s="306"/>
      <c r="AI46" s="306"/>
      <c r="AJ46" s="306"/>
      <c r="AK46" s="306"/>
      <c r="AL46" s="306"/>
      <c r="AM46" s="306"/>
      <c r="AN46" s="306"/>
      <c r="AO46" s="306"/>
      <c r="AP46" s="306"/>
      <c r="AQ46" s="306"/>
      <c r="AR46" s="306"/>
      <c r="AS46" s="306"/>
      <c r="AT46" s="306"/>
      <c r="AU46" s="306"/>
      <c r="AV46" s="306"/>
      <c r="AW46" s="306"/>
      <c r="AX46" s="306"/>
      <c r="AY46" s="306"/>
      <c r="AZ46" s="306"/>
      <c r="BA46" s="306"/>
    </row>
    <row r="47" spans="1:53" s="143" customFormat="1" ht="42">
      <c r="A47" s="314" t="s">
        <v>3272</v>
      </c>
      <c r="B47" s="128" t="s">
        <v>3273</v>
      </c>
      <c r="C47" s="140">
        <v>1</v>
      </c>
      <c r="D47" s="140"/>
      <c r="E47" s="140"/>
      <c r="F47" s="140"/>
      <c r="G47" s="140"/>
      <c r="H47" s="140"/>
      <c r="I47" s="141"/>
      <c r="J47" s="125" t="s">
        <v>2687</v>
      </c>
      <c r="K47" s="128" t="s">
        <v>2687</v>
      </c>
      <c r="L47" s="125" t="s">
        <v>68</v>
      </c>
      <c r="M47" s="126" t="s">
        <v>3257</v>
      </c>
      <c r="N47" s="125" t="s">
        <v>3274</v>
      </c>
      <c r="O47" s="125">
        <v>60</v>
      </c>
      <c r="P47" s="128" t="s">
        <v>50</v>
      </c>
      <c r="Q47" s="128" t="s">
        <v>3069</v>
      </c>
      <c r="R47" s="125">
        <v>2</v>
      </c>
      <c r="S47" s="128" t="s">
        <v>1718</v>
      </c>
      <c r="T47" s="128">
        <v>0</v>
      </c>
      <c r="U47" s="128" t="s">
        <v>23</v>
      </c>
      <c r="V47" s="128">
        <v>1</v>
      </c>
      <c r="W47" s="124" t="s">
        <v>68</v>
      </c>
      <c r="X47" s="125" t="s">
        <v>3259</v>
      </c>
      <c r="Y47" s="121" t="s">
        <v>68</v>
      </c>
      <c r="Z47" s="123" t="s">
        <v>68</v>
      </c>
      <c r="AA47" s="155">
        <v>137.38999999999999</v>
      </c>
      <c r="AB47" s="154"/>
      <c r="AC47" s="130">
        <v>1</v>
      </c>
      <c r="AD47" s="121" t="s">
        <v>3175</v>
      </c>
      <c r="AE47" s="121">
        <v>1</v>
      </c>
      <c r="AF47" s="123"/>
      <c r="AG47" s="306"/>
      <c r="AH47" s="306"/>
      <c r="AI47" s="306"/>
      <c r="AJ47" s="306"/>
      <c r="AK47" s="306"/>
      <c r="AL47" s="306"/>
      <c r="AM47" s="306"/>
      <c r="AN47" s="306"/>
      <c r="AO47" s="306"/>
      <c r="AP47" s="306"/>
      <c r="AQ47" s="306"/>
      <c r="AR47" s="306"/>
      <c r="AS47" s="306"/>
      <c r="AT47" s="306"/>
      <c r="AU47" s="306"/>
      <c r="AV47" s="306"/>
      <c r="AW47" s="306"/>
      <c r="AX47" s="306"/>
      <c r="AY47" s="306"/>
      <c r="AZ47" s="306"/>
      <c r="BA47" s="306"/>
    </row>
    <row r="48" spans="1:53" s="143" customFormat="1" ht="98">
      <c r="A48" s="440" t="s">
        <v>3160</v>
      </c>
      <c r="B48" s="125" t="s">
        <v>3161</v>
      </c>
      <c r="C48" s="140"/>
      <c r="D48" s="140">
        <v>2</v>
      </c>
      <c r="E48" s="140">
        <v>3</v>
      </c>
      <c r="F48" s="140"/>
      <c r="G48" s="140"/>
      <c r="H48" s="140"/>
      <c r="I48" s="141"/>
      <c r="J48" s="125" t="s">
        <v>2687</v>
      </c>
      <c r="K48" s="125" t="s">
        <v>2687</v>
      </c>
      <c r="L48" s="125" t="s">
        <v>68</v>
      </c>
      <c r="M48" s="441" t="s">
        <v>3162</v>
      </c>
      <c r="N48" s="125" t="s">
        <v>3163</v>
      </c>
      <c r="O48" s="125">
        <v>60</v>
      </c>
      <c r="P48" s="128" t="s">
        <v>50</v>
      </c>
      <c r="Q48" s="128" t="s">
        <v>3164</v>
      </c>
      <c r="R48" s="125" t="s">
        <v>68</v>
      </c>
      <c r="S48" s="128" t="s">
        <v>1718</v>
      </c>
      <c r="T48" s="125">
        <v>0</v>
      </c>
      <c r="U48" s="128" t="s">
        <v>23</v>
      </c>
      <c r="V48" s="128">
        <v>1</v>
      </c>
      <c r="W48" s="124" t="s">
        <v>68</v>
      </c>
      <c r="X48" s="125" t="s">
        <v>3165</v>
      </c>
      <c r="Y48" s="128" t="s">
        <v>68</v>
      </c>
      <c r="Z48" s="124" t="s">
        <v>68</v>
      </c>
      <c r="AA48" s="155">
        <v>72.69</v>
      </c>
      <c r="AB48" s="153" t="s">
        <v>3166</v>
      </c>
      <c r="AC48" s="125">
        <v>1</v>
      </c>
      <c r="AD48" s="128">
        <v>2017</v>
      </c>
      <c r="AE48" s="128">
        <v>2</v>
      </c>
      <c r="AF48" s="123"/>
      <c r="AG48" s="306"/>
      <c r="AH48" s="306"/>
      <c r="AI48" s="306"/>
      <c r="AJ48" s="306"/>
      <c r="AK48" s="306"/>
      <c r="AL48" s="306"/>
      <c r="AM48" s="306"/>
      <c r="AN48" s="306"/>
      <c r="AO48" s="306"/>
      <c r="AP48" s="306"/>
      <c r="AQ48" s="306"/>
      <c r="AR48" s="306"/>
      <c r="AS48" s="306"/>
      <c r="AT48" s="306"/>
      <c r="AU48" s="306"/>
      <c r="AV48" s="306"/>
      <c r="AW48" s="306"/>
      <c r="AX48" s="306"/>
      <c r="AY48" s="306"/>
      <c r="AZ48" s="306"/>
      <c r="BA48" s="306"/>
    </row>
    <row r="49" spans="1:53" s="143" customFormat="1" ht="42">
      <c r="A49" s="440" t="s">
        <v>5575</v>
      </c>
      <c r="B49" s="442" t="s">
        <v>3178</v>
      </c>
      <c r="C49" s="131"/>
      <c r="D49" s="131">
        <v>2</v>
      </c>
      <c r="E49" s="131"/>
      <c r="F49" s="131"/>
      <c r="G49" s="131"/>
      <c r="H49" s="131"/>
      <c r="I49" s="132"/>
      <c r="J49" s="130" t="s">
        <v>2687</v>
      </c>
      <c r="K49" s="130" t="s">
        <v>2687</v>
      </c>
      <c r="L49" s="130" t="s">
        <v>68</v>
      </c>
      <c r="M49" s="443" t="s">
        <v>3176</v>
      </c>
      <c r="N49" s="130" t="s">
        <v>3179</v>
      </c>
      <c r="O49" s="130">
        <v>60</v>
      </c>
      <c r="P49" s="121" t="s">
        <v>3180</v>
      </c>
      <c r="Q49" s="121" t="s">
        <v>3069</v>
      </c>
      <c r="R49" s="130">
        <v>2</v>
      </c>
      <c r="S49" s="121" t="s">
        <v>1718</v>
      </c>
      <c r="T49" s="130">
        <v>1</v>
      </c>
      <c r="U49" s="121" t="s">
        <v>23</v>
      </c>
      <c r="V49" s="121">
        <v>1</v>
      </c>
      <c r="W49" s="123" t="s">
        <v>68</v>
      </c>
      <c r="X49" s="123" t="s">
        <v>5576</v>
      </c>
      <c r="Y49" s="121" t="s">
        <v>68</v>
      </c>
      <c r="Z49" s="123" t="s">
        <v>68</v>
      </c>
      <c r="AA49" s="436">
        <v>872.31</v>
      </c>
      <c r="AB49" s="436" t="s">
        <v>3083</v>
      </c>
      <c r="AC49" s="130">
        <v>2</v>
      </c>
      <c r="AD49" s="121">
        <v>2018</v>
      </c>
      <c r="AE49" s="121">
        <v>2</v>
      </c>
      <c r="AF49" s="121"/>
    </row>
    <row r="50" spans="1:53" s="143" customFormat="1" ht="98">
      <c r="A50" s="444" t="s">
        <v>3275</v>
      </c>
      <c r="B50" s="411" t="s">
        <v>3276</v>
      </c>
      <c r="C50" s="140"/>
      <c r="D50" s="140">
        <v>2</v>
      </c>
      <c r="E50" s="140"/>
      <c r="F50" s="140"/>
      <c r="G50" s="140"/>
      <c r="H50" s="140">
        <v>6</v>
      </c>
      <c r="I50" s="141"/>
      <c r="J50" s="125" t="s">
        <v>2687</v>
      </c>
      <c r="K50" s="128" t="s">
        <v>2687</v>
      </c>
      <c r="L50" s="125" t="s">
        <v>68</v>
      </c>
      <c r="M50" s="128" t="s">
        <v>3277</v>
      </c>
      <c r="N50" s="125">
        <v>5</v>
      </c>
      <c r="O50" s="125">
        <v>360</v>
      </c>
      <c r="P50" s="128" t="s">
        <v>50</v>
      </c>
      <c r="Q50" s="128" t="s">
        <v>3278</v>
      </c>
      <c r="R50" s="125">
        <v>2</v>
      </c>
      <c r="S50" s="125">
        <v>0</v>
      </c>
      <c r="T50" s="128">
        <v>0</v>
      </c>
      <c r="U50" s="128" t="s">
        <v>23</v>
      </c>
      <c r="V50" s="128">
        <v>1</v>
      </c>
      <c r="W50" s="124" t="s">
        <v>68</v>
      </c>
      <c r="X50" s="125" t="s">
        <v>3279</v>
      </c>
      <c r="Y50" s="121" t="s">
        <v>68</v>
      </c>
      <c r="Z50" s="123" t="s">
        <v>68</v>
      </c>
      <c r="AA50" s="154">
        <v>4361.54</v>
      </c>
      <c r="AB50" s="154" t="s">
        <v>3280</v>
      </c>
      <c r="AC50" s="130">
        <v>1</v>
      </c>
      <c r="AD50" s="121" t="s">
        <v>3175</v>
      </c>
      <c r="AE50" s="121">
        <v>1</v>
      </c>
      <c r="AF50" s="130"/>
      <c r="AG50" s="306"/>
      <c r="AH50" s="306"/>
      <c r="AI50" s="306"/>
      <c r="AJ50" s="306"/>
      <c r="AK50" s="306"/>
      <c r="AL50" s="306"/>
      <c r="AM50" s="306"/>
      <c r="AN50" s="306"/>
      <c r="AO50" s="306"/>
      <c r="AP50" s="306"/>
      <c r="AQ50" s="306"/>
      <c r="AR50" s="306"/>
      <c r="AS50" s="306"/>
      <c r="AT50" s="306"/>
      <c r="AU50" s="306"/>
      <c r="AV50" s="306"/>
      <c r="AW50" s="306"/>
      <c r="AX50" s="306"/>
      <c r="AY50" s="306"/>
      <c r="AZ50" s="306"/>
      <c r="BA50" s="306"/>
    </row>
    <row r="51" spans="1:53" s="143" customFormat="1" ht="140">
      <c r="A51" s="444" t="s">
        <v>3281</v>
      </c>
      <c r="B51" s="410" t="s">
        <v>5577</v>
      </c>
      <c r="C51" s="140"/>
      <c r="D51" s="140">
        <v>2</v>
      </c>
      <c r="E51" s="140">
        <v>3</v>
      </c>
      <c r="F51" s="140"/>
      <c r="G51" s="140"/>
      <c r="H51" s="140">
        <v>6</v>
      </c>
      <c r="I51" s="141"/>
      <c r="J51" s="125">
        <v>350</v>
      </c>
      <c r="K51" s="125"/>
      <c r="L51" s="125">
        <v>40</v>
      </c>
      <c r="M51" s="413" t="s">
        <v>5578</v>
      </c>
      <c r="N51" s="410" t="s">
        <v>5579</v>
      </c>
      <c r="O51" s="125"/>
      <c r="P51" s="128" t="s">
        <v>50</v>
      </c>
      <c r="Q51" s="410" t="s">
        <v>5580</v>
      </c>
      <c r="R51" s="125" t="s">
        <v>3282</v>
      </c>
      <c r="S51" s="125" t="s">
        <v>5581</v>
      </c>
      <c r="T51" s="125">
        <v>3</v>
      </c>
      <c r="U51" s="410" t="s">
        <v>3283</v>
      </c>
      <c r="V51" s="128">
        <v>1</v>
      </c>
      <c r="W51" s="410" t="s">
        <v>5582</v>
      </c>
      <c r="X51" s="410" t="s">
        <v>3284</v>
      </c>
      <c r="Y51" s="130" t="s">
        <v>5583</v>
      </c>
      <c r="Z51" s="123" t="s">
        <v>238</v>
      </c>
      <c r="AA51" s="445">
        <v>192409.64</v>
      </c>
      <c r="AB51" s="446" t="s">
        <v>5584</v>
      </c>
      <c r="AC51" s="130" t="s">
        <v>1999</v>
      </c>
      <c r="AD51" s="121">
        <v>2017</v>
      </c>
      <c r="AE51" s="121">
        <v>3</v>
      </c>
      <c r="AF51" s="409"/>
      <c r="AG51" s="306"/>
      <c r="AH51" s="306"/>
      <c r="AI51" s="306"/>
      <c r="AJ51" s="306"/>
      <c r="AK51" s="306"/>
      <c r="AL51" s="306"/>
      <c r="AM51" s="306"/>
      <c r="AN51" s="306"/>
      <c r="AO51" s="306"/>
      <c r="AP51" s="306"/>
      <c r="AQ51" s="306"/>
      <c r="AR51" s="306"/>
      <c r="AS51" s="306"/>
      <c r="AT51" s="306"/>
      <c r="AU51" s="306"/>
      <c r="AV51" s="306"/>
      <c r="AW51" s="306"/>
      <c r="AX51" s="306"/>
      <c r="AY51" s="306"/>
      <c r="AZ51" s="306"/>
      <c r="BA51" s="306"/>
    </row>
    <row r="52" spans="1:53" s="143" customFormat="1" ht="182">
      <c r="A52" s="444" t="s">
        <v>3286</v>
      </c>
      <c r="B52" s="125" t="s">
        <v>3287</v>
      </c>
      <c r="C52" s="140"/>
      <c r="D52" s="140"/>
      <c r="E52" s="140"/>
      <c r="F52" s="140"/>
      <c r="G52" s="140"/>
      <c r="H52" s="140">
        <v>6</v>
      </c>
      <c r="I52" s="141">
        <v>7</v>
      </c>
      <c r="J52" s="125" t="s">
        <v>2687</v>
      </c>
      <c r="K52" s="125" t="s">
        <v>2687</v>
      </c>
      <c r="L52" s="125" t="s">
        <v>68</v>
      </c>
      <c r="M52" s="125" t="s">
        <v>23</v>
      </c>
      <c r="N52" s="125" t="s">
        <v>64</v>
      </c>
      <c r="O52" s="125"/>
      <c r="P52" s="128" t="s">
        <v>50</v>
      </c>
      <c r="Q52" s="128" t="s">
        <v>23</v>
      </c>
      <c r="R52" s="125" t="s">
        <v>68</v>
      </c>
      <c r="S52" s="125">
        <v>0</v>
      </c>
      <c r="T52" s="125">
        <v>0</v>
      </c>
      <c r="U52" s="410" t="s">
        <v>3288</v>
      </c>
      <c r="V52" s="128">
        <v>1</v>
      </c>
      <c r="W52" s="125" t="s">
        <v>3289</v>
      </c>
      <c r="X52" s="125" t="s">
        <v>3290</v>
      </c>
      <c r="Y52" s="123" t="s">
        <v>68</v>
      </c>
      <c r="Z52" s="123" t="s">
        <v>68</v>
      </c>
      <c r="AA52" s="154" t="s">
        <v>2687</v>
      </c>
      <c r="AB52" s="154" t="s">
        <v>3291</v>
      </c>
      <c r="AC52" s="130">
        <v>1</v>
      </c>
      <c r="AD52" s="121" t="s">
        <v>3175</v>
      </c>
      <c r="AE52" s="121">
        <v>1</v>
      </c>
      <c r="AF52" s="447"/>
      <c r="AG52" s="306"/>
      <c r="AH52" s="306"/>
      <c r="AI52" s="306"/>
      <c r="AJ52" s="306"/>
      <c r="AK52" s="306"/>
      <c r="AL52" s="306"/>
      <c r="AM52" s="306"/>
      <c r="AN52" s="306"/>
      <c r="AO52" s="306"/>
      <c r="AP52" s="306"/>
      <c r="AQ52" s="306"/>
      <c r="AR52" s="306"/>
      <c r="AS52" s="306"/>
      <c r="AT52" s="306"/>
      <c r="AU52" s="306"/>
      <c r="AV52" s="306"/>
      <c r="AW52" s="306"/>
      <c r="AX52" s="306"/>
      <c r="AY52" s="306"/>
      <c r="AZ52" s="306"/>
      <c r="BA52" s="306"/>
    </row>
    <row r="53" spans="1:53" s="143" customFormat="1" ht="56">
      <c r="A53" s="444" t="s">
        <v>3292</v>
      </c>
      <c r="B53" s="410" t="s">
        <v>3293</v>
      </c>
      <c r="C53" s="140"/>
      <c r="D53" s="140"/>
      <c r="E53" s="140"/>
      <c r="F53" s="140"/>
      <c r="G53" s="140"/>
      <c r="H53" s="140">
        <v>6</v>
      </c>
      <c r="I53" s="141">
        <v>7</v>
      </c>
      <c r="J53" s="125" t="s">
        <v>2687</v>
      </c>
      <c r="K53" s="125" t="s">
        <v>2687</v>
      </c>
      <c r="L53" s="125" t="s">
        <v>68</v>
      </c>
      <c r="M53" s="125" t="s">
        <v>23</v>
      </c>
      <c r="N53" s="125" t="s">
        <v>64</v>
      </c>
      <c r="O53" s="125"/>
      <c r="P53" s="128" t="s">
        <v>50</v>
      </c>
      <c r="Q53" s="128" t="s">
        <v>23</v>
      </c>
      <c r="R53" s="125" t="s">
        <v>68</v>
      </c>
      <c r="S53" s="125">
        <v>0</v>
      </c>
      <c r="T53" s="125">
        <v>0</v>
      </c>
      <c r="U53" s="125" t="s">
        <v>3294</v>
      </c>
      <c r="V53" s="128">
        <v>1</v>
      </c>
      <c r="W53" s="125" t="s">
        <v>3295</v>
      </c>
      <c r="X53" s="125" t="s">
        <v>3290</v>
      </c>
      <c r="Y53" s="123" t="s">
        <v>68</v>
      </c>
      <c r="Z53" s="123" t="s">
        <v>68</v>
      </c>
      <c r="AA53" s="154" t="s">
        <v>2687</v>
      </c>
      <c r="AB53" s="154" t="s">
        <v>3291</v>
      </c>
      <c r="AC53" s="130">
        <v>1</v>
      </c>
      <c r="AD53" s="121" t="s">
        <v>3175</v>
      </c>
      <c r="AE53" s="121">
        <v>1</v>
      </c>
      <c r="AF53" s="123"/>
      <c r="AG53" s="306"/>
      <c r="AH53" s="306"/>
      <c r="AI53" s="306"/>
      <c r="AJ53" s="306"/>
      <c r="AK53" s="306"/>
      <c r="AL53" s="306"/>
      <c r="AM53" s="306"/>
      <c r="AN53" s="306"/>
      <c r="AO53" s="306"/>
      <c r="AP53" s="306"/>
      <c r="AQ53" s="306"/>
      <c r="AR53" s="306"/>
      <c r="AS53" s="306"/>
      <c r="AT53" s="306"/>
      <c r="AU53" s="306"/>
      <c r="AV53" s="306"/>
      <c r="AW53" s="306"/>
      <c r="AX53" s="306"/>
      <c r="AY53" s="306"/>
      <c r="AZ53" s="306"/>
      <c r="BA53" s="306"/>
    </row>
    <row r="54" spans="1:53" s="143" customFormat="1" ht="84">
      <c r="A54" s="444" t="s">
        <v>3296</v>
      </c>
      <c r="B54" s="125" t="s">
        <v>3297</v>
      </c>
      <c r="C54" s="140"/>
      <c r="D54" s="140"/>
      <c r="E54" s="140"/>
      <c r="F54" s="140"/>
      <c r="G54" s="140"/>
      <c r="H54" s="140">
        <v>6</v>
      </c>
      <c r="I54" s="141">
        <v>7</v>
      </c>
      <c r="J54" s="125" t="s">
        <v>2687</v>
      </c>
      <c r="K54" s="125" t="s">
        <v>2687</v>
      </c>
      <c r="L54" s="125" t="s">
        <v>68</v>
      </c>
      <c r="M54" s="125" t="s">
        <v>23</v>
      </c>
      <c r="N54" s="125" t="s">
        <v>64</v>
      </c>
      <c r="O54" s="125"/>
      <c r="P54" s="128" t="s">
        <v>50</v>
      </c>
      <c r="Q54" s="128" t="s">
        <v>23</v>
      </c>
      <c r="R54" s="125" t="s">
        <v>68</v>
      </c>
      <c r="S54" s="125">
        <v>0</v>
      </c>
      <c r="T54" s="125">
        <v>0</v>
      </c>
      <c r="U54" s="125" t="s">
        <v>3298</v>
      </c>
      <c r="V54" s="128">
        <v>1</v>
      </c>
      <c r="W54" s="125" t="s">
        <v>3289</v>
      </c>
      <c r="X54" s="125" t="s">
        <v>3290</v>
      </c>
      <c r="Y54" s="123" t="s">
        <v>68</v>
      </c>
      <c r="Z54" s="123" t="s">
        <v>68</v>
      </c>
      <c r="AA54" s="154" t="s">
        <v>2687</v>
      </c>
      <c r="AB54" s="154" t="s">
        <v>3299</v>
      </c>
      <c r="AC54" s="130"/>
      <c r="AD54" s="121" t="s">
        <v>3175</v>
      </c>
      <c r="AE54" s="121">
        <v>1</v>
      </c>
      <c r="AF54" s="123"/>
      <c r="AG54" s="306"/>
      <c r="AH54" s="306"/>
      <c r="AI54" s="306"/>
      <c r="AJ54" s="306"/>
      <c r="AK54" s="306"/>
      <c r="AL54" s="306"/>
      <c r="AM54" s="306"/>
      <c r="AN54" s="306"/>
      <c r="AO54" s="306"/>
      <c r="AP54" s="306"/>
      <c r="AQ54" s="306"/>
      <c r="AR54" s="306"/>
      <c r="AS54" s="306"/>
      <c r="AT54" s="306"/>
      <c r="AU54" s="306"/>
      <c r="AV54" s="306"/>
      <c r="AW54" s="306"/>
      <c r="AX54" s="306"/>
      <c r="AY54" s="306"/>
      <c r="AZ54" s="306"/>
      <c r="BA54" s="306"/>
    </row>
    <row r="55" spans="1:53" s="143" customFormat="1" ht="42">
      <c r="A55" s="444" t="s">
        <v>3300</v>
      </c>
      <c r="B55" s="411" t="s">
        <v>3301</v>
      </c>
      <c r="C55" s="140"/>
      <c r="D55" s="140"/>
      <c r="E55" s="140"/>
      <c r="F55" s="140"/>
      <c r="G55" s="140"/>
      <c r="H55" s="140">
        <v>6</v>
      </c>
      <c r="I55" s="141">
        <v>7</v>
      </c>
      <c r="J55" s="125" t="s">
        <v>2687</v>
      </c>
      <c r="K55" s="124" t="s">
        <v>23</v>
      </c>
      <c r="L55" s="124" t="s">
        <v>23</v>
      </c>
      <c r="M55" s="125" t="s">
        <v>3302</v>
      </c>
      <c r="N55" s="124" t="s">
        <v>64</v>
      </c>
      <c r="O55" s="124"/>
      <c r="P55" s="124" t="s">
        <v>2738</v>
      </c>
      <c r="Q55" s="125" t="s">
        <v>3303</v>
      </c>
      <c r="R55" s="125" t="s">
        <v>68</v>
      </c>
      <c r="S55" s="125">
        <v>0</v>
      </c>
      <c r="T55" s="124">
        <v>0</v>
      </c>
      <c r="U55" s="448" t="s">
        <v>73</v>
      </c>
      <c r="V55" s="128">
        <v>1</v>
      </c>
      <c r="W55" s="449"/>
      <c r="X55" s="125" t="s">
        <v>3303</v>
      </c>
      <c r="Y55" s="123" t="s">
        <v>68</v>
      </c>
      <c r="Z55" s="123" t="s">
        <v>68</v>
      </c>
      <c r="AA55" s="154" t="s">
        <v>2687</v>
      </c>
      <c r="AB55" s="154" t="s">
        <v>3304</v>
      </c>
      <c r="AC55" s="130">
        <v>1</v>
      </c>
      <c r="AD55" s="121" t="s">
        <v>3175</v>
      </c>
      <c r="AE55" s="123">
        <v>1</v>
      </c>
      <c r="AF55" s="409"/>
      <c r="AG55" s="306"/>
      <c r="AH55" s="306"/>
      <c r="AI55" s="306"/>
      <c r="AJ55" s="306"/>
      <c r="AK55" s="306"/>
      <c r="AL55" s="306"/>
      <c r="AM55" s="306"/>
      <c r="AN55" s="306"/>
      <c r="AO55" s="306"/>
      <c r="AP55" s="306"/>
      <c r="AQ55" s="306"/>
      <c r="AR55" s="306"/>
      <c r="AS55" s="306"/>
      <c r="AT55" s="306"/>
      <c r="AU55" s="306"/>
      <c r="AV55" s="306"/>
      <c r="AW55" s="306"/>
      <c r="AX55" s="306"/>
      <c r="AY55" s="306"/>
      <c r="AZ55" s="306"/>
      <c r="BA55" s="306"/>
    </row>
    <row r="56" spans="1:53" s="143" customFormat="1" ht="42">
      <c r="A56" s="450" t="s">
        <v>3305</v>
      </c>
      <c r="B56" s="125" t="s">
        <v>3306</v>
      </c>
      <c r="C56" s="140"/>
      <c r="D56" s="140"/>
      <c r="E56" s="140"/>
      <c r="F56" s="140"/>
      <c r="G56" s="140"/>
      <c r="H56" s="140">
        <v>6</v>
      </c>
      <c r="I56" s="141">
        <v>7</v>
      </c>
      <c r="J56" s="125" t="s">
        <v>2687</v>
      </c>
      <c r="K56" s="124" t="s">
        <v>23</v>
      </c>
      <c r="L56" s="124" t="s">
        <v>374</v>
      </c>
      <c r="M56" s="125" t="s">
        <v>3302</v>
      </c>
      <c r="N56" s="124" t="s">
        <v>64</v>
      </c>
      <c r="O56" s="124"/>
      <c r="P56" s="124" t="s">
        <v>2738</v>
      </c>
      <c r="Q56" s="125" t="s">
        <v>3307</v>
      </c>
      <c r="R56" s="124" t="s">
        <v>68</v>
      </c>
      <c r="S56" s="124">
        <v>0</v>
      </c>
      <c r="T56" s="124">
        <v>0</v>
      </c>
      <c r="U56" s="448" t="s">
        <v>3308</v>
      </c>
      <c r="V56" s="128">
        <v>2</v>
      </c>
      <c r="W56" s="448" t="s">
        <v>3309</v>
      </c>
      <c r="X56" s="125" t="s">
        <v>3290</v>
      </c>
      <c r="Y56" s="123" t="s">
        <v>68</v>
      </c>
      <c r="Z56" s="123" t="s">
        <v>68</v>
      </c>
      <c r="AA56" s="154" t="s">
        <v>2687</v>
      </c>
      <c r="AB56" s="154" t="s">
        <v>3310</v>
      </c>
      <c r="AC56" s="130">
        <v>1</v>
      </c>
      <c r="AD56" s="121" t="s">
        <v>3175</v>
      </c>
      <c r="AE56" s="123">
        <v>1</v>
      </c>
      <c r="AF56" s="447"/>
      <c r="AG56" s="306"/>
      <c r="AH56" s="306"/>
      <c r="AI56" s="306"/>
      <c r="AJ56" s="306"/>
      <c r="AK56" s="306"/>
      <c r="AL56" s="306"/>
      <c r="AM56" s="306"/>
      <c r="AN56" s="306"/>
      <c r="AO56" s="306"/>
      <c r="AP56" s="306"/>
      <c r="AQ56" s="306"/>
      <c r="AR56" s="306"/>
      <c r="AS56" s="306"/>
      <c r="AT56" s="306"/>
      <c r="AU56" s="306"/>
      <c r="AV56" s="306"/>
      <c r="AW56" s="306"/>
      <c r="AX56" s="306"/>
      <c r="AY56" s="306"/>
      <c r="AZ56" s="306"/>
      <c r="BA56" s="306"/>
    </row>
    <row r="57" spans="1:53" s="143" customFormat="1" ht="56">
      <c r="A57" s="444" t="s">
        <v>3311</v>
      </c>
      <c r="B57" s="410" t="s">
        <v>3312</v>
      </c>
      <c r="C57" s="140"/>
      <c r="D57" s="140"/>
      <c r="E57" s="140"/>
      <c r="F57" s="140"/>
      <c r="G57" s="140"/>
      <c r="H57" s="140">
        <v>6</v>
      </c>
      <c r="I57" s="141">
        <v>7</v>
      </c>
      <c r="J57" s="125" t="s">
        <v>2687</v>
      </c>
      <c r="K57" s="124" t="s">
        <v>23</v>
      </c>
      <c r="L57" s="124" t="s">
        <v>374</v>
      </c>
      <c r="M57" s="125" t="s">
        <v>3302</v>
      </c>
      <c r="N57" s="124" t="s">
        <v>64</v>
      </c>
      <c r="O57" s="124"/>
      <c r="P57" s="124" t="s">
        <v>2738</v>
      </c>
      <c r="Q57" s="125" t="s">
        <v>3307</v>
      </c>
      <c r="R57" s="124" t="s">
        <v>68</v>
      </c>
      <c r="S57" s="124">
        <v>0</v>
      </c>
      <c r="T57" s="124">
        <v>0</v>
      </c>
      <c r="U57" s="448" t="s">
        <v>3313</v>
      </c>
      <c r="V57" s="128">
        <v>2</v>
      </c>
      <c r="W57" s="448" t="s">
        <v>3309</v>
      </c>
      <c r="X57" s="125" t="s">
        <v>3290</v>
      </c>
      <c r="Y57" s="123" t="s">
        <v>68</v>
      </c>
      <c r="Z57" s="123" t="s">
        <v>68</v>
      </c>
      <c r="AA57" s="154" t="s">
        <v>2687</v>
      </c>
      <c r="AB57" s="154" t="s">
        <v>3310</v>
      </c>
      <c r="AC57" s="130">
        <v>1</v>
      </c>
      <c r="AD57" s="121" t="s">
        <v>3175</v>
      </c>
      <c r="AE57" s="123">
        <v>1</v>
      </c>
      <c r="AF57" s="447"/>
      <c r="AG57" s="306"/>
      <c r="AH57" s="306"/>
      <c r="AI57" s="306"/>
      <c r="AJ57" s="306"/>
      <c r="AK57" s="306"/>
      <c r="AL57" s="306"/>
      <c r="AM57" s="306"/>
      <c r="AN57" s="306"/>
      <c r="AO57" s="306"/>
      <c r="AP57" s="306"/>
      <c r="AQ57" s="306"/>
      <c r="AR57" s="306"/>
      <c r="AS57" s="306"/>
      <c r="AT57" s="306"/>
      <c r="AU57" s="306"/>
      <c r="AV57" s="306"/>
      <c r="AW57" s="306"/>
      <c r="AX57" s="306"/>
      <c r="AY57" s="306"/>
      <c r="AZ57" s="306"/>
      <c r="BA57" s="306"/>
    </row>
    <row r="58" spans="1:53">
      <c r="C58" s="46"/>
      <c r="D58" s="46"/>
      <c r="E58" s="46"/>
      <c r="F58" s="46"/>
      <c r="G58" s="46"/>
      <c r="H58" s="46"/>
      <c r="I58" s="47"/>
    </row>
    <row r="59" spans="1:53">
      <c r="C59" s="46"/>
      <c r="D59" s="46"/>
      <c r="E59" s="46"/>
      <c r="F59" s="46"/>
      <c r="G59" s="46"/>
      <c r="H59" s="46"/>
      <c r="I59" s="47"/>
    </row>
    <row r="60" spans="1:53">
      <c r="C60" s="46"/>
      <c r="D60" s="46"/>
      <c r="E60" s="46"/>
      <c r="F60" s="46"/>
      <c r="G60" s="46"/>
      <c r="H60" s="46"/>
      <c r="I60" s="47"/>
    </row>
    <row r="61" spans="1:53">
      <c r="C61" s="46"/>
      <c r="D61" s="46"/>
      <c r="E61" s="46"/>
      <c r="F61" s="46"/>
      <c r="G61" s="46"/>
      <c r="H61" s="46"/>
      <c r="I61" s="47"/>
    </row>
    <row r="62" spans="1:53">
      <c r="C62" s="46"/>
      <c r="D62" s="46"/>
      <c r="E62" s="46"/>
      <c r="F62" s="46"/>
      <c r="G62" s="46"/>
      <c r="H62" s="46"/>
      <c r="I62" s="47"/>
    </row>
    <row r="63" spans="1:53">
      <c r="C63" s="46"/>
      <c r="D63" s="46"/>
      <c r="E63" s="46"/>
      <c r="F63" s="46"/>
      <c r="G63" s="46"/>
      <c r="H63" s="46"/>
      <c r="I63" s="47"/>
    </row>
    <row r="64" spans="1:53">
      <c r="C64" s="46"/>
      <c r="D64" s="46"/>
      <c r="E64" s="46"/>
      <c r="F64" s="46"/>
      <c r="G64" s="46"/>
      <c r="H64" s="46"/>
      <c r="I64" s="47"/>
    </row>
    <row r="65" spans="3:9">
      <c r="C65" s="46"/>
      <c r="D65" s="46"/>
      <c r="E65" s="46"/>
      <c r="F65" s="46"/>
      <c r="G65" s="46"/>
      <c r="H65" s="46"/>
      <c r="I65" s="47"/>
    </row>
    <row r="66" spans="3:9">
      <c r="C66" s="46"/>
      <c r="D66" s="46"/>
      <c r="E66" s="46"/>
      <c r="F66" s="46"/>
      <c r="G66" s="46"/>
      <c r="H66" s="46"/>
      <c r="I66" s="47"/>
    </row>
    <row r="67" spans="3:9">
      <c r="C67" s="46"/>
      <c r="D67" s="46"/>
      <c r="E67" s="46"/>
      <c r="F67" s="46"/>
      <c r="G67" s="46"/>
      <c r="H67" s="46"/>
      <c r="I67" s="47"/>
    </row>
    <row r="68" spans="3:9">
      <c r="C68" s="46"/>
      <c r="D68" s="46"/>
      <c r="E68" s="46"/>
      <c r="F68" s="46"/>
      <c r="G68" s="46"/>
      <c r="H68" s="46"/>
      <c r="I68" s="47"/>
    </row>
    <row r="69" spans="3:9">
      <c r="C69" s="46"/>
      <c r="D69" s="46"/>
      <c r="E69" s="46"/>
      <c r="F69" s="46"/>
      <c r="G69" s="46"/>
      <c r="H69" s="46"/>
      <c r="I69" s="47"/>
    </row>
    <row r="70" spans="3:9">
      <c r="C70" s="46"/>
      <c r="D70" s="46"/>
      <c r="E70" s="46"/>
      <c r="F70" s="46"/>
      <c r="G70" s="46"/>
      <c r="H70" s="46"/>
      <c r="I70" s="47"/>
    </row>
    <row r="71" spans="3:9">
      <c r="C71" s="46"/>
      <c r="D71" s="46"/>
      <c r="E71" s="46"/>
      <c r="F71" s="46"/>
      <c r="G71" s="46"/>
      <c r="H71" s="46"/>
      <c r="I71" s="47"/>
    </row>
    <row r="72" spans="3:9">
      <c r="C72" s="46"/>
      <c r="D72" s="46"/>
      <c r="E72" s="46"/>
      <c r="F72" s="46"/>
      <c r="G72" s="46"/>
      <c r="H72" s="46"/>
      <c r="I72" s="47"/>
    </row>
    <row r="73" spans="3:9">
      <c r="C73" s="46"/>
      <c r="D73" s="46"/>
      <c r="E73" s="46"/>
      <c r="F73" s="46"/>
      <c r="G73" s="46"/>
      <c r="H73" s="46"/>
      <c r="I73" s="47"/>
    </row>
    <row r="74" spans="3:9">
      <c r="C74" s="46"/>
      <c r="D74" s="46"/>
      <c r="E74" s="46"/>
      <c r="F74" s="46"/>
      <c r="G74" s="46"/>
      <c r="H74" s="46"/>
      <c r="I74" s="47"/>
    </row>
    <row r="75" spans="3:9">
      <c r="C75" s="46"/>
      <c r="D75" s="46"/>
      <c r="E75" s="46"/>
      <c r="F75" s="46"/>
      <c r="G75" s="46"/>
      <c r="H75" s="46"/>
      <c r="I75" s="47"/>
    </row>
    <row r="76" spans="3:9">
      <c r="C76" s="46"/>
      <c r="D76" s="46"/>
      <c r="E76" s="46"/>
      <c r="F76" s="46"/>
      <c r="G76" s="46"/>
      <c r="H76" s="46"/>
      <c r="I76" s="47"/>
    </row>
    <row r="77" spans="3:9">
      <c r="C77" s="46"/>
      <c r="D77" s="46"/>
      <c r="E77" s="46"/>
      <c r="F77" s="46"/>
      <c r="G77" s="46"/>
      <c r="H77" s="46"/>
      <c r="I77" s="47"/>
    </row>
    <row r="78" spans="3:9">
      <c r="C78" s="46"/>
      <c r="D78" s="46"/>
      <c r="E78" s="46"/>
      <c r="F78" s="46"/>
      <c r="G78" s="46"/>
      <c r="H78" s="46"/>
      <c r="I78" s="47"/>
    </row>
    <row r="79" spans="3:9">
      <c r="C79" s="46"/>
      <c r="D79" s="46"/>
      <c r="E79" s="46"/>
      <c r="F79" s="46"/>
      <c r="G79" s="46"/>
      <c r="H79" s="46"/>
      <c r="I79" s="47"/>
    </row>
    <row r="80" spans="3:9">
      <c r="C80" s="46"/>
      <c r="D80" s="46"/>
      <c r="E80" s="46"/>
      <c r="F80" s="46"/>
      <c r="G80" s="46"/>
      <c r="H80" s="46"/>
      <c r="I80" s="47"/>
    </row>
    <row r="81" spans="3:9">
      <c r="C81" s="46"/>
      <c r="D81" s="46"/>
      <c r="E81" s="46"/>
      <c r="F81" s="46"/>
      <c r="G81" s="46"/>
      <c r="H81" s="46"/>
      <c r="I81" s="47"/>
    </row>
    <row r="82" spans="3:9">
      <c r="C82" s="46"/>
      <c r="D82" s="46"/>
      <c r="E82" s="46"/>
      <c r="F82" s="46"/>
      <c r="G82" s="46"/>
      <c r="H82" s="46"/>
      <c r="I82" s="47"/>
    </row>
    <row r="83" spans="3:9">
      <c r="C83" s="46"/>
      <c r="D83" s="46"/>
      <c r="E83" s="46"/>
      <c r="F83" s="46"/>
      <c r="G83" s="46"/>
      <c r="H83" s="46"/>
      <c r="I83" s="47"/>
    </row>
    <row r="84" spans="3:9">
      <c r="C84" s="46"/>
      <c r="D84" s="46"/>
      <c r="E84" s="46"/>
      <c r="F84" s="46"/>
      <c r="G84" s="46"/>
      <c r="H84" s="46"/>
      <c r="I84" s="47"/>
    </row>
    <row r="85" spans="3:9">
      <c r="C85" s="46"/>
      <c r="D85" s="46"/>
      <c r="E85" s="46"/>
      <c r="F85" s="46"/>
      <c r="G85" s="46"/>
      <c r="H85" s="46"/>
      <c r="I85" s="47"/>
    </row>
    <row r="86" spans="3:9">
      <c r="C86" s="46"/>
      <c r="D86" s="46"/>
      <c r="E86" s="46"/>
      <c r="F86" s="46"/>
      <c r="G86" s="46"/>
      <c r="H86" s="46"/>
      <c r="I86" s="47"/>
    </row>
    <row r="87" spans="3:9">
      <c r="C87" s="46"/>
      <c r="D87" s="46"/>
      <c r="E87" s="46"/>
      <c r="F87" s="46"/>
      <c r="G87" s="46"/>
      <c r="H87" s="46"/>
      <c r="I87" s="47"/>
    </row>
    <row r="88" spans="3:9">
      <c r="C88" s="46"/>
      <c r="D88" s="46"/>
      <c r="E88" s="46"/>
      <c r="F88" s="46"/>
      <c r="G88" s="46"/>
      <c r="H88" s="46"/>
      <c r="I88" s="47"/>
    </row>
    <row r="89" spans="3:9">
      <c r="C89" s="46"/>
      <c r="D89" s="46"/>
      <c r="E89" s="46"/>
      <c r="F89" s="46"/>
      <c r="G89" s="46"/>
      <c r="H89" s="46"/>
      <c r="I89" s="47"/>
    </row>
    <row r="90" spans="3:9">
      <c r="C90" s="46"/>
      <c r="D90" s="46"/>
      <c r="E90" s="46"/>
      <c r="F90" s="46"/>
      <c r="G90" s="46"/>
      <c r="H90" s="46"/>
      <c r="I90" s="47"/>
    </row>
    <row r="91" spans="3:9">
      <c r="C91" s="46"/>
      <c r="D91" s="46"/>
      <c r="E91" s="46"/>
      <c r="F91" s="46"/>
      <c r="G91" s="46"/>
      <c r="H91" s="46"/>
      <c r="I91" s="47"/>
    </row>
    <row r="92" spans="3:9">
      <c r="C92" s="46"/>
      <c r="D92" s="46"/>
      <c r="E92" s="46"/>
      <c r="F92" s="46"/>
      <c r="G92" s="46"/>
      <c r="H92" s="46"/>
      <c r="I92" s="47"/>
    </row>
    <row r="93" spans="3:9">
      <c r="C93" s="46"/>
      <c r="D93" s="46"/>
      <c r="E93" s="46"/>
      <c r="F93" s="46"/>
      <c r="G93" s="46"/>
      <c r="H93" s="46"/>
      <c r="I93" s="47"/>
    </row>
    <row r="94" spans="3:9">
      <c r="C94" s="46"/>
      <c r="D94" s="46"/>
      <c r="E94" s="46"/>
      <c r="F94" s="46"/>
      <c r="G94" s="46"/>
      <c r="H94" s="46"/>
      <c r="I94" s="47"/>
    </row>
    <row r="95" spans="3:9">
      <c r="C95" s="46"/>
      <c r="D95" s="46"/>
      <c r="E95" s="46"/>
      <c r="F95" s="46"/>
      <c r="G95" s="46"/>
      <c r="H95" s="46"/>
      <c r="I95" s="47"/>
    </row>
    <row r="96" spans="3:9">
      <c r="C96" s="46"/>
      <c r="D96" s="46"/>
      <c r="E96" s="46"/>
      <c r="F96" s="46"/>
      <c r="G96" s="46"/>
      <c r="H96" s="46"/>
      <c r="I96" s="47"/>
    </row>
    <row r="97" spans="3:9">
      <c r="C97" s="46"/>
      <c r="D97" s="46"/>
      <c r="E97" s="46"/>
      <c r="F97" s="46"/>
      <c r="G97" s="46"/>
      <c r="H97" s="46"/>
      <c r="I97" s="47"/>
    </row>
    <row r="98" spans="3:9">
      <c r="C98" s="46"/>
      <c r="D98" s="46"/>
      <c r="E98" s="46"/>
      <c r="F98" s="46"/>
      <c r="G98" s="46"/>
      <c r="H98" s="46"/>
      <c r="I98" s="47"/>
    </row>
    <row r="99" spans="3:9">
      <c r="C99" s="46"/>
      <c r="D99" s="46"/>
      <c r="E99" s="46"/>
      <c r="F99" s="46"/>
      <c r="G99" s="46"/>
      <c r="H99" s="46"/>
      <c r="I99" s="47"/>
    </row>
    <row r="100" spans="3:9">
      <c r="C100" s="46"/>
      <c r="D100" s="46"/>
      <c r="E100" s="46"/>
      <c r="F100" s="46"/>
      <c r="G100" s="46"/>
      <c r="H100" s="46"/>
      <c r="I100" s="47"/>
    </row>
    <row r="101" spans="3:9">
      <c r="C101" s="48"/>
      <c r="D101" s="48"/>
      <c r="E101" s="48"/>
      <c r="F101" s="48"/>
      <c r="G101" s="48"/>
      <c r="H101" s="48"/>
      <c r="I101" s="49"/>
    </row>
    <row r="102" spans="3:9">
      <c r="C102" s="48"/>
      <c r="D102" s="48"/>
      <c r="E102" s="48"/>
      <c r="F102" s="48"/>
      <c r="G102" s="48"/>
      <c r="H102" s="48"/>
      <c r="I102" s="49"/>
    </row>
    <row r="103" spans="3:9">
      <c r="C103" s="48"/>
      <c r="D103" s="48"/>
      <c r="E103" s="48"/>
      <c r="F103" s="48"/>
      <c r="G103" s="48"/>
      <c r="H103" s="48"/>
      <c r="I103" s="49"/>
    </row>
    <row r="104" spans="3:9">
      <c r="C104" s="48"/>
      <c r="D104" s="48"/>
      <c r="E104" s="48"/>
      <c r="F104" s="48"/>
      <c r="G104" s="48"/>
      <c r="H104" s="48"/>
      <c r="I104" s="49"/>
    </row>
    <row r="105" spans="3:9">
      <c r="C105" s="48"/>
      <c r="D105" s="48"/>
      <c r="E105" s="48"/>
      <c r="F105" s="48"/>
      <c r="G105" s="48"/>
      <c r="H105" s="48"/>
      <c r="I105" s="49"/>
    </row>
    <row r="106" spans="3:9">
      <c r="C106" s="48"/>
      <c r="D106" s="48"/>
      <c r="E106" s="48"/>
      <c r="F106" s="48"/>
      <c r="G106" s="48"/>
      <c r="H106" s="48"/>
      <c r="I106" s="49"/>
    </row>
    <row r="107" spans="3:9">
      <c r="C107" s="48"/>
      <c r="D107" s="48"/>
      <c r="E107" s="48"/>
      <c r="F107" s="48"/>
      <c r="G107" s="48"/>
      <c r="H107" s="48"/>
      <c r="I107" s="49"/>
    </row>
    <row r="108" spans="3:9">
      <c r="C108" s="48"/>
      <c r="D108" s="48"/>
      <c r="E108" s="48"/>
      <c r="F108" s="48"/>
      <c r="G108" s="48"/>
      <c r="H108" s="48"/>
      <c r="I108" s="49"/>
    </row>
    <row r="109" spans="3:9">
      <c r="C109" s="48"/>
      <c r="D109" s="48"/>
      <c r="E109" s="48"/>
      <c r="F109" s="48"/>
      <c r="G109" s="48"/>
      <c r="H109" s="48"/>
      <c r="I109" s="49"/>
    </row>
    <row r="110" spans="3:9">
      <c r="C110" s="48"/>
      <c r="D110" s="48"/>
      <c r="E110" s="48"/>
      <c r="F110" s="48"/>
      <c r="G110" s="48"/>
      <c r="H110" s="48"/>
      <c r="I110" s="49"/>
    </row>
    <row r="111" spans="3:9">
      <c r="C111" s="48"/>
      <c r="D111" s="48"/>
      <c r="E111" s="48"/>
      <c r="F111" s="48"/>
      <c r="G111" s="48"/>
      <c r="H111" s="48"/>
      <c r="I111" s="49"/>
    </row>
    <row r="112" spans="3:9">
      <c r="C112" s="48"/>
      <c r="D112" s="48"/>
      <c r="E112" s="48"/>
      <c r="F112" s="48"/>
      <c r="G112" s="48"/>
      <c r="H112" s="48"/>
      <c r="I112" s="49"/>
    </row>
    <row r="113" spans="3:9">
      <c r="C113" s="48"/>
      <c r="D113" s="48"/>
      <c r="E113" s="48"/>
      <c r="F113" s="48"/>
      <c r="G113" s="48"/>
      <c r="H113" s="48"/>
      <c r="I113" s="49"/>
    </row>
    <row r="114" spans="3:9">
      <c r="C114" s="48"/>
      <c r="D114" s="48"/>
      <c r="E114" s="48"/>
      <c r="F114" s="48"/>
      <c r="G114" s="48"/>
      <c r="H114" s="48"/>
      <c r="I114" s="49"/>
    </row>
    <row r="115" spans="3:9">
      <c r="C115" s="48"/>
      <c r="D115" s="48"/>
      <c r="E115" s="48"/>
      <c r="F115" s="48"/>
      <c r="G115" s="48"/>
      <c r="H115" s="48"/>
      <c r="I115" s="49"/>
    </row>
    <row r="116" spans="3:9">
      <c r="C116" s="48"/>
      <c r="D116" s="48"/>
      <c r="E116" s="48"/>
      <c r="F116" s="48"/>
      <c r="G116" s="48"/>
      <c r="H116" s="48"/>
      <c r="I116" s="49"/>
    </row>
    <row r="117" spans="3:9">
      <c r="C117" s="48"/>
      <c r="D117" s="48"/>
      <c r="E117" s="48"/>
      <c r="F117" s="48"/>
      <c r="G117" s="48"/>
      <c r="H117" s="48"/>
      <c r="I117" s="49"/>
    </row>
    <row r="118" spans="3:9">
      <c r="C118" s="48"/>
      <c r="D118" s="48"/>
      <c r="E118" s="48"/>
      <c r="F118" s="48"/>
      <c r="G118" s="48"/>
      <c r="H118" s="48"/>
      <c r="I118" s="49"/>
    </row>
    <row r="119" spans="3:9">
      <c r="C119" s="48"/>
      <c r="D119" s="48"/>
      <c r="E119" s="48"/>
      <c r="F119" s="48"/>
      <c r="G119" s="48"/>
      <c r="H119" s="48"/>
      <c r="I119" s="49"/>
    </row>
    <row r="120" spans="3:9">
      <c r="C120" s="48"/>
      <c r="D120" s="48"/>
      <c r="E120" s="48"/>
      <c r="F120" s="48"/>
      <c r="G120" s="48"/>
      <c r="H120" s="48"/>
      <c r="I120" s="49"/>
    </row>
    <row r="121" spans="3:9">
      <c r="C121" s="48"/>
      <c r="D121" s="48"/>
      <c r="E121" s="48"/>
      <c r="F121" s="48"/>
      <c r="G121" s="48"/>
      <c r="H121" s="48"/>
      <c r="I121" s="49"/>
    </row>
    <row r="122" spans="3:9">
      <c r="C122" s="48"/>
      <c r="D122" s="48"/>
      <c r="E122" s="48"/>
      <c r="F122" s="48"/>
      <c r="G122" s="48"/>
      <c r="H122" s="48"/>
      <c r="I122" s="49"/>
    </row>
    <row r="123" spans="3:9">
      <c r="C123" s="48"/>
      <c r="D123" s="48"/>
      <c r="E123" s="48"/>
      <c r="F123" s="48"/>
      <c r="G123" s="48"/>
      <c r="H123" s="48"/>
      <c r="I123" s="49"/>
    </row>
    <row r="124" spans="3:9">
      <c r="C124" s="48"/>
      <c r="D124" s="48"/>
      <c r="E124" s="48"/>
      <c r="F124" s="48"/>
      <c r="G124" s="48"/>
      <c r="H124" s="48"/>
      <c r="I124" s="49"/>
    </row>
    <row r="125" spans="3:9">
      <c r="C125" s="48"/>
      <c r="D125" s="48"/>
      <c r="E125" s="48"/>
      <c r="F125" s="48"/>
      <c r="G125" s="48"/>
      <c r="H125" s="48"/>
      <c r="I125" s="49"/>
    </row>
    <row r="126" spans="3:9">
      <c r="C126" s="48"/>
      <c r="D126" s="48"/>
      <c r="E126" s="48"/>
      <c r="F126" s="48"/>
      <c r="G126" s="48"/>
      <c r="H126" s="48"/>
      <c r="I126" s="49"/>
    </row>
    <row r="127" spans="3:9">
      <c r="C127" s="48"/>
      <c r="D127" s="48"/>
      <c r="E127" s="48"/>
      <c r="F127" s="48"/>
      <c r="G127" s="48"/>
      <c r="H127" s="48"/>
      <c r="I127" s="49"/>
    </row>
    <row r="128" spans="3:9">
      <c r="C128" s="48"/>
      <c r="D128" s="48"/>
      <c r="E128" s="48"/>
      <c r="F128" s="48"/>
      <c r="G128" s="48"/>
      <c r="H128" s="48"/>
      <c r="I128" s="49"/>
    </row>
    <row r="129" spans="1:29">
      <c r="C129" s="48"/>
      <c r="D129" s="48"/>
      <c r="E129" s="48"/>
      <c r="F129" s="48"/>
      <c r="G129" s="48"/>
      <c r="H129" s="48"/>
      <c r="I129" s="49"/>
    </row>
    <row r="130" spans="1:29">
      <c r="C130" s="48"/>
      <c r="D130" s="48"/>
      <c r="E130" s="48"/>
      <c r="F130" s="48"/>
      <c r="G130" s="48"/>
      <c r="H130" s="48"/>
      <c r="I130" s="49"/>
    </row>
    <row r="131" spans="1:29">
      <c r="C131" s="48"/>
      <c r="D131" s="48"/>
      <c r="E131" s="48"/>
      <c r="F131" s="48"/>
      <c r="G131" s="48"/>
      <c r="H131" s="48"/>
      <c r="I131" s="49"/>
    </row>
    <row r="132" spans="1:29">
      <c r="C132" s="48"/>
      <c r="D132" s="48"/>
      <c r="E132" s="48"/>
      <c r="F132" s="48"/>
      <c r="G132" s="48"/>
      <c r="H132" s="48"/>
      <c r="I132" s="49"/>
    </row>
    <row r="133" spans="1:29">
      <c r="C133" s="48"/>
      <c r="D133" s="48"/>
      <c r="E133" s="48"/>
      <c r="F133" s="48"/>
      <c r="G133" s="48"/>
      <c r="H133" s="48"/>
      <c r="I133" s="49"/>
    </row>
    <row r="134" spans="1:29">
      <c r="C134" s="48"/>
      <c r="D134" s="48"/>
      <c r="E134" s="48"/>
      <c r="F134" s="48"/>
      <c r="G134" s="48"/>
      <c r="H134" s="48"/>
      <c r="I134" s="49"/>
    </row>
    <row r="135" spans="1:29">
      <c r="C135" s="48"/>
      <c r="D135" s="48"/>
      <c r="E135" s="48"/>
      <c r="F135" s="48"/>
      <c r="G135" s="48"/>
      <c r="H135" s="48"/>
      <c r="I135" s="49"/>
    </row>
    <row r="136" spans="1:29">
      <c r="C136" s="48"/>
      <c r="D136" s="48"/>
      <c r="E136" s="48"/>
      <c r="F136" s="48"/>
      <c r="G136" s="48"/>
      <c r="H136" s="48"/>
      <c r="I136" s="49"/>
    </row>
    <row r="137" spans="1:29">
      <c r="A137" s="25"/>
      <c r="B137" s="101"/>
      <c r="C137" s="48"/>
      <c r="D137" s="48"/>
      <c r="E137" s="48"/>
      <c r="F137" s="48"/>
      <c r="G137" s="48"/>
      <c r="H137" s="48"/>
      <c r="I137" s="49"/>
      <c r="N137" s="25"/>
      <c r="O137" s="25"/>
      <c r="S137" s="101"/>
      <c r="X137" s="25"/>
      <c r="AB137" s="25"/>
      <c r="AC137" s="25"/>
    </row>
    <row r="138" spans="1:29">
      <c r="A138" s="25"/>
      <c r="B138" s="101"/>
      <c r="C138" s="48"/>
      <c r="D138" s="48"/>
      <c r="E138" s="48"/>
      <c r="F138" s="48"/>
      <c r="G138" s="48"/>
      <c r="H138" s="48"/>
      <c r="I138" s="49"/>
      <c r="N138" s="25"/>
      <c r="O138" s="25"/>
      <c r="S138" s="101"/>
      <c r="X138" s="25"/>
      <c r="AB138" s="25"/>
      <c r="AC138" s="25"/>
    </row>
    <row r="139" spans="1:29">
      <c r="A139" s="25"/>
      <c r="B139" s="101"/>
      <c r="C139" s="48"/>
      <c r="D139" s="48"/>
      <c r="E139" s="48"/>
      <c r="F139" s="48"/>
      <c r="G139" s="48"/>
      <c r="H139" s="48"/>
      <c r="I139" s="49"/>
      <c r="N139" s="25"/>
      <c r="O139" s="25"/>
      <c r="S139" s="101"/>
      <c r="X139" s="25"/>
      <c r="AB139" s="25"/>
      <c r="AC139" s="25"/>
    </row>
    <row r="140" spans="1:29">
      <c r="A140" s="25"/>
      <c r="B140" s="101"/>
      <c r="C140" s="48"/>
      <c r="D140" s="48"/>
      <c r="E140" s="48"/>
      <c r="F140" s="48"/>
      <c r="G140" s="48"/>
      <c r="H140" s="48"/>
      <c r="I140" s="49"/>
      <c r="N140" s="25"/>
      <c r="O140" s="25"/>
      <c r="S140" s="101"/>
      <c r="X140" s="25"/>
      <c r="AB140" s="25"/>
      <c r="AC140" s="25"/>
    </row>
    <row r="141" spans="1:29">
      <c r="A141" s="25"/>
      <c r="B141" s="101"/>
      <c r="C141" s="48"/>
      <c r="D141" s="48"/>
      <c r="E141" s="48"/>
      <c r="F141" s="48"/>
      <c r="G141" s="48"/>
      <c r="H141" s="48"/>
      <c r="I141" s="49"/>
      <c r="N141" s="25"/>
      <c r="O141" s="25"/>
      <c r="S141" s="101"/>
      <c r="X141" s="25"/>
      <c r="AB141" s="25"/>
      <c r="AC141" s="25"/>
    </row>
    <row r="142" spans="1:29">
      <c r="A142" s="25"/>
      <c r="B142" s="101"/>
      <c r="C142" s="48"/>
      <c r="D142" s="48"/>
      <c r="E142" s="48"/>
      <c r="F142" s="48"/>
      <c r="G142" s="48"/>
      <c r="H142" s="48"/>
      <c r="I142" s="49"/>
      <c r="N142" s="25"/>
      <c r="O142" s="25"/>
      <c r="S142" s="101"/>
      <c r="X142" s="25"/>
      <c r="AB142" s="25"/>
      <c r="AC142" s="25"/>
    </row>
    <row r="143" spans="1:29">
      <c r="A143" s="25"/>
      <c r="B143" s="101"/>
      <c r="C143" s="48"/>
      <c r="D143" s="48"/>
      <c r="E143" s="48"/>
      <c r="F143" s="48"/>
      <c r="G143" s="48"/>
      <c r="H143" s="48"/>
      <c r="I143" s="49"/>
      <c r="N143" s="25"/>
      <c r="O143" s="25"/>
      <c r="S143" s="101"/>
      <c r="X143" s="25"/>
      <c r="AB143" s="25"/>
      <c r="AC143" s="25"/>
    </row>
    <row r="144" spans="1:29">
      <c r="A144" s="25"/>
      <c r="B144" s="101"/>
      <c r="C144" s="48"/>
      <c r="D144" s="48"/>
      <c r="E144" s="48"/>
      <c r="F144" s="48"/>
      <c r="G144" s="48"/>
      <c r="H144" s="48"/>
      <c r="I144" s="49"/>
      <c r="N144" s="25"/>
      <c r="O144" s="25"/>
      <c r="S144" s="101"/>
      <c r="X144" s="25"/>
      <c r="AB144" s="25"/>
      <c r="AC144" s="25"/>
    </row>
    <row r="145" spans="1:29">
      <c r="A145" s="25"/>
      <c r="B145" s="101"/>
      <c r="C145" s="48"/>
      <c r="D145" s="48"/>
      <c r="E145" s="48"/>
      <c r="F145" s="48"/>
      <c r="G145" s="48"/>
      <c r="H145" s="48"/>
      <c r="I145" s="49"/>
      <c r="N145" s="25"/>
      <c r="O145" s="25"/>
      <c r="S145" s="101"/>
      <c r="X145" s="25"/>
      <c r="AB145" s="25"/>
      <c r="AC145" s="25"/>
    </row>
    <row r="146" spans="1:29">
      <c r="A146" s="25"/>
      <c r="B146" s="101"/>
      <c r="C146" s="48"/>
      <c r="D146" s="48"/>
      <c r="E146" s="48"/>
      <c r="F146" s="48"/>
      <c r="G146" s="48"/>
      <c r="H146" s="48"/>
      <c r="I146" s="49"/>
      <c r="N146" s="25"/>
      <c r="O146" s="25"/>
      <c r="S146" s="101"/>
      <c r="X146" s="25"/>
      <c r="AB146" s="25"/>
      <c r="AC146" s="25"/>
    </row>
    <row r="147" spans="1:29">
      <c r="A147" s="25"/>
      <c r="B147" s="101"/>
      <c r="C147" s="48"/>
      <c r="D147" s="48"/>
      <c r="E147" s="48"/>
      <c r="F147" s="48"/>
      <c r="G147" s="48"/>
      <c r="H147" s="48"/>
      <c r="I147" s="49"/>
      <c r="N147" s="25"/>
      <c r="O147" s="25"/>
      <c r="S147" s="101"/>
      <c r="X147" s="25"/>
      <c r="AB147" s="25"/>
      <c r="AC147" s="25"/>
    </row>
    <row r="148" spans="1:29">
      <c r="A148" s="25"/>
      <c r="B148" s="101"/>
      <c r="C148" s="48"/>
      <c r="D148" s="48"/>
      <c r="E148" s="48"/>
      <c r="F148" s="48"/>
      <c r="G148" s="48"/>
      <c r="H148" s="48"/>
      <c r="I148" s="49"/>
      <c r="N148" s="25"/>
      <c r="O148" s="25"/>
      <c r="S148" s="101"/>
      <c r="X148" s="25"/>
      <c r="AB148" s="25"/>
      <c r="AC148" s="25"/>
    </row>
    <row r="149" spans="1:29">
      <c r="A149" s="25"/>
      <c r="B149" s="101"/>
      <c r="C149" s="48"/>
      <c r="D149" s="48"/>
      <c r="E149" s="48"/>
      <c r="F149" s="48"/>
      <c r="G149" s="48"/>
      <c r="H149" s="48"/>
      <c r="I149" s="49"/>
      <c r="N149" s="25"/>
      <c r="O149" s="25"/>
      <c r="S149" s="101"/>
      <c r="X149" s="25"/>
      <c r="AB149" s="25"/>
      <c r="AC149" s="25"/>
    </row>
    <row r="150" spans="1:29">
      <c r="A150" s="25"/>
      <c r="B150" s="101"/>
      <c r="C150" s="48"/>
      <c r="D150" s="48"/>
      <c r="E150" s="48"/>
      <c r="F150" s="48"/>
      <c r="G150" s="48"/>
      <c r="H150" s="48"/>
      <c r="I150" s="49"/>
      <c r="N150" s="25"/>
      <c r="O150" s="25"/>
      <c r="S150" s="101"/>
      <c r="X150" s="25"/>
      <c r="AB150" s="25"/>
      <c r="AC150" s="25"/>
    </row>
    <row r="151" spans="1:29">
      <c r="A151" s="25"/>
      <c r="B151" s="101"/>
      <c r="C151" s="48"/>
      <c r="D151" s="48"/>
      <c r="E151" s="48"/>
      <c r="F151" s="48"/>
      <c r="G151" s="48"/>
      <c r="H151" s="48"/>
      <c r="I151" s="49"/>
      <c r="N151" s="25"/>
      <c r="O151" s="25"/>
      <c r="S151" s="101"/>
      <c r="X151" s="25"/>
      <c r="AB151" s="25"/>
      <c r="AC151" s="25"/>
    </row>
    <row r="152" spans="1:29">
      <c r="A152" s="25"/>
      <c r="B152" s="101"/>
      <c r="C152" s="48"/>
      <c r="D152" s="48"/>
      <c r="E152" s="48"/>
      <c r="F152" s="48"/>
      <c r="G152" s="48"/>
      <c r="H152" s="48"/>
      <c r="I152" s="49"/>
      <c r="N152" s="25"/>
      <c r="O152" s="25"/>
      <c r="S152" s="101"/>
      <c r="X152" s="25"/>
      <c r="AB152" s="25"/>
      <c r="AC152" s="25"/>
    </row>
    <row r="153" spans="1:29">
      <c r="A153" s="25"/>
      <c r="B153" s="101"/>
      <c r="C153" s="48"/>
      <c r="D153" s="48"/>
      <c r="E153" s="48"/>
      <c r="F153" s="48"/>
      <c r="G153" s="48"/>
      <c r="H153" s="48"/>
      <c r="I153" s="49"/>
      <c r="N153" s="25"/>
      <c r="O153" s="25"/>
      <c r="S153" s="101"/>
      <c r="X153" s="25"/>
      <c r="AB153" s="25"/>
      <c r="AC153" s="25"/>
    </row>
    <row r="154" spans="1:29">
      <c r="A154" s="25"/>
      <c r="B154" s="101"/>
      <c r="C154" s="48"/>
      <c r="D154" s="48"/>
      <c r="E154" s="48"/>
      <c r="F154" s="48"/>
      <c r="G154" s="48"/>
      <c r="H154" s="48"/>
      <c r="I154" s="49"/>
      <c r="N154" s="25"/>
      <c r="O154" s="25"/>
      <c r="S154" s="101"/>
      <c r="X154" s="25"/>
      <c r="AB154" s="25"/>
      <c r="AC154" s="25"/>
    </row>
    <row r="155" spans="1:29">
      <c r="A155" s="25"/>
      <c r="B155" s="101"/>
      <c r="C155" s="48"/>
      <c r="D155" s="48"/>
      <c r="E155" s="48"/>
      <c r="F155" s="48"/>
      <c r="G155" s="48"/>
      <c r="H155" s="48"/>
      <c r="I155" s="49"/>
      <c r="N155" s="25"/>
      <c r="O155" s="25"/>
      <c r="S155" s="101"/>
      <c r="X155" s="25"/>
      <c r="AB155" s="25"/>
      <c r="AC155" s="25"/>
    </row>
    <row r="156" spans="1:29">
      <c r="A156" s="25"/>
      <c r="B156" s="101"/>
      <c r="C156" s="48"/>
      <c r="D156" s="48"/>
      <c r="E156" s="48"/>
      <c r="F156" s="48"/>
      <c r="G156" s="48"/>
      <c r="H156" s="48"/>
      <c r="I156" s="49"/>
      <c r="N156" s="25"/>
      <c r="O156" s="25"/>
      <c r="S156" s="101"/>
      <c r="X156" s="25"/>
      <c r="AB156" s="25"/>
      <c r="AC156" s="25"/>
    </row>
    <row r="157" spans="1:29">
      <c r="A157" s="25"/>
      <c r="B157" s="101"/>
      <c r="C157" s="48"/>
      <c r="D157" s="48"/>
      <c r="E157" s="48"/>
      <c r="F157" s="48"/>
      <c r="G157" s="48"/>
      <c r="H157" s="48"/>
      <c r="I157" s="49"/>
      <c r="N157" s="25"/>
      <c r="O157" s="25"/>
      <c r="S157" s="101"/>
      <c r="X157" s="25"/>
      <c r="AB157" s="25"/>
      <c r="AC157" s="25"/>
    </row>
    <row r="158" spans="1:29">
      <c r="A158" s="25"/>
      <c r="B158" s="101"/>
      <c r="C158" s="48"/>
      <c r="D158" s="48"/>
      <c r="E158" s="48"/>
      <c r="F158" s="48"/>
      <c r="G158" s="48"/>
      <c r="H158" s="48"/>
      <c r="I158" s="49"/>
      <c r="N158" s="25"/>
      <c r="O158" s="25"/>
      <c r="S158" s="101"/>
      <c r="X158" s="25"/>
      <c r="AB158" s="25"/>
      <c r="AC158" s="25"/>
    </row>
    <row r="159" spans="1:29">
      <c r="A159" s="25"/>
      <c r="B159" s="101"/>
      <c r="C159" s="48"/>
      <c r="D159" s="48"/>
      <c r="E159" s="48"/>
      <c r="F159" s="48"/>
      <c r="G159" s="48"/>
      <c r="H159" s="48"/>
      <c r="I159" s="49"/>
      <c r="N159" s="25"/>
      <c r="O159" s="25"/>
      <c r="S159" s="101"/>
      <c r="X159" s="25"/>
      <c r="AB159" s="25"/>
      <c r="AC159" s="25"/>
    </row>
    <row r="160" spans="1:29">
      <c r="A160" s="25"/>
      <c r="B160" s="101"/>
      <c r="C160" s="48"/>
      <c r="D160" s="48"/>
      <c r="E160" s="48"/>
      <c r="F160" s="48"/>
      <c r="G160" s="48"/>
      <c r="H160" s="48"/>
      <c r="I160" s="49"/>
      <c r="N160" s="25"/>
      <c r="O160" s="25"/>
      <c r="S160" s="101"/>
      <c r="X160" s="25"/>
      <c r="AB160" s="25"/>
      <c r="AC160" s="25"/>
    </row>
    <row r="161" spans="1:29">
      <c r="A161" s="25"/>
      <c r="B161" s="101"/>
      <c r="C161" s="48"/>
      <c r="D161" s="48"/>
      <c r="E161" s="48"/>
      <c r="F161" s="48"/>
      <c r="G161" s="48"/>
      <c r="H161" s="48"/>
      <c r="I161" s="49"/>
      <c r="N161" s="25"/>
      <c r="O161" s="25"/>
      <c r="S161" s="101"/>
      <c r="X161" s="25"/>
      <c r="AB161" s="25"/>
      <c r="AC161" s="25"/>
    </row>
    <row r="162" spans="1:29">
      <c r="A162" s="25"/>
      <c r="B162" s="101"/>
      <c r="C162" s="48"/>
      <c r="D162" s="48"/>
      <c r="E162" s="48"/>
      <c r="F162" s="48"/>
      <c r="G162" s="48"/>
      <c r="H162" s="48"/>
      <c r="I162" s="49"/>
      <c r="N162" s="25"/>
      <c r="O162" s="25"/>
      <c r="S162" s="101"/>
      <c r="X162" s="25"/>
      <c r="AB162" s="25"/>
      <c r="AC162" s="25"/>
    </row>
    <row r="163" spans="1:29">
      <c r="A163" s="25"/>
      <c r="B163" s="101"/>
      <c r="C163" s="48"/>
      <c r="D163" s="48"/>
      <c r="E163" s="48"/>
      <c r="F163" s="48"/>
      <c r="G163" s="48"/>
      <c r="H163" s="48"/>
      <c r="I163" s="49"/>
      <c r="N163" s="25"/>
      <c r="O163" s="25"/>
      <c r="S163" s="101"/>
      <c r="X163" s="25"/>
      <c r="AB163" s="25"/>
      <c r="AC163" s="25"/>
    </row>
    <row r="164" spans="1:29">
      <c r="A164" s="25"/>
      <c r="B164" s="101"/>
      <c r="C164" s="48"/>
      <c r="D164" s="48"/>
      <c r="E164" s="48"/>
      <c r="F164" s="48"/>
      <c r="G164" s="48"/>
      <c r="H164" s="48"/>
      <c r="I164" s="49"/>
      <c r="N164" s="25"/>
      <c r="O164" s="25"/>
      <c r="S164" s="101"/>
      <c r="X164" s="25"/>
      <c r="AB164" s="25"/>
      <c r="AC164" s="25"/>
    </row>
    <row r="165" spans="1:29">
      <c r="A165" s="25"/>
      <c r="B165" s="101"/>
      <c r="C165" s="48"/>
      <c r="D165" s="48"/>
      <c r="E165" s="48"/>
      <c r="F165" s="48"/>
      <c r="G165" s="48"/>
      <c r="H165" s="48"/>
      <c r="I165" s="49"/>
      <c r="N165" s="25"/>
      <c r="O165" s="25"/>
      <c r="S165" s="101"/>
      <c r="X165" s="25"/>
      <c r="AB165" s="25"/>
      <c r="AC165" s="25"/>
    </row>
    <row r="166" spans="1:29">
      <c r="A166" s="25"/>
      <c r="B166" s="101"/>
      <c r="C166" s="48"/>
      <c r="D166" s="48"/>
      <c r="E166" s="48"/>
      <c r="F166" s="48"/>
      <c r="G166" s="48"/>
      <c r="H166" s="48"/>
      <c r="I166" s="49"/>
      <c r="N166" s="25"/>
      <c r="O166" s="25"/>
      <c r="S166" s="101"/>
      <c r="X166" s="25"/>
      <c r="AB166" s="25"/>
      <c r="AC166" s="25"/>
    </row>
    <row r="167" spans="1:29">
      <c r="A167" s="25"/>
      <c r="B167" s="101"/>
      <c r="C167" s="48"/>
      <c r="D167" s="48"/>
      <c r="E167" s="48"/>
      <c r="F167" s="48"/>
      <c r="G167" s="48"/>
      <c r="H167" s="48"/>
      <c r="I167" s="49"/>
      <c r="N167" s="25"/>
      <c r="O167" s="25"/>
      <c r="S167" s="101"/>
      <c r="X167" s="25"/>
      <c r="AB167" s="25"/>
      <c r="AC167" s="25"/>
    </row>
    <row r="168" spans="1:29">
      <c r="A168" s="25"/>
      <c r="B168" s="101"/>
      <c r="C168" s="48"/>
      <c r="D168" s="48"/>
      <c r="E168" s="48"/>
      <c r="F168" s="48"/>
      <c r="G168" s="48"/>
      <c r="H168" s="48"/>
      <c r="I168" s="49"/>
      <c r="N168" s="25"/>
      <c r="O168" s="25"/>
      <c r="S168" s="101"/>
      <c r="X168" s="25"/>
      <c r="AB168" s="25"/>
      <c r="AC168" s="25"/>
    </row>
    <row r="169" spans="1:29">
      <c r="A169" s="25"/>
      <c r="B169" s="101"/>
      <c r="C169" s="48"/>
      <c r="D169" s="48"/>
      <c r="E169" s="48"/>
      <c r="F169" s="48"/>
      <c r="G169" s="48"/>
      <c r="H169" s="48"/>
      <c r="I169" s="49"/>
      <c r="N169" s="25"/>
      <c r="O169" s="25"/>
      <c r="S169" s="101"/>
      <c r="X169" s="25"/>
      <c r="AB169" s="25"/>
      <c r="AC169" s="25"/>
    </row>
    <row r="170" spans="1:29">
      <c r="A170" s="25"/>
      <c r="B170" s="101"/>
      <c r="C170" s="48"/>
      <c r="D170" s="48"/>
      <c r="E170" s="48"/>
      <c r="F170" s="48"/>
      <c r="G170" s="48"/>
      <c r="H170" s="48"/>
      <c r="I170" s="49"/>
      <c r="N170" s="25"/>
      <c r="O170" s="25"/>
      <c r="S170" s="101"/>
      <c r="X170" s="25"/>
      <c r="AB170" s="25"/>
      <c r="AC170" s="25"/>
    </row>
    <row r="171" spans="1:29">
      <c r="A171" s="25"/>
      <c r="B171" s="101"/>
      <c r="C171" s="48"/>
      <c r="D171" s="48"/>
      <c r="E171" s="48"/>
      <c r="F171" s="48"/>
      <c r="G171" s="48"/>
      <c r="H171" s="48"/>
      <c r="I171" s="49"/>
      <c r="N171" s="25"/>
      <c r="O171" s="25"/>
      <c r="S171" s="101"/>
      <c r="X171" s="25"/>
      <c r="AB171" s="25"/>
      <c r="AC171" s="25"/>
    </row>
    <row r="172" spans="1:29">
      <c r="A172" s="25"/>
      <c r="B172" s="101"/>
      <c r="C172" s="48"/>
      <c r="D172" s="48"/>
      <c r="E172" s="48"/>
      <c r="F172" s="48"/>
      <c r="G172" s="48"/>
      <c r="H172" s="48"/>
      <c r="I172" s="49"/>
      <c r="N172" s="25"/>
      <c r="O172" s="25"/>
      <c r="S172" s="101"/>
      <c r="X172" s="25"/>
      <c r="AB172" s="25"/>
      <c r="AC172" s="25"/>
    </row>
    <row r="173" spans="1:29">
      <c r="A173" s="25"/>
      <c r="B173" s="101"/>
      <c r="C173" s="48"/>
      <c r="D173" s="48"/>
      <c r="E173" s="48"/>
      <c r="F173" s="48"/>
      <c r="G173" s="48"/>
      <c r="H173" s="48"/>
      <c r="I173" s="49"/>
      <c r="N173" s="25"/>
      <c r="O173" s="25"/>
      <c r="S173" s="101"/>
      <c r="X173" s="25"/>
      <c r="AB173" s="25"/>
      <c r="AC173" s="25"/>
    </row>
    <row r="174" spans="1:29">
      <c r="A174" s="25"/>
      <c r="B174" s="101"/>
      <c r="C174" s="48"/>
      <c r="D174" s="48"/>
      <c r="E174" s="48"/>
      <c r="F174" s="48"/>
      <c r="G174" s="48"/>
      <c r="H174" s="48"/>
      <c r="I174" s="49"/>
      <c r="N174" s="25"/>
      <c r="O174" s="25"/>
      <c r="S174" s="101"/>
      <c r="X174" s="25"/>
      <c r="AB174" s="25"/>
      <c r="AC174" s="25"/>
    </row>
    <row r="175" spans="1:29">
      <c r="A175" s="25"/>
      <c r="B175" s="101"/>
      <c r="C175" s="48"/>
      <c r="D175" s="48"/>
      <c r="E175" s="48"/>
      <c r="F175" s="48"/>
      <c r="G175" s="48"/>
      <c r="H175" s="48"/>
      <c r="I175" s="49"/>
      <c r="N175" s="25"/>
      <c r="O175" s="25"/>
      <c r="S175" s="101"/>
      <c r="X175" s="25"/>
      <c r="AB175" s="25"/>
      <c r="AC175" s="25"/>
    </row>
    <row r="176" spans="1:29">
      <c r="A176" s="25"/>
      <c r="B176" s="101"/>
      <c r="C176" s="48"/>
      <c r="D176" s="48"/>
      <c r="E176" s="48"/>
      <c r="F176" s="48"/>
      <c r="G176" s="48"/>
      <c r="H176" s="48"/>
      <c r="I176" s="49"/>
      <c r="N176" s="25"/>
      <c r="O176" s="25"/>
      <c r="S176" s="101"/>
      <c r="X176" s="25"/>
      <c r="AB176" s="25"/>
      <c r="AC176" s="25"/>
    </row>
    <row r="177" spans="1:29">
      <c r="A177" s="25"/>
      <c r="B177" s="101"/>
      <c r="C177" s="48"/>
      <c r="D177" s="48"/>
      <c r="E177" s="48"/>
      <c r="F177" s="48"/>
      <c r="G177" s="48"/>
      <c r="H177" s="48"/>
      <c r="I177" s="49"/>
      <c r="N177" s="25"/>
      <c r="O177" s="25"/>
      <c r="S177" s="101"/>
      <c r="X177" s="25"/>
      <c r="AB177" s="25"/>
      <c r="AC177" s="25"/>
    </row>
    <row r="178" spans="1:29">
      <c r="A178" s="25"/>
      <c r="B178" s="101"/>
      <c r="C178" s="48"/>
      <c r="D178" s="48"/>
      <c r="E178" s="48"/>
      <c r="F178" s="48"/>
      <c r="G178" s="48"/>
      <c r="H178" s="48"/>
      <c r="I178" s="49"/>
      <c r="N178" s="25"/>
      <c r="O178" s="25"/>
      <c r="S178" s="101"/>
      <c r="X178" s="25"/>
      <c r="AB178" s="25"/>
      <c r="AC178" s="25"/>
    </row>
    <row r="179" spans="1:29">
      <c r="A179" s="25"/>
      <c r="B179" s="101"/>
      <c r="C179" s="48"/>
      <c r="D179" s="48"/>
      <c r="E179" s="48"/>
      <c r="F179" s="48"/>
      <c r="G179" s="48"/>
      <c r="H179" s="48"/>
      <c r="I179" s="49"/>
      <c r="N179" s="25"/>
      <c r="O179" s="25"/>
      <c r="S179" s="101"/>
      <c r="X179" s="25"/>
      <c r="AB179" s="25"/>
      <c r="AC179" s="25"/>
    </row>
    <row r="180" spans="1:29">
      <c r="A180" s="25"/>
      <c r="B180" s="101"/>
      <c r="C180" s="48"/>
      <c r="D180" s="48"/>
      <c r="E180" s="48"/>
      <c r="F180" s="48"/>
      <c r="G180" s="48"/>
      <c r="H180" s="48"/>
      <c r="I180" s="49"/>
      <c r="N180" s="25"/>
      <c r="O180" s="25"/>
      <c r="S180" s="101"/>
      <c r="X180" s="25"/>
      <c r="AB180" s="25"/>
      <c r="AC180" s="25"/>
    </row>
    <row r="181" spans="1:29">
      <c r="A181" s="25"/>
      <c r="B181" s="101"/>
      <c r="C181" s="48"/>
      <c r="D181" s="48"/>
      <c r="E181" s="48"/>
      <c r="F181" s="48"/>
      <c r="G181" s="48"/>
      <c r="H181" s="48"/>
      <c r="I181" s="49"/>
      <c r="N181" s="25"/>
      <c r="O181" s="25"/>
      <c r="S181" s="101"/>
      <c r="X181" s="25"/>
      <c r="AB181" s="25"/>
      <c r="AC181" s="25"/>
    </row>
    <row r="182" spans="1:29">
      <c r="A182" s="25"/>
      <c r="B182" s="101"/>
      <c r="C182" s="48"/>
      <c r="D182" s="48"/>
      <c r="E182" s="48"/>
      <c r="F182" s="48"/>
      <c r="G182" s="48"/>
      <c r="H182" s="48"/>
      <c r="I182" s="49"/>
      <c r="N182" s="25"/>
      <c r="O182" s="25"/>
      <c r="S182" s="101"/>
      <c r="X182" s="25"/>
      <c r="AB182" s="25"/>
      <c r="AC182" s="25"/>
    </row>
    <row r="183" spans="1:29">
      <c r="A183" s="25"/>
      <c r="B183" s="101"/>
      <c r="C183" s="48"/>
      <c r="D183" s="48"/>
      <c r="E183" s="48"/>
      <c r="F183" s="48"/>
      <c r="G183" s="48"/>
      <c r="H183" s="48"/>
      <c r="I183" s="49"/>
      <c r="N183" s="25"/>
      <c r="O183" s="25"/>
      <c r="S183" s="101"/>
      <c r="X183" s="25"/>
      <c r="AB183" s="25"/>
      <c r="AC183" s="25"/>
    </row>
    <row r="184" spans="1:29">
      <c r="A184" s="25"/>
      <c r="B184" s="101"/>
      <c r="C184" s="48"/>
      <c r="D184" s="48"/>
      <c r="E184" s="48"/>
      <c r="F184" s="48"/>
      <c r="G184" s="48"/>
      <c r="H184" s="48"/>
      <c r="I184" s="49"/>
      <c r="N184" s="25"/>
      <c r="O184" s="25"/>
      <c r="S184" s="101"/>
      <c r="X184" s="25"/>
      <c r="AB184" s="25"/>
      <c r="AC184" s="25"/>
    </row>
    <row r="185" spans="1:29">
      <c r="A185" s="25"/>
      <c r="B185" s="101"/>
      <c r="C185" s="48"/>
      <c r="D185" s="48"/>
      <c r="E185" s="48"/>
      <c r="F185" s="48"/>
      <c r="G185" s="48"/>
      <c r="H185" s="48"/>
      <c r="I185" s="49"/>
      <c r="N185" s="25"/>
      <c r="O185" s="25"/>
      <c r="S185" s="101"/>
      <c r="X185" s="25"/>
      <c r="AB185" s="25"/>
      <c r="AC185" s="25"/>
    </row>
    <row r="186" spans="1:29">
      <c r="A186" s="25"/>
      <c r="B186" s="101"/>
      <c r="C186" s="48"/>
      <c r="D186" s="48"/>
      <c r="E186" s="48"/>
      <c r="F186" s="48"/>
      <c r="G186" s="48"/>
      <c r="H186" s="48"/>
      <c r="I186" s="49"/>
      <c r="N186" s="25"/>
      <c r="O186" s="25"/>
      <c r="S186" s="101"/>
      <c r="X186" s="25"/>
      <c r="AB186" s="25"/>
      <c r="AC186" s="25"/>
    </row>
    <row r="187" spans="1:29">
      <c r="A187" s="25"/>
      <c r="B187" s="101"/>
      <c r="C187" s="48"/>
      <c r="D187" s="48"/>
      <c r="E187" s="48"/>
      <c r="F187" s="48"/>
      <c r="G187" s="48"/>
      <c r="H187" s="48"/>
      <c r="I187" s="49"/>
      <c r="N187" s="25"/>
      <c r="O187" s="25"/>
      <c r="S187" s="101"/>
      <c r="X187" s="25"/>
      <c r="AB187" s="25"/>
      <c r="AC187" s="25"/>
    </row>
    <row r="188" spans="1:29">
      <c r="A188" s="25"/>
      <c r="B188" s="101"/>
      <c r="C188" s="48"/>
      <c r="D188" s="48"/>
      <c r="E188" s="48"/>
      <c r="F188" s="48"/>
      <c r="G188" s="48"/>
      <c r="H188" s="48"/>
      <c r="I188" s="49"/>
      <c r="N188" s="25"/>
      <c r="O188" s="25"/>
      <c r="S188" s="101"/>
      <c r="X188" s="25"/>
      <c r="AB188" s="25"/>
      <c r="AC188" s="25"/>
    </row>
    <row r="189" spans="1:29">
      <c r="A189" s="25"/>
      <c r="B189" s="101"/>
      <c r="C189" s="48"/>
      <c r="D189" s="48"/>
      <c r="E189" s="48"/>
      <c r="F189" s="48"/>
      <c r="G189" s="48"/>
      <c r="H189" s="48"/>
      <c r="I189" s="49"/>
      <c r="N189" s="25"/>
      <c r="O189" s="25"/>
      <c r="S189" s="101"/>
      <c r="X189" s="25"/>
      <c r="AB189" s="25"/>
      <c r="AC189" s="25"/>
    </row>
    <row r="190" spans="1:29">
      <c r="A190" s="25"/>
      <c r="B190" s="101"/>
      <c r="C190" s="48"/>
      <c r="D190" s="48"/>
      <c r="E190" s="48"/>
      <c r="F190" s="48"/>
      <c r="G190" s="48"/>
      <c r="H190" s="48"/>
      <c r="I190" s="49"/>
      <c r="N190" s="25"/>
      <c r="O190" s="25"/>
      <c r="S190" s="101"/>
      <c r="X190" s="25"/>
      <c r="AB190" s="25"/>
      <c r="AC190" s="25"/>
    </row>
    <row r="191" spans="1:29">
      <c r="A191" s="25"/>
      <c r="B191" s="101"/>
      <c r="C191" s="48"/>
      <c r="D191" s="48"/>
      <c r="E191" s="48"/>
      <c r="F191" s="48"/>
      <c r="G191" s="48"/>
      <c r="H191" s="48"/>
      <c r="I191" s="49"/>
      <c r="N191" s="25"/>
      <c r="O191" s="25"/>
      <c r="S191" s="101"/>
      <c r="X191" s="25"/>
      <c r="AB191" s="25"/>
      <c r="AC191" s="25"/>
    </row>
    <row r="192" spans="1:29">
      <c r="A192" s="25"/>
      <c r="B192" s="101"/>
      <c r="C192" s="48"/>
      <c r="D192" s="48"/>
      <c r="E192" s="48"/>
      <c r="F192" s="48"/>
      <c r="G192" s="48"/>
      <c r="H192" s="48"/>
      <c r="I192" s="49"/>
      <c r="N192" s="25"/>
      <c r="O192" s="25"/>
      <c r="S192" s="101"/>
      <c r="X192" s="25"/>
      <c r="AB192" s="25"/>
      <c r="AC192" s="25"/>
    </row>
    <row r="193" spans="1:29">
      <c r="A193" s="25"/>
      <c r="B193" s="101"/>
      <c r="C193" s="48"/>
      <c r="D193" s="48"/>
      <c r="E193" s="48"/>
      <c r="F193" s="48"/>
      <c r="G193" s="48"/>
      <c r="H193" s="48"/>
      <c r="I193" s="49"/>
      <c r="N193" s="25"/>
      <c r="O193" s="25"/>
      <c r="S193" s="101"/>
      <c r="X193" s="25"/>
      <c r="AB193" s="25"/>
      <c r="AC193" s="25"/>
    </row>
    <row r="194" spans="1:29">
      <c r="A194" s="25"/>
      <c r="B194" s="101"/>
      <c r="C194" s="48"/>
      <c r="D194" s="48"/>
      <c r="E194" s="48"/>
      <c r="F194" s="48"/>
      <c r="G194" s="48"/>
      <c r="H194" s="48"/>
      <c r="I194" s="49"/>
      <c r="N194" s="25"/>
      <c r="O194" s="25"/>
      <c r="S194" s="101"/>
      <c r="X194" s="25"/>
      <c r="AB194" s="25"/>
      <c r="AC194" s="25"/>
    </row>
    <row r="195" spans="1:29">
      <c r="A195" s="25"/>
      <c r="B195" s="101"/>
      <c r="C195" s="48"/>
      <c r="D195" s="48"/>
      <c r="E195" s="48"/>
      <c r="F195" s="48"/>
      <c r="G195" s="48"/>
      <c r="H195" s="48"/>
      <c r="I195" s="49"/>
      <c r="N195" s="25"/>
      <c r="O195" s="25"/>
      <c r="S195" s="101"/>
      <c r="X195" s="25"/>
      <c r="AB195" s="25"/>
      <c r="AC195" s="25"/>
    </row>
    <row r="196" spans="1:29">
      <c r="A196" s="25"/>
      <c r="B196" s="101"/>
      <c r="C196" s="48"/>
      <c r="D196" s="48"/>
      <c r="E196" s="48"/>
      <c r="F196" s="48"/>
      <c r="G196" s="48"/>
      <c r="H196" s="48"/>
      <c r="I196" s="49"/>
      <c r="N196" s="25"/>
      <c r="O196" s="25"/>
      <c r="S196" s="101"/>
      <c r="X196" s="25"/>
      <c r="AB196" s="25"/>
      <c r="AC196" s="25"/>
    </row>
    <row r="197" spans="1:29">
      <c r="A197" s="25"/>
      <c r="B197" s="101"/>
      <c r="C197" s="48"/>
      <c r="D197" s="48"/>
      <c r="E197" s="48"/>
      <c r="F197" s="48"/>
      <c r="G197" s="48"/>
      <c r="H197" s="48"/>
      <c r="I197" s="49"/>
      <c r="N197" s="25"/>
      <c r="O197" s="25"/>
      <c r="S197" s="101"/>
      <c r="X197" s="25"/>
      <c r="AB197" s="25"/>
      <c r="AC197" s="25"/>
    </row>
    <row r="198" spans="1:29">
      <c r="A198" s="25"/>
      <c r="B198" s="101"/>
      <c r="C198" s="48"/>
      <c r="D198" s="48"/>
      <c r="E198" s="48"/>
      <c r="F198" s="48"/>
      <c r="G198" s="48"/>
      <c r="H198" s="48"/>
      <c r="I198" s="49"/>
      <c r="N198" s="25"/>
      <c r="O198" s="25"/>
      <c r="S198" s="101"/>
      <c r="X198" s="25"/>
      <c r="AB198" s="25"/>
      <c r="AC198" s="25"/>
    </row>
    <row r="199" spans="1:29">
      <c r="A199" s="25"/>
      <c r="B199" s="101"/>
      <c r="C199" s="48"/>
      <c r="D199" s="48"/>
      <c r="E199" s="48"/>
      <c r="F199" s="48"/>
      <c r="G199" s="48"/>
      <c r="H199" s="48"/>
      <c r="I199" s="49"/>
      <c r="N199" s="25"/>
      <c r="O199" s="25"/>
      <c r="S199" s="101"/>
      <c r="X199" s="25"/>
      <c r="AB199" s="25"/>
      <c r="AC199" s="25"/>
    </row>
    <row r="200" spans="1:29">
      <c r="A200" s="25"/>
      <c r="B200" s="101"/>
      <c r="C200" s="48"/>
      <c r="D200" s="48"/>
      <c r="E200" s="48"/>
      <c r="F200" s="48"/>
      <c r="G200" s="48"/>
      <c r="H200" s="48"/>
      <c r="I200" s="49"/>
      <c r="N200" s="25"/>
      <c r="O200" s="25"/>
      <c r="S200" s="101"/>
      <c r="X200" s="25"/>
      <c r="AB200" s="25"/>
      <c r="AC200" s="25"/>
    </row>
    <row r="201" spans="1:29">
      <c r="A201" s="25"/>
      <c r="B201" s="101"/>
      <c r="C201" s="48"/>
      <c r="D201" s="48"/>
      <c r="E201" s="48"/>
      <c r="F201" s="48"/>
      <c r="G201" s="48"/>
      <c r="H201" s="48"/>
      <c r="I201" s="49"/>
      <c r="N201" s="25"/>
      <c r="O201" s="25"/>
      <c r="S201" s="101"/>
      <c r="X201" s="25"/>
      <c r="AB201" s="25"/>
      <c r="AC201" s="25"/>
    </row>
    <row r="202" spans="1:29">
      <c r="A202" s="25"/>
      <c r="B202" s="101"/>
      <c r="C202" s="48"/>
      <c r="D202" s="48"/>
      <c r="E202" s="48"/>
      <c r="F202" s="48"/>
      <c r="G202" s="48"/>
      <c r="H202" s="48"/>
      <c r="I202" s="49"/>
      <c r="N202" s="25"/>
      <c r="O202" s="25"/>
      <c r="S202" s="101"/>
      <c r="X202" s="25"/>
      <c r="AB202" s="25"/>
      <c r="AC202" s="25"/>
    </row>
    <row r="203" spans="1:29">
      <c r="A203" s="25"/>
      <c r="B203" s="101"/>
      <c r="C203" s="48"/>
      <c r="D203" s="48"/>
      <c r="E203" s="48"/>
      <c r="F203" s="48"/>
      <c r="G203" s="48"/>
      <c r="H203" s="48"/>
      <c r="I203" s="49"/>
      <c r="N203" s="25"/>
      <c r="O203" s="25"/>
      <c r="S203" s="101"/>
      <c r="X203" s="25"/>
      <c r="AB203" s="25"/>
      <c r="AC203" s="25"/>
    </row>
    <row r="204" spans="1:29">
      <c r="A204" s="25"/>
      <c r="B204" s="101"/>
      <c r="C204" s="48"/>
      <c r="D204" s="48"/>
      <c r="E204" s="48"/>
      <c r="F204" s="48"/>
      <c r="G204" s="48"/>
      <c r="H204" s="48"/>
      <c r="I204" s="49"/>
      <c r="N204" s="25"/>
      <c r="O204" s="25"/>
      <c r="S204" s="101"/>
      <c r="X204" s="25"/>
      <c r="AB204" s="25"/>
      <c r="AC204" s="25"/>
    </row>
    <row r="205" spans="1:29">
      <c r="A205" s="25"/>
      <c r="B205" s="101"/>
      <c r="C205" s="48"/>
      <c r="D205" s="48"/>
      <c r="E205" s="48"/>
      <c r="F205" s="48"/>
      <c r="G205" s="48"/>
      <c r="H205" s="48"/>
      <c r="I205" s="49"/>
      <c r="N205" s="25"/>
      <c r="O205" s="25"/>
      <c r="S205" s="101"/>
      <c r="X205" s="25"/>
      <c r="AB205" s="25"/>
      <c r="AC205" s="25"/>
    </row>
    <row r="206" spans="1:29">
      <c r="A206" s="25"/>
      <c r="B206" s="101"/>
      <c r="C206" s="48"/>
      <c r="D206" s="48"/>
      <c r="E206" s="48"/>
      <c r="F206" s="48"/>
      <c r="G206" s="48"/>
      <c r="H206" s="48"/>
      <c r="I206" s="49"/>
      <c r="N206" s="25"/>
      <c r="O206" s="25"/>
      <c r="S206" s="101"/>
      <c r="X206" s="25"/>
      <c r="AB206" s="25"/>
      <c r="AC206" s="25"/>
    </row>
    <row r="207" spans="1:29">
      <c r="A207" s="25"/>
      <c r="B207" s="101"/>
      <c r="C207" s="48"/>
      <c r="D207" s="48"/>
      <c r="E207" s="48"/>
      <c r="F207" s="48"/>
      <c r="G207" s="48"/>
      <c r="H207" s="48"/>
      <c r="I207" s="49"/>
      <c r="N207" s="25"/>
      <c r="O207" s="25"/>
      <c r="S207" s="101"/>
      <c r="X207" s="25"/>
      <c r="AB207" s="25"/>
      <c r="AC207" s="25"/>
    </row>
    <row r="208" spans="1:29">
      <c r="A208" s="25"/>
      <c r="B208" s="101"/>
      <c r="C208" s="48"/>
      <c r="D208" s="48"/>
      <c r="E208" s="48"/>
      <c r="F208" s="48"/>
      <c r="G208" s="48"/>
      <c r="H208" s="48"/>
      <c r="I208" s="49"/>
      <c r="N208" s="25"/>
      <c r="O208" s="25"/>
      <c r="S208" s="101"/>
      <c r="X208" s="25"/>
      <c r="AB208" s="25"/>
      <c r="AC208" s="25"/>
    </row>
    <row r="209" spans="1:29">
      <c r="A209" s="25"/>
      <c r="B209" s="101"/>
      <c r="C209" s="48"/>
      <c r="D209" s="48"/>
      <c r="E209" s="48"/>
      <c r="F209" s="48"/>
      <c r="G209" s="48"/>
      <c r="H209" s="48"/>
      <c r="I209" s="49"/>
      <c r="N209" s="25"/>
      <c r="O209" s="25"/>
      <c r="S209" s="101"/>
      <c r="X209" s="25"/>
      <c r="AB209" s="25"/>
      <c r="AC209" s="25"/>
    </row>
    <row r="210" spans="1:29">
      <c r="A210" s="25"/>
      <c r="B210" s="101"/>
      <c r="C210" s="48"/>
      <c r="D210" s="48"/>
      <c r="E210" s="48"/>
      <c r="F210" s="48"/>
      <c r="G210" s="48"/>
      <c r="H210" s="48"/>
      <c r="I210" s="49"/>
      <c r="N210" s="25"/>
      <c r="O210" s="25"/>
      <c r="S210" s="101"/>
      <c r="X210" s="25"/>
      <c r="AB210" s="25"/>
      <c r="AC210" s="25"/>
    </row>
    <row r="211" spans="1:29">
      <c r="A211" s="25"/>
      <c r="B211" s="101"/>
      <c r="C211" s="48"/>
      <c r="D211" s="48"/>
      <c r="E211" s="48"/>
      <c r="F211" s="48"/>
      <c r="G211" s="48"/>
      <c r="H211" s="48"/>
      <c r="I211" s="49"/>
      <c r="N211" s="25"/>
      <c r="O211" s="25"/>
      <c r="S211" s="101"/>
      <c r="X211" s="25"/>
      <c r="AB211" s="25"/>
      <c r="AC211" s="25"/>
    </row>
    <row r="212" spans="1:29">
      <c r="A212" s="25"/>
      <c r="B212" s="101"/>
      <c r="C212" s="48"/>
      <c r="D212" s="48"/>
      <c r="E212" s="48"/>
      <c r="F212" s="48"/>
      <c r="G212" s="48"/>
      <c r="H212" s="48"/>
      <c r="I212" s="49"/>
      <c r="N212" s="25"/>
      <c r="O212" s="25"/>
      <c r="S212" s="101"/>
      <c r="X212" s="25"/>
      <c r="AB212" s="25"/>
      <c r="AC212" s="25"/>
    </row>
    <row r="213" spans="1:29">
      <c r="A213" s="25"/>
      <c r="B213" s="101"/>
      <c r="C213" s="48"/>
      <c r="D213" s="48"/>
      <c r="E213" s="48"/>
      <c r="F213" s="48"/>
      <c r="G213" s="48"/>
      <c r="H213" s="48"/>
      <c r="I213" s="49"/>
      <c r="N213" s="25"/>
      <c r="O213" s="25"/>
      <c r="S213" s="101"/>
      <c r="X213" s="25"/>
      <c r="AB213" s="25"/>
      <c r="AC213" s="25"/>
    </row>
    <row r="214" spans="1:29">
      <c r="A214" s="25"/>
      <c r="B214" s="101"/>
      <c r="C214" s="48"/>
      <c r="D214" s="48"/>
      <c r="E214" s="48"/>
      <c r="F214" s="48"/>
      <c r="G214" s="48"/>
      <c r="H214" s="48"/>
      <c r="I214" s="49"/>
      <c r="N214" s="25"/>
      <c r="O214" s="25"/>
      <c r="S214" s="101"/>
      <c r="X214" s="25"/>
      <c r="AB214" s="25"/>
      <c r="AC214" s="25"/>
    </row>
    <row r="215" spans="1:29">
      <c r="A215" s="25"/>
      <c r="B215" s="101"/>
      <c r="C215" s="48"/>
      <c r="D215" s="48"/>
      <c r="E215" s="48"/>
      <c r="F215" s="48"/>
      <c r="G215" s="48"/>
      <c r="H215" s="48"/>
      <c r="I215" s="49"/>
      <c r="N215" s="25"/>
      <c r="O215" s="25"/>
      <c r="S215" s="101"/>
      <c r="X215" s="25"/>
      <c r="AB215" s="25"/>
      <c r="AC215" s="25"/>
    </row>
    <row r="216" spans="1:29">
      <c r="A216" s="25"/>
      <c r="B216" s="101"/>
      <c r="C216" s="48"/>
      <c r="D216" s="48"/>
      <c r="E216" s="48"/>
      <c r="F216" s="48"/>
      <c r="G216" s="48"/>
      <c r="H216" s="48"/>
      <c r="I216" s="49"/>
      <c r="N216" s="25"/>
      <c r="O216" s="25"/>
      <c r="S216" s="101"/>
      <c r="X216" s="25"/>
      <c r="AB216" s="25"/>
      <c r="AC216" s="25"/>
    </row>
    <row r="217" spans="1:29">
      <c r="A217" s="25"/>
      <c r="B217" s="101"/>
      <c r="C217" s="48"/>
      <c r="D217" s="48"/>
      <c r="E217" s="48"/>
      <c r="F217" s="48"/>
      <c r="G217" s="48"/>
      <c r="H217" s="48"/>
      <c r="I217" s="49"/>
      <c r="N217" s="25"/>
      <c r="O217" s="25"/>
      <c r="S217" s="101"/>
      <c r="X217" s="25"/>
      <c r="AB217" s="25"/>
      <c r="AC217" s="25"/>
    </row>
    <row r="218" spans="1:29">
      <c r="A218" s="25"/>
      <c r="B218" s="101"/>
      <c r="C218" s="48"/>
      <c r="D218" s="48"/>
      <c r="E218" s="48"/>
      <c r="F218" s="48"/>
      <c r="G218" s="48"/>
      <c r="H218" s="48"/>
      <c r="I218" s="49"/>
      <c r="N218" s="25"/>
      <c r="O218" s="25"/>
      <c r="S218" s="101"/>
      <c r="X218" s="25"/>
      <c r="AB218" s="25"/>
      <c r="AC218" s="25"/>
    </row>
    <row r="219" spans="1:29">
      <c r="A219" s="25"/>
      <c r="B219" s="101"/>
      <c r="C219" s="48"/>
      <c r="D219" s="48"/>
      <c r="E219" s="48"/>
      <c r="F219" s="48"/>
      <c r="G219" s="48"/>
      <c r="H219" s="48"/>
      <c r="I219" s="49"/>
      <c r="N219" s="25"/>
      <c r="O219" s="25"/>
      <c r="S219" s="101"/>
      <c r="X219" s="25"/>
      <c r="AB219" s="25"/>
      <c r="AC219" s="25"/>
    </row>
    <row r="220" spans="1:29">
      <c r="A220" s="25"/>
      <c r="B220" s="101"/>
      <c r="C220" s="48"/>
      <c r="D220" s="48"/>
      <c r="E220" s="48"/>
      <c r="F220" s="48"/>
      <c r="G220" s="48"/>
      <c r="H220" s="48"/>
      <c r="I220" s="49"/>
      <c r="N220" s="25"/>
      <c r="O220" s="25"/>
      <c r="S220" s="101"/>
      <c r="X220" s="25"/>
      <c r="AB220" s="25"/>
      <c r="AC220" s="25"/>
    </row>
    <row r="221" spans="1:29">
      <c r="A221" s="25"/>
      <c r="B221" s="101"/>
      <c r="C221" s="48"/>
      <c r="D221" s="48"/>
      <c r="E221" s="48"/>
      <c r="F221" s="48"/>
      <c r="G221" s="48"/>
      <c r="H221" s="48"/>
      <c r="I221" s="49"/>
      <c r="N221" s="25"/>
      <c r="O221" s="25"/>
      <c r="S221" s="101"/>
      <c r="X221" s="25"/>
      <c r="AB221" s="25"/>
      <c r="AC221" s="25"/>
    </row>
    <row r="222" spans="1:29">
      <c r="A222" s="25"/>
      <c r="B222" s="101"/>
      <c r="C222" s="48"/>
      <c r="D222" s="48"/>
      <c r="E222" s="48"/>
      <c r="F222" s="48"/>
      <c r="G222" s="48"/>
      <c r="H222" s="48"/>
      <c r="I222" s="49"/>
      <c r="N222" s="25"/>
      <c r="O222" s="25"/>
      <c r="S222" s="101"/>
      <c r="X222" s="25"/>
      <c r="AB222" s="25"/>
      <c r="AC222" s="25"/>
    </row>
    <row r="223" spans="1:29">
      <c r="A223" s="25"/>
      <c r="B223" s="101"/>
      <c r="C223" s="48"/>
      <c r="D223" s="48"/>
      <c r="E223" s="48"/>
      <c r="F223" s="48"/>
      <c r="G223" s="48"/>
      <c r="H223" s="48"/>
      <c r="I223" s="49"/>
      <c r="N223" s="25"/>
      <c r="O223" s="25"/>
      <c r="S223" s="101"/>
      <c r="X223" s="25"/>
      <c r="AB223" s="25"/>
      <c r="AC223" s="25"/>
    </row>
    <row r="224" spans="1:29">
      <c r="A224" s="25"/>
      <c r="B224" s="101"/>
      <c r="C224" s="48"/>
      <c r="D224" s="48"/>
      <c r="E224" s="48"/>
      <c r="F224" s="48"/>
      <c r="G224" s="48"/>
      <c r="H224" s="48"/>
      <c r="I224" s="49"/>
      <c r="N224" s="25"/>
      <c r="O224" s="25"/>
      <c r="S224" s="101"/>
      <c r="X224" s="25"/>
      <c r="AB224" s="25"/>
      <c r="AC224" s="25"/>
    </row>
    <row r="225" spans="1:29">
      <c r="A225" s="25"/>
      <c r="B225" s="101"/>
      <c r="C225" s="48"/>
      <c r="D225" s="48"/>
      <c r="E225" s="48"/>
      <c r="F225" s="48"/>
      <c r="G225" s="48"/>
      <c r="H225" s="48"/>
      <c r="I225" s="49"/>
      <c r="N225" s="25"/>
      <c r="O225" s="25"/>
      <c r="S225" s="101"/>
      <c r="X225" s="25"/>
      <c r="AB225" s="25"/>
      <c r="AC225" s="25"/>
    </row>
    <row r="226" spans="1:29">
      <c r="A226" s="25"/>
      <c r="B226" s="101"/>
      <c r="C226" s="48"/>
      <c r="D226" s="48"/>
      <c r="E226" s="48"/>
      <c r="F226" s="48"/>
      <c r="G226" s="48"/>
      <c r="H226" s="48"/>
      <c r="I226" s="49"/>
      <c r="N226" s="25"/>
      <c r="O226" s="25"/>
      <c r="S226" s="101"/>
      <c r="X226" s="25"/>
      <c r="AB226" s="25"/>
      <c r="AC226" s="25"/>
    </row>
    <row r="227" spans="1:29">
      <c r="A227" s="25"/>
      <c r="B227" s="101"/>
      <c r="C227" s="48"/>
      <c r="D227" s="48"/>
      <c r="E227" s="48"/>
      <c r="F227" s="48"/>
      <c r="G227" s="48"/>
      <c r="H227" s="48"/>
      <c r="I227" s="49"/>
      <c r="N227" s="25"/>
      <c r="O227" s="25"/>
      <c r="S227" s="101"/>
      <c r="X227" s="25"/>
      <c r="AB227" s="25"/>
      <c r="AC227" s="25"/>
    </row>
    <row r="228" spans="1:29">
      <c r="A228" s="25"/>
      <c r="B228" s="101"/>
      <c r="C228" s="48"/>
      <c r="D228" s="48"/>
      <c r="E228" s="48"/>
      <c r="F228" s="48"/>
      <c r="G228" s="48"/>
      <c r="H228" s="48"/>
      <c r="I228" s="49"/>
      <c r="N228" s="25"/>
      <c r="O228" s="25"/>
      <c r="S228" s="101"/>
      <c r="X228" s="25"/>
      <c r="AB228" s="25"/>
      <c r="AC228" s="25"/>
    </row>
    <row r="229" spans="1:29">
      <c r="A229" s="25"/>
      <c r="B229" s="101"/>
      <c r="C229" s="48"/>
      <c r="D229" s="48"/>
      <c r="E229" s="48"/>
      <c r="F229" s="48"/>
      <c r="G229" s="48"/>
      <c r="H229" s="48"/>
      <c r="I229" s="49"/>
      <c r="N229" s="25"/>
      <c r="O229" s="25"/>
      <c r="S229" s="101"/>
      <c r="X229" s="25"/>
      <c r="AB229" s="25"/>
      <c r="AC229" s="25"/>
    </row>
    <row r="230" spans="1:29">
      <c r="A230" s="25"/>
      <c r="B230" s="101"/>
      <c r="C230" s="48"/>
      <c r="D230" s="48"/>
      <c r="E230" s="48"/>
      <c r="F230" s="48"/>
      <c r="G230" s="48"/>
      <c r="H230" s="48"/>
      <c r="I230" s="49"/>
      <c r="N230" s="25"/>
      <c r="O230" s="25"/>
      <c r="S230" s="101"/>
      <c r="X230" s="25"/>
      <c r="AB230" s="25"/>
      <c r="AC230" s="25"/>
    </row>
    <row r="231" spans="1:29">
      <c r="A231" s="25"/>
      <c r="B231" s="101"/>
      <c r="C231" s="48"/>
      <c r="D231" s="48"/>
      <c r="E231" s="48"/>
      <c r="F231" s="48"/>
      <c r="G231" s="48"/>
      <c r="H231" s="48"/>
      <c r="I231" s="49"/>
      <c r="N231" s="25"/>
      <c r="O231" s="25"/>
      <c r="S231" s="101"/>
      <c r="X231" s="25"/>
      <c r="AB231" s="25"/>
      <c r="AC231" s="25"/>
    </row>
    <row r="232" spans="1:29">
      <c r="A232" s="25"/>
      <c r="B232" s="101"/>
      <c r="C232" s="48"/>
      <c r="D232" s="48"/>
      <c r="E232" s="48"/>
      <c r="F232" s="48"/>
      <c r="G232" s="48"/>
      <c r="H232" s="48"/>
      <c r="I232" s="49"/>
      <c r="N232" s="25"/>
      <c r="O232" s="25"/>
      <c r="S232" s="101"/>
      <c r="X232" s="25"/>
      <c r="AB232" s="25"/>
      <c r="AC232" s="25"/>
    </row>
    <row r="233" spans="1:29">
      <c r="A233" s="25"/>
      <c r="B233" s="101"/>
      <c r="C233" s="48"/>
      <c r="D233" s="48"/>
      <c r="E233" s="48"/>
      <c r="F233" s="48"/>
      <c r="G233" s="48"/>
      <c r="H233" s="48"/>
      <c r="I233" s="49"/>
      <c r="N233" s="25"/>
      <c r="O233" s="25"/>
      <c r="S233" s="101"/>
      <c r="X233" s="25"/>
      <c r="AB233" s="25"/>
      <c r="AC233" s="25"/>
    </row>
    <row r="234" spans="1:29">
      <c r="A234" s="25"/>
      <c r="B234" s="101"/>
      <c r="C234" s="48"/>
      <c r="D234" s="48"/>
      <c r="E234" s="48"/>
      <c r="F234" s="48"/>
      <c r="G234" s="48"/>
      <c r="H234" s="48"/>
      <c r="I234" s="49"/>
      <c r="N234" s="25"/>
      <c r="O234" s="25"/>
      <c r="S234" s="101"/>
      <c r="X234" s="25"/>
      <c r="AB234" s="25"/>
      <c r="AC234" s="25"/>
    </row>
    <row r="235" spans="1:29">
      <c r="A235" s="25"/>
      <c r="B235" s="101"/>
      <c r="C235" s="48"/>
      <c r="D235" s="48"/>
      <c r="E235" s="48"/>
      <c r="F235" s="48"/>
      <c r="G235" s="48"/>
      <c r="H235" s="48"/>
      <c r="I235" s="49"/>
      <c r="N235" s="25"/>
      <c r="O235" s="25"/>
      <c r="S235" s="101"/>
      <c r="X235" s="25"/>
      <c r="AB235" s="25"/>
      <c r="AC235" s="25"/>
    </row>
    <row r="236" spans="1:29">
      <c r="A236" s="25"/>
      <c r="B236" s="101"/>
      <c r="C236" s="48"/>
      <c r="D236" s="48"/>
      <c r="E236" s="48"/>
      <c r="F236" s="48"/>
      <c r="G236" s="48"/>
      <c r="H236" s="48"/>
      <c r="I236" s="49"/>
      <c r="N236" s="25"/>
      <c r="O236" s="25"/>
      <c r="S236" s="101"/>
      <c r="X236" s="25"/>
      <c r="AB236" s="25"/>
      <c r="AC236" s="25"/>
    </row>
    <row r="237" spans="1:29">
      <c r="A237" s="25"/>
      <c r="B237" s="101"/>
      <c r="C237" s="48"/>
      <c r="D237" s="48"/>
      <c r="E237" s="48"/>
      <c r="F237" s="48"/>
      <c r="G237" s="48"/>
      <c r="H237" s="48"/>
      <c r="I237" s="49"/>
      <c r="N237" s="25"/>
      <c r="O237" s="25"/>
      <c r="S237" s="101"/>
      <c r="X237" s="25"/>
      <c r="AB237" s="25"/>
      <c r="AC237" s="25"/>
    </row>
    <row r="238" spans="1:29">
      <c r="A238" s="25"/>
      <c r="B238" s="101"/>
      <c r="C238" s="48"/>
      <c r="D238" s="48"/>
      <c r="E238" s="48"/>
      <c r="F238" s="48"/>
      <c r="G238" s="48"/>
      <c r="H238" s="48"/>
      <c r="I238" s="49"/>
      <c r="N238" s="25"/>
      <c r="O238" s="25"/>
      <c r="S238" s="101"/>
      <c r="X238" s="25"/>
      <c r="AB238" s="25"/>
      <c r="AC238" s="25"/>
    </row>
    <row r="239" spans="1:29">
      <c r="A239" s="25"/>
      <c r="B239" s="101"/>
      <c r="C239" s="48"/>
      <c r="D239" s="48"/>
      <c r="E239" s="48"/>
      <c r="F239" s="48"/>
      <c r="G239" s="48"/>
      <c r="H239" s="48"/>
      <c r="I239" s="49"/>
      <c r="N239" s="25"/>
      <c r="O239" s="25"/>
      <c r="S239" s="101"/>
      <c r="X239" s="25"/>
      <c r="AB239" s="25"/>
      <c r="AC239" s="25"/>
    </row>
    <row r="240" spans="1:29">
      <c r="A240" s="25"/>
      <c r="B240" s="101"/>
      <c r="C240" s="48"/>
      <c r="D240" s="48"/>
      <c r="E240" s="48"/>
      <c r="F240" s="48"/>
      <c r="G240" s="48"/>
      <c r="H240" s="48"/>
      <c r="I240" s="49"/>
      <c r="N240" s="25"/>
      <c r="O240" s="25"/>
      <c r="S240" s="101"/>
      <c r="X240" s="25"/>
      <c r="AB240" s="25"/>
      <c r="AC240" s="25"/>
    </row>
    <row r="241" spans="1:29">
      <c r="A241" s="25"/>
      <c r="B241" s="101"/>
      <c r="C241" s="48"/>
      <c r="D241" s="48"/>
      <c r="E241" s="48"/>
      <c r="F241" s="48"/>
      <c r="G241" s="48"/>
      <c r="H241" s="48"/>
      <c r="I241" s="49"/>
      <c r="N241" s="25"/>
      <c r="O241" s="25"/>
      <c r="S241" s="101"/>
      <c r="X241" s="25"/>
      <c r="AB241" s="25"/>
      <c r="AC241" s="25"/>
    </row>
    <row r="242" spans="1:29">
      <c r="A242" s="25"/>
      <c r="B242" s="101"/>
      <c r="C242" s="48"/>
      <c r="D242" s="48"/>
      <c r="E242" s="48"/>
      <c r="F242" s="48"/>
      <c r="G242" s="48"/>
      <c r="H242" s="48"/>
      <c r="I242" s="49"/>
      <c r="N242" s="25"/>
      <c r="O242" s="25"/>
      <c r="S242" s="101"/>
      <c r="X242" s="25"/>
      <c r="AB242" s="25"/>
      <c r="AC242" s="25"/>
    </row>
    <row r="243" spans="1:29">
      <c r="A243" s="25"/>
      <c r="B243" s="101"/>
      <c r="C243" s="48"/>
      <c r="D243" s="48"/>
      <c r="E243" s="48"/>
      <c r="F243" s="48"/>
      <c r="G243" s="48"/>
      <c r="H243" s="48"/>
      <c r="I243" s="49"/>
      <c r="N243" s="25"/>
      <c r="O243" s="25"/>
      <c r="S243" s="101"/>
      <c r="X243" s="25"/>
      <c r="AB243" s="25"/>
      <c r="AC243" s="25"/>
    </row>
    <row r="244" spans="1:29">
      <c r="A244" s="25"/>
      <c r="B244" s="101"/>
      <c r="C244" s="48"/>
      <c r="D244" s="48"/>
      <c r="E244" s="48"/>
      <c r="F244" s="48"/>
      <c r="G244" s="48"/>
      <c r="H244" s="48"/>
      <c r="I244" s="49"/>
      <c r="N244" s="25"/>
      <c r="O244" s="25"/>
      <c r="S244" s="101"/>
      <c r="X244" s="25"/>
      <c r="AB244" s="25"/>
      <c r="AC244" s="25"/>
    </row>
    <row r="245" spans="1:29">
      <c r="A245" s="25"/>
      <c r="B245" s="101"/>
      <c r="C245" s="48"/>
      <c r="D245" s="48"/>
      <c r="E245" s="48"/>
      <c r="F245" s="48"/>
      <c r="G245" s="48"/>
      <c r="H245" s="48"/>
      <c r="I245" s="49"/>
      <c r="N245" s="25"/>
      <c r="O245" s="25"/>
      <c r="S245" s="101"/>
      <c r="X245" s="25"/>
      <c r="AB245" s="25"/>
      <c r="AC245" s="25"/>
    </row>
    <row r="246" spans="1:29">
      <c r="A246" s="25"/>
      <c r="B246" s="101"/>
      <c r="C246" s="48"/>
      <c r="D246" s="48"/>
      <c r="E246" s="48"/>
      <c r="F246" s="48"/>
      <c r="G246" s="48"/>
      <c r="H246" s="48"/>
      <c r="I246" s="49"/>
      <c r="N246" s="25"/>
      <c r="O246" s="25"/>
      <c r="S246" s="101"/>
      <c r="X246" s="25"/>
      <c r="AB246" s="25"/>
      <c r="AC246" s="25"/>
    </row>
    <row r="247" spans="1:29">
      <c r="A247" s="25"/>
      <c r="B247" s="101"/>
      <c r="C247" s="48"/>
      <c r="D247" s="48"/>
      <c r="E247" s="48"/>
      <c r="F247" s="48"/>
      <c r="G247" s="48"/>
      <c r="H247" s="48"/>
      <c r="I247" s="49"/>
      <c r="N247" s="25"/>
      <c r="O247" s="25"/>
      <c r="S247" s="101"/>
      <c r="X247" s="25"/>
      <c r="AB247" s="25"/>
      <c r="AC247" s="25"/>
    </row>
    <row r="248" spans="1:29">
      <c r="A248" s="25"/>
      <c r="B248" s="101"/>
      <c r="C248" s="48"/>
      <c r="D248" s="48"/>
      <c r="E248" s="48"/>
      <c r="F248" s="48"/>
      <c r="G248" s="48"/>
      <c r="H248" s="48"/>
      <c r="I248" s="49"/>
      <c r="N248" s="25"/>
      <c r="O248" s="25"/>
      <c r="S248" s="101"/>
      <c r="X248" s="25"/>
      <c r="AB248" s="25"/>
      <c r="AC248" s="25"/>
    </row>
    <row r="249" spans="1:29">
      <c r="A249" s="25"/>
      <c r="B249" s="101"/>
      <c r="C249" s="48"/>
      <c r="D249" s="48"/>
      <c r="E249" s="48"/>
      <c r="F249" s="48"/>
      <c r="G249" s="48"/>
      <c r="H249" s="48"/>
      <c r="I249" s="49"/>
      <c r="N249" s="25"/>
      <c r="O249" s="25"/>
      <c r="S249" s="101"/>
      <c r="X249" s="25"/>
      <c r="AB249" s="25"/>
      <c r="AC249" s="25"/>
    </row>
    <row r="250" spans="1:29">
      <c r="A250" s="25"/>
      <c r="B250" s="101"/>
      <c r="C250" s="48"/>
      <c r="D250" s="48"/>
      <c r="E250" s="48"/>
      <c r="F250" s="48"/>
      <c r="G250" s="48"/>
      <c r="H250" s="48"/>
      <c r="I250" s="49"/>
      <c r="N250" s="25"/>
      <c r="O250" s="25"/>
      <c r="S250" s="101"/>
      <c r="X250" s="25"/>
      <c r="AB250" s="25"/>
      <c r="AC250" s="25"/>
    </row>
    <row r="251" spans="1:29">
      <c r="A251" s="25"/>
      <c r="B251" s="101"/>
      <c r="C251" s="48"/>
      <c r="D251" s="48"/>
      <c r="E251" s="48"/>
      <c r="F251" s="48"/>
      <c r="G251" s="48"/>
      <c r="H251" s="48"/>
      <c r="I251" s="49"/>
      <c r="N251" s="25"/>
      <c r="O251" s="25"/>
      <c r="S251" s="101"/>
      <c r="X251" s="25"/>
      <c r="AB251" s="25"/>
      <c r="AC251" s="25"/>
    </row>
    <row r="252" spans="1:29">
      <c r="A252" s="25"/>
      <c r="B252" s="101"/>
      <c r="C252" s="48"/>
      <c r="D252" s="48"/>
      <c r="E252" s="48"/>
      <c r="F252" s="48"/>
      <c r="G252" s="48"/>
      <c r="H252" s="48"/>
      <c r="I252" s="49"/>
      <c r="N252" s="25"/>
      <c r="O252" s="25"/>
      <c r="S252" s="101"/>
      <c r="X252" s="25"/>
      <c r="AB252" s="25"/>
      <c r="AC252" s="25"/>
    </row>
    <row r="253" spans="1:29">
      <c r="A253" s="25"/>
      <c r="B253" s="101"/>
      <c r="C253" s="48"/>
      <c r="D253" s="48"/>
      <c r="E253" s="48"/>
      <c r="F253" s="48"/>
      <c r="G253" s="48"/>
      <c r="H253" s="48"/>
      <c r="I253" s="49"/>
      <c r="N253" s="25"/>
      <c r="O253" s="25"/>
      <c r="S253" s="101"/>
      <c r="X253" s="25"/>
      <c r="AB253" s="25"/>
      <c r="AC253" s="25"/>
    </row>
    <row r="254" spans="1:29">
      <c r="A254" s="25"/>
      <c r="B254" s="101"/>
      <c r="C254" s="48"/>
      <c r="D254" s="48"/>
      <c r="E254" s="48"/>
      <c r="F254" s="48"/>
      <c r="G254" s="48"/>
      <c r="H254" s="48"/>
      <c r="I254" s="49"/>
      <c r="N254" s="25"/>
      <c r="O254" s="25"/>
      <c r="S254" s="101"/>
      <c r="X254" s="25"/>
      <c r="AB254" s="25"/>
      <c r="AC254" s="25"/>
    </row>
    <row r="255" spans="1:29">
      <c r="A255" s="25"/>
      <c r="B255" s="101"/>
      <c r="C255" s="48"/>
      <c r="D255" s="48"/>
      <c r="E255" s="48"/>
      <c r="F255" s="48"/>
      <c r="G255" s="48"/>
      <c r="H255" s="48"/>
      <c r="I255" s="49"/>
      <c r="N255" s="25"/>
      <c r="O255" s="25"/>
      <c r="S255" s="101"/>
      <c r="X255" s="25"/>
      <c r="AB255" s="25"/>
      <c r="AC255" s="25"/>
    </row>
    <row r="256" spans="1:29">
      <c r="A256" s="25"/>
      <c r="B256" s="101"/>
      <c r="C256" s="48"/>
      <c r="D256" s="48"/>
      <c r="E256" s="48"/>
      <c r="F256" s="48"/>
      <c r="G256" s="48"/>
      <c r="H256" s="48"/>
      <c r="I256" s="49"/>
      <c r="N256" s="25"/>
      <c r="O256" s="25"/>
      <c r="S256" s="101"/>
      <c r="X256" s="25"/>
      <c r="AB256" s="25"/>
      <c r="AC256" s="25"/>
    </row>
    <row r="257" spans="1:29">
      <c r="A257" s="25"/>
      <c r="B257" s="101"/>
      <c r="C257" s="48"/>
      <c r="D257" s="48"/>
      <c r="E257" s="48"/>
      <c r="F257" s="48"/>
      <c r="G257" s="48"/>
      <c r="H257" s="48"/>
      <c r="I257" s="49"/>
      <c r="N257" s="25"/>
      <c r="O257" s="25"/>
      <c r="S257" s="101"/>
      <c r="X257" s="25"/>
      <c r="AB257" s="25"/>
      <c r="AC257" s="25"/>
    </row>
    <row r="258" spans="1:29">
      <c r="A258" s="25"/>
      <c r="B258" s="101"/>
      <c r="C258" s="48"/>
      <c r="D258" s="48"/>
      <c r="E258" s="48"/>
      <c r="F258" s="48"/>
      <c r="G258" s="48"/>
      <c r="H258" s="48"/>
      <c r="I258" s="49"/>
      <c r="N258" s="25"/>
      <c r="O258" s="25"/>
      <c r="S258" s="101"/>
      <c r="X258" s="25"/>
      <c r="AB258" s="25"/>
      <c r="AC258" s="25"/>
    </row>
    <row r="259" spans="1:29">
      <c r="A259" s="25"/>
      <c r="B259" s="101"/>
      <c r="C259" s="48"/>
      <c r="D259" s="48"/>
      <c r="E259" s="48"/>
      <c r="F259" s="48"/>
      <c r="G259" s="48"/>
      <c r="H259" s="48"/>
      <c r="I259" s="49"/>
      <c r="N259" s="25"/>
      <c r="O259" s="25"/>
      <c r="S259" s="101"/>
      <c r="X259" s="25"/>
      <c r="AB259" s="25"/>
      <c r="AC259" s="25"/>
    </row>
    <row r="260" spans="1:29">
      <c r="A260" s="25"/>
      <c r="B260" s="101"/>
      <c r="C260" s="48"/>
      <c r="D260" s="48"/>
      <c r="E260" s="48"/>
      <c r="F260" s="48"/>
      <c r="G260" s="48"/>
      <c r="H260" s="48"/>
      <c r="I260" s="49"/>
      <c r="N260" s="25"/>
      <c r="O260" s="25"/>
      <c r="S260" s="101"/>
      <c r="X260" s="25"/>
      <c r="AB260" s="25"/>
      <c r="AC260" s="25"/>
    </row>
    <row r="261" spans="1:29">
      <c r="A261" s="25"/>
      <c r="B261" s="101"/>
      <c r="C261" s="48"/>
      <c r="D261" s="48"/>
      <c r="E261" s="48"/>
      <c r="F261" s="48"/>
      <c r="G261" s="48"/>
      <c r="H261" s="48"/>
      <c r="I261" s="49"/>
      <c r="N261" s="25"/>
      <c r="O261" s="25"/>
      <c r="S261" s="101"/>
      <c r="X261" s="25"/>
      <c r="AB261" s="25"/>
      <c r="AC261" s="25"/>
    </row>
    <row r="262" spans="1:29">
      <c r="A262" s="25"/>
      <c r="B262" s="101"/>
      <c r="C262" s="48"/>
      <c r="D262" s="48"/>
      <c r="E262" s="48"/>
      <c r="F262" s="48"/>
      <c r="G262" s="48"/>
      <c r="H262" s="48"/>
      <c r="I262" s="49"/>
      <c r="N262" s="25"/>
      <c r="O262" s="25"/>
      <c r="S262" s="101"/>
      <c r="X262" s="25"/>
      <c r="AB262" s="25"/>
      <c r="AC262" s="25"/>
    </row>
    <row r="263" spans="1:29">
      <c r="A263" s="25"/>
      <c r="B263" s="101"/>
      <c r="C263" s="48"/>
      <c r="D263" s="48"/>
      <c r="E263" s="48"/>
      <c r="F263" s="48"/>
      <c r="G263" s="48"/>
      <c r="H263" s="48"/>
      <c r="I263" s="49"/>
      <c r="N263" s="25"/>
      <c r="O263" s="25"/>
      <c r="S263" s="101"/>
      <c r="X263" s="25"/>
      <c r="AB263" s="25"/>
      <c r="AC263" s="25"/>
    </row>
    <row r="264" spans="1:29">
      <c r="A264" s="25"/>
      <c r="B264" s="101"/>
      <c r="C264" s="48"/>
      <c r="D264" s="48"/>
      <c r="E264" s="48"/>
      <c r="F264" s="48"/>
      <c r="G264" s="48"/>
      <c r="H264" s="48"/>
      <c r="I264" s="49"/>
      <c r="N264" s="25"/>
      <c r="O264" s="25"/>
      <c r="S264" s="101"/>
      <c r="X264" s="25"/>
      <c r="AB264" s="25"/>
      <c r="AC264" s="25"/>
    </row>
    <row r="265" spans="1:29">
      <c r="A265" s="25"/>
      <c r="B265" s="101"/>
      <c r="C265" s="48"/>
      <c r="D265" s="48"/>
      <c r="E265" s="48"/>
      <c r="F265" s="48"/>
      <c r="G265" s="48"/>
      <c r="H265" s="48"/>
      <c r="I265" s="49"/>
      <c r="N265" s="25"/>
      <c r="O265" s="25"/>
      <c r="S265" s="101"/>
      <c r="X265" s="25"/>
      <c r="AB265" s="25"/>
      <c r="AC265" s="25"/>
    </row>
    <row r="266" spans="1:29">
      <c r="A266" s="25"/>
      <c r="B266" s="101"/>
      <c r="C266" s="48"/>
      <c r="D266" s="48"/>
      <c r="E266" s="48"/>
      <c r="F266" s="48"/>
      <c r="G266" s="48"/>
      <c r="H266" s="48"/>
      <c r="I266" s="49"/>
      <c r="N266" s="25"/>
      <c r="O266" s="25"/>
      <c r="S266" s="101"/>
      <c r="X266" s="25"/>
      <c r="AB266" s="25"/>
      <c r="AC266" s="25"/>
    </row>
    <row r="267" spans="1:29">
      <c r="A267" s="25"/>
      <c r="B267" s="101"/>
      <c r="C267" s="48"/>
      <c r="D267" s="48"/>
      <c r="E267" s="48"/>
      <c r="F267" s="48"/>
      <c r="G267" s="48"/>
      <c r="H267" s="48"/>
      <c r="I267" s="49"/>
      <c r="N267" s="25"/>
      <c r="O267" s="25"/>
      <c r="S267" s="101"/>
      <c r="X267" s="25"/>
      <c r="AB267" s="25"/>
      <c r="AC267" s="25"/>
    </row>
    <row r="268" spans="1:29">
      <c r="A268" s="25"/>
      <c r="B268" s="101"/>
      <c r="C268" s="48"/>
      <c r="D268" s="48"/>
      <c r="E268" s="48"/>
      <c r="F268" s="48"/>
      <c r="G268" s="48"/>
      <c r="H268" s="48"/>
      <c r="I268" s="49"/>
      <c r="N268" s="25"/>
      <c r="O268" s="25"/>
      <c r="S268" s="101"/>
      <c r="X268" s="25"/>
      <c r="AB268" s="25"/>
      <c r="AC268" s="25"/>
    </row>
    <row r="269" spans="1:29">
      <c r="A269" s="25"/>
      <c r="B269" s="101"/>
      <c r="C269" s="48"/>
      <c r="D269" s="48"/>
      <c r="E269" s="48"/>
      <c r="F269" s="48"/>
      <c r="G269" s="48"/>
      <c r="H269" s="48"/>
      <c r="I269" s="49"/>
      <c r="N269" s="25"/>
      <c r="O269" s="25"/>
      <c r="S269" s="101"/>
      <c r="X269" s="25"/>
      <c r="AB269" s="25"/>
      <c r="AC269" s="25"/>
    </row>
    <row r="270" spans="1:29">
      <c r="A270" s="25"/>
      <c r="B270" s="101"/>
      <c r="C270" s="48"/>
      <c r="D270" s="48"/>
      <c r="E270" s="48"/>
      <c r="F270" s="48"/>
      <c r="G270" s="48"/>
      <c r="H270" s="48"/>
      <c r="I270" s="49"/>
      <c r="N270" s="25"/>
      <c r="O270" s="25"/>
      <c r="S270" s="101"/>
      <c r="X270" s="25"/>
      <c r="AB270" s="25"/>
      <c r="AC270" s="25"/>
    </row>
    <row r="271" spans="1:29">
      <c r="A271" s="25"/>
      <c r="B271" s="101"/>
      <c r="C271" s="48"/>
      <c r="D271" s="48"/>
      <c r="E271" s="48"/>
      <c r="F271" s="48"/>
      <c r="G271" s="48"/>
      <c r="H271" s="48"/>
      <c r="I271" s="49"/>
      <c r="N271" s="25"/>
      <c r="O271" s="25"/>
      <c r="S271" s="101"/>
      <c r="X271" s="25"/>
      <c r="AB271" s="25"/>
      <c r="AC271" s="25"/>
    </row>
    <row r="272" spans="1:29">
      <c r="A272" s="25"/>
      <c r="B272" s="101"/>
      <c r="C272" s="48"/>
      <c r="D272" s="48"/>
      <c r="E272" s="48"/>
      <c r="F272" s="48"/>
      <c r="G272" s="48"/>
      <c r="H272" s="48"/>
      <c r="I272" s="49"/>
      <c r="N272" s="25"/>
      <c r="O272" s="25"/>
      <c r="S272" s="101"/>
      <c r="X272" s="25"/>
      <c r="AB272" s="25"/>
      <c r="AC272" s="25"/>
    </row>
    <row r="273" spans="1:29">
      <c r="A273" s="25"/>
      <c r="B273" s="101"/>
      <c r="C273" s="48"/>
      <c r="D273" s="48"/>
      <c r="E273" s="48"/>
      <c r="F273" s="48"/>
      <c r="G273" s="48"/>
      <c r="H273" s="48"/>
      <c r="I273" s="49"/>
      <c r="N273" s="25"/>
      <c r="O273" s="25"/>
      <c r="S273" s="101"/>
      <c r="X273" s="25"/>
      <c r="AB273" s="25"/>
      <c r="AC273" s="25"/>
    </row>
    <row r="274" spans="1:29">
      <c r="A274" s="25"/>
      <c r="B274" s="101"/>
      <c r="C274" s="48"/>
      <c r="D274" s="48"/>
      <c r="E274" s="48"/>
      <c r="F274" s="48"/>
      <c r="G274" s="48"/>
      <c r="H274" s="48"/>
      <c r="I274" s="49"/>
      <c r="N274" s="25"/>
      <c r="O274" s="25"/>
      <c r="S274" s="101"/>
      <c r="X274" s="25"/>
      <c r="AB274" s="25"/>
      <c r="AC274" s="25"/>
    </row>
    <row r="275" spans="1:29">
      <c r="A275" s="25"/>
      <c r="B275" s="101"/>
      <c r="C275" s="48"/>
      <c r="D275" s="48"/>
      <c r="E275" s="48"/>
      <c r="F275" s="48"/>
      <c r="G275" s="48"/>
      <c r="H275" s="48"/>
      <c r="I275" s="49"/>
      <c r="N275" s="25"/>
      <c r="O275" s="25"/>
      <c r="S275" s="101"/>
      <c r="X275" s="25"/>
      <c r="AB275" s="25"/>
      <c r="AC275" s="25"/>
    </row>
    <row r="276" spans="1:29">
      <c r="A276" s="25"/>
      <c r="B276" s="101"/>
      <c r="C276" s="48"/>
      <c r="D276" s="48"/>
      <c r="E276" s="48"/>
      <c r="F276" s="48"/>
      <c r="G276" s="48"/>
      <c r="H276" s="48"/>
      <c r="I276" s="49"/>
      <c r="N276" s="25"/>
      <c r="O276" s="25"/>
      <c r="S276" s="101"/>
      <c r="X276" s="25"/>
      <c r="AB276" s="25"/>
      <c r="AC276" s="25"/>
    </row>
    <row r="277" spans="1:29">
      <c r="A277" s="25"/>
      <c r="B277" s="101"/>
      <c r="C277" s="48"/>
      <c r="D277" s="48"/>
      <c r="E277" s="48"/>
      <c r="F277" s="48"/>
      <c r="G277" s="48"/>
      <c r="H277" s="48"/>
      <c r="I277" s="49"/>
      <c r="N277" s="25"/>
      <c r="O277" s="25"/>
      <c r="S277" s="101"/>
      <c r="X277" s="25"/>
      <c r="AB277" s="25"/>
      <c r="AC277" s="25"/>
    </row>
    <row r="278" spans="1:29">
      <c r="A278" s="25"/>
      <c r="B278" s="101"/>
      <c r="C278" s="48"/>
      <c r="D278" s="48"/>
      <c r="E278" s="48"/>
      <c r="F278" s="48"/>
      <c r="G278" s="48"/>
      <c r="H278" s="48"/>
      <c r="I278" s="49"/>
      <c r="N278" s="25"/>
      <c r="O278" s="25"/>
      <c r="S278" s="101"/>
      <c r="X278" s="25"/>
      <c r="AB278" s="25"/>
      <c r="AC278" s="25"/>
    </row>
    <row r="279" spans="1:29">
      <c r="A279" s="25"/>
      <c r="B279" s="101"/>
      <c r="C279" s="48"/>
      <c r="D279" s="48"/>
      <c r="E279" s="48"/>
      <c r="F279" s="48"/>
      <c r="G279" s="48"/>
      <c r="H279" s="48"/>
      <c r="I279" s="49"/>
      <c r="N279" s="25"/>
      <c r="O279" s="25"/>
      <c r="S279" s="101"/>
      <c r="X279" s="25"/>
      <c r="AB279" s="25"/>
      <c r="AC279" s="25"/>
    </row>
    <row r="280" spans="1:29">
      <c r="A280" s="25"/>
      <c r="B280" s="101"/>
      <c r="C280" s="48"/>
      <c r="D280" s="48"/>
      <c r="E280" s="48"/>
      <c r="F280" s="48"/>
      <c r="G280" s="48"/>
      <c r="H280" s="48"/>
      <c r="I280" s="49"/>
      <c r="N280" s="25"/>
      <c r="O280" s="25"/>
      <c r="S280" s="101"/>
      <c r="X280" s="25"/>
      <c r="AB280" s="25"/>
      <c r="AC280" s="25"/>
    </row>
    <row r="281" spans="1:29">
      <c r="A281" s="25"/>
      <c r="B281" s="101"/>
      <c r="C281" s="48"/>
      <c r="D281" s="48"/>
      <c r="E281" s="48"/>
      <c r="F281" s="48"/>
      <c r="G281" s="48"/>
      <c r="H281" s="48"/>
      <c r="I281" s="49"/>
      <c r="N281" s="25"/>
      <c r="O281" s="25"/>
      <c r="S281" s="101"/>
      <c r="X281" s="25"/>
      <c r="AB281" s="25"/>
      <c r="AC281" s="25"/>
    </row>
    <row r="282" spans="1:29">
      <c r="A282" s="25"/>
      <c r="B282" s="101"/>
      <c r="C282" s="48"/>
      <c r="D282" s="48"/>
      <c r="E282" s="48"/>
      <c r="F282" s="48"/>
      <c r="G282" s="48"/>
      <c r="H282" s="48"/>
      <c r="I282" s="49"/>
      <c r="N282" s="25"/>
      <c r="O282" s="25"/>
      <c r="S282" s="101"/>
      <c r="X282" s="25"/>
      <c r="AB282" s="25"/>
      <c r="AC282" s="25"/>
    </row>
    <row r="283" spans="1:29">
      <c r="A283" s="25"/>
      <c r="B283" s="101"/>
      <c r="C283" s="48"/>
      <c r="D283" s="48"/>
      <c r="E283" s="48"/>
      <c r="F283" s="48"/>
      <c r="G283" s="48"/>
      <c r="H283" s="48"/>
      <c r="I283" s="49"/>
      <c r="N283" s="25"/>
      <c r="O283" s="25"/>
      <c r="S283" s="101"/>
      <c r="X283" s="25"/>
      <c r="AB283" s="25"/>
      <c r="AC283" s="25"/>
    </row>
    <row r="284" spans="1:29">
      <c r="A284" s="25"/>
      <c r="B284" s="101"/>
      <c r="C284" s="48"/>
      <c r="D284" s="48"/>
      <c r="E284" s="48"/>
      <c r="F284" s="48"/>
      <c r="G284" s="48"/>
      <c r="H284" s="48"/>
      <c r="I284" s="49"/>
      <c r="N284" s="25"/>
      <c r="O284" s="25"/>
      <c r="S284" s="101"/>
      <c r="X284" s="25"/>
      <c r="AB284" s="25"/>
      <c r="AC284" s="25"/>
    </row>
    <row r="285" spans="1:29">
      <c r="A285" s="25"/>
      <c r="B285" s="101"/>
      <c r="C285" s="48"/>
      <c r="D285" s="48"/>
      <c r="E285" s="48"/>
      <c r="F285" s="48"/>
      <c r="G285" s="48"/>
      <c r="H285" s="48"/>
      <c r="I285" s="49"/>
      <c r="N285" s="25"/>
      <c r="O285" s="25"/>
      <c r="S285" s="101"/>
      <c r="X285" s="25"/>
      <c r="AB285" s="25"/>
      <c r="AC285" s="25"/>
    </row>
    <row r="286" spans="1:29">
      <c r="A286" s="25"/>
      <c r="B286" s="101"/>
      <c r="C286" s="48"/>
      <c r="D286" s="48"/>
      <c r="E286" s="48"/>
      <c r="F286" s="48"/>
      <c r="G286" s="48"/>
      <c r="H286" s="48"/>
      <c r="I286" s="49"/>
      <c r="N286" s="25"/>
      <c r="O286" s="25"/>
      <c r="S286" s="101"/>
      <c r="X286" s="25"/>
      <c r="AB286" s="25"/>
      <c r="AC286" s="25"/>
    </row>
    <row r="287" spans="1:29">
      <c r="A287" s="25"/>
      <c r="B287" s="101"/>
      <c r="C287" s="48"/>
      <c r="D287" s="48"/>
      <c r="E287" s="48"/>
      <c r="F287" s="48"/>
      <c r="G287" s="48"/>
      <c r="H287" s="48"/>
      <c r="I287" s="49"/>
      <c r="N287" s="25"/>
      <c r="O287" s="25"/>
      <c r="S287" s="101"/>
      <c r="X287" s="25"/>
      <c r="AB287" s="25"/>
      <c r="AC287" s="25"/>
    </row>
    <row r="288" spans="1:29">
      <c r="A288" s="25"/>
      <c r="B288" s="101"/>
      <c r="C288" s="48"/>
      <c r="D288" s="48"/>
      <c r="E288" s="48"/>
      <c r="F288" s="48"/>
      <c r="G288" s="48"/>
      <c r="H288" s="48"/>
      <c r="I288" s="49"/>
      <c r="N288" s="25"/>
      <c r="O288" s="25"/>
      <c r="S288" s="101"/>
      <c r="X288" s="25"/>
      <c r="AB288" s="25"/>
      <c r="AC288" s="25"/>
    </row>
    <row r="289" spans="1:29">
      <c r="A289" s="25"/>
      <c r="B289" s="101"/>
      <c r="C289" s="48"/>
      <c r="D289" s="48"/>
      <c r="E289" s="48"/>
      <c r="F289" s="48"/>
      <c r="G289" s="48"/>
      <c r="H289" s="48"/>
      <c r="I289" s="49"/>
      <c r="N289" s="25"/>
      <c r="O289" s="25"/>
      <c r="S289" s="101"/>
      <c r="X289" s="25"/>
      <c r="AB289" s="25"/>
      <c r="AC289" s="25"/>
    </row>
    <row r="290" spans="1:29">
      <c r="A290" s="25"/>
      <c r="B290" s="101"/>
      <c r="C290" s="48"/>
      <c r="D290" s="48"/>
      <c r="E290" s="48"/>
      <c r="F290" s="48"/>
      <c r="G290" s="48"/>
      <c r="H290" s="48"/>
      <c r="I290" s="49"/>
      <c r="N290" s="25"/>
      <c r="O290" s="25"/>
      <c r="S290" s="101"/>
      <c r="X290" s="25"/>
      <c r="AB290" s="25"/>
      <c r="AC290" s="25"/>
    </row>
    <row r="291" spans="1:29">
      <c r="A291" s="25"/>
      <c r="B291" s="101"/>
      <c r="C291" s="48"/>
      <c r="D291" s="48"/>
      <c r="E291" s="48"/>
      <c r="F291" s="48"/>
      <c r="G291" s="48"/>
      <c r="H291" s="48"/>
      <c r="I291" s="49"/>
      <c r="N291" s="25"/>
      <c r="O291" s="25"/>
      <c r="S291" s="101"/>
      <c r="X291" s="25"/>
      <c r="AB291" s="25"/>
      <c r="AC291" s="25"/>
    </row>
    <row r="292" spans="1:29">
      <c r="A292" s="25"/>
      <c r="B292" s="101"/>
      <c r="C292" s="48"/>
      <c r="D292" s="48"/>
      <c r="E292" s="48"/>
      <c r="F292" s="48"/>
      <c r="G292" s="48"/>
      <c r="H292" s="48"/>
      <c r="I292" s="49"/>
      <c r="N292" s="25"/>
      <c r="O292" s="25"/>
      <c r="S292" s="101"/>
      <c r="X292" s="25"/>
      <c r="AB292" s="25"/>
      <c r="AC292" s="25"/>
    </row>
    <row r="293" spans="1:29">
      <c r="A293" s="25"/>
      <c r="B293" s="101"/>
      <c r="C293" s="48"/>
      <c r="D293" s="48"/>
      <c r="E293" s="48"/>
      <c r="F293" s="48"/>
      <c r="G293" s="48"/>
      <c r="H293" s="48"/>
      <c r="I293" s="49"/>
      <c r="N293" s="25"/>
      <c r="O293" s="25"/>
      <c r="S293" s="101"/>
      <c r="X293" s="25"/>
      <c r="AB293" s="25"/>
      <c r="AC293" s="25"/>
    </row>
    <row r="294" spans="1:29">
      <c r="A294" s="25"/>
      <c r="B294" s="101"/>
      <c r="C294" s="48"/>
      <c r="D294" s="48"/>
      <c r="E294" s="48"/>
      <c r="F294" s="48"/>
      <c r="G294" s="48"/>
      <c r="H294" s="48"/>
      <c r="I294" s="49"/>
      <c r="N294" s="25"/>
      <c r="O294" s="25"/>
      <c r="S294" s="101"/>
      <c r="X294" s="25"/>
      <c r="AB294" s="25"/>
      <c r="AC294" s="25"/>
    </row>
    <row r="295" spans="1:29">
      <c r="A295" s="25"/>
      <c r="B295" s="101"/>
      <c r="C295" s="48"/>
      <c r="D295" s="48"/>
      <c r="E295" s="48"/>
      <c r="F295" s="48"/>
      <c r="G295" s="48"/>
      <c r="H295" s="48"/>
      <c r="I295" s="49"/>
      <c r="N295" s="25"/>
      <c r="O295" s="25"/>
      <c r="S295" s="101"/>
      <c r="X295" s="25"/>
      <c r="AB295" s="25"/>
      <c r="AC295" s="25"/>
    </row>
    <row r="296" spans="1:29">
      <c r="A296" s="25"/>
      <c r="B296" s="101"/>
      <c r="C296" s="48"/>
      <c r="D296" s="48"/>
      <c r="E296" s="48"/>
      <c r="F296" s="48"/>
      <c r="G296" s="48"/>
      <c r="H296" s="48"/>
      <c r="I296" s="49"/>
      <c r="N296" s="25"/>
      <c r="O296" s="25"/>
      <c r="S296" s="101"/>
      <c r="X296" s="25"/>
      <c r="AB296" s="25"/>
      <c r="AC296" s="25"/>
    </row>
    <row r="297" spans="1:29">
      <c r="A297" s="25"/>
      <c r="B297" s="101"/>
      <c r="C297" s="48"/>
      <c r="D297" s="48"/>
      <c r="E297" s="48"/>
      <c r="F297" s="48"/>
      <c r="G297" s="48"/>
      <c r="H297" s="48"/>
      <c r="I297" s="49"/>
      <c r="N297" s="25"/>
      <c r="O297" s="25"/>
      <c r="S297" s="101"/>
      <c r="X297" s="25"/>
      <c r="AB297" s="25"/>
      <c r="AC297" s="25"/>
    </row>
    <row r="298" spans="1:29">
      <c r="A298" s="25"/>
      <c r="B298" s="101"/>
      <c r="C298" s="48"/>
      <c r="D298" s="48"/>
      <c r="E298" s="48"/>
      <c r="F298" s="48"/>
      <c r="G298" s="48"/>
      <c r="H298" s="48"/>
      <c r="I298" s="49"/>
      <c r="N298" s="25"/>
      <c r="O298" s="25"/>
      <c r="S298" s="101"/>
      <c r="X298" s="25"/>
      <c r="AB298" s="25"/>
      <c r="AC298" s="25"/>
    </row>
    <row r="299" spans="1:29">
      <c r="A299" s="25"/>
      <c r="B299" s="101"/>
      <c r="C299" s="48"/>
      <c r="D299" s="48"/>
      <c r="E299" s="48"/>
      <c r="F299" s="48"/>
      <c r="G299" s="48"/>
      <c r="H299" s="48"/>
      <c r="I299" s="49"/>
      <c r="N299" s="25"/>
      <c r="O299" s="25"/>
      <c r="S299" s="101"/>
      <c r="X299" s="25"/>
      <c r="AB299" s="25"/>
      <c r="AC299" s="25"/>
    </row>
    <row r="300" spans="1:29">
      <c r="A300" s="25"/>
      <c r="B300" s="101"/>
      <c r="C300" s="48"/>
      <c r="D300" s="48"/>
      <c r="E300" s="48"/>
      <c r="F300" s="48"/>
      <c r="G300" s="48"/>
      <c r="H300" s="48"/>
      <c r="I300" s="49"/>
      <c r="N300" s="25"/>
      <c r="O300" s="25"/>
      <c r="S300" s="101"/>
      <c r="X300" s="25"/>
      <c r="AB300" s="25"/>
      <c r="AC300" s="25"/>
    </row>
    <row r="301" spans="1:29">
      <c r="A301" s="25"/>
      <c r="B301" s="101"/>
      <c r="C301" s="48"/>
      <c r="D301" s="48"/>
      <c r="E301" s="48"/>
      <c r="F301" s="48"/>
      <c r="G301" s="48"/>
      <c r="H301" s="48"/>
      <c r="I301" s="49"/>
      <c r="N301" s="25"/>
      <c r="O301" s="25"/>
      <c r="S301" s="101"/>
      <c r="X301" s="25"/>
      <c r="AB301" s="25"/>
      <c r="AC301" s="25"/>
    </row>
    <row r="302" spans="1:29">
      <c r="A302" s="25"/>
      <c r="B302" s="101"/>
      <c r="C302" s="48"/>
      <c r="D302" s="48"/>
      <c r="E302" s="48"/>
      <c r="F302" s="48"/>
      <c r="G302" s="48"/>
      <c r="H302" s="48"/>
      <c r="I302" s="49"/>
      <c r="N302" s="25"/>
      <c r="O302" s="25"/>
      <c r="S302" s="101"/>
      <c r="X302" s="25"/>
      <c r="AB302" s="25"/>
      <c r="AC302" s="25"/>
    </row>
    <row r="303" spans="1:29">
      <c r="A303" s="25"/>
      <c r="B303" s="101"/>
      <c r="C303" s="48"/>
      <c r="D303" s="48"/>
      <c r="E303" s="48"/>
      <c r="F303" s="48"/>
      <c r="G303" s="48"/>
      <c r="H303" s="48"/>
      <c r="I303" s="49"/>
      <c r="N303" s="25"/>
      <c r="O303" s="25"/>
      <c r="S303" s="101"/>
      <c r="X303" s="25"/>
      <c r="AB303" s="25"/>
      <c r="AC303" s="25"/>
    </row>
    <row r="304" spans="1:29">
      <c r="A304" s="25"/>
      <c r="B304" s="101"/>
      <c r="C304" s="48"/>
      <c r="D304" s="48"/>
      <c r="E304" s="48"/>
      <c r="F304" s="48"/>
      <c r="G304" s="48"/>
      <c r="H304" s="48"/>
      <c r="I304" s="49"/>
      <c r="N304" s="25"/>
      <c r="O304" s="25"/>
      <c r="S304" s="101"/>
      <c r="X304" s="25"/>
      <c r="AB304" s="25"/>
      <c r="AC304" s="25"/>
    </row>
    <row r="305" spans="1:29">
      <c r="A305" s="25"/>
      <c r="B305" s="101"/>
      <c r="C305" s="48"/>
      <c r="D305" s="48"/>
      <c r="E305" s="48"/>
      <c r="F305" s="48"/>
      <c r="G305" s="48"/>
      <c r="H305" s="48"/>
      <c r="I305" s="49"/>
      <c r="N305" s="25"/>
      <c r="O305" s="25"/>
      <c r="S305" s="101"/>
      <c r="X305" s="25"/>
      <c r="AB305" s="25"/>
      <c r="AC305" s="25"/>
    </row>
    <row r="306" spans="1:29">
      <c r="A306" s="25"/>
      <c r="B306" s="101"/>
      <c r="C306" s="48"/>
      <c r="D306" s="48"/>
      <c r="E306" s="48"/>
      <c r="F306" s="48"/>
      <c r="G306" s="48"/>
      <c r="H306" s="48"/>
      <c r="I306" s="49"/>
      <c r="N306" s="25"/>
      <c r="O306" s="25"/>
      <c r="S306" s="101"/>
      <c r="X306" s="25"/>
      <c r="AB306" s="25"/>
      <c r="AC306" s="25"/>
    </row>
    <row r="307" spans="1:29">
      <c r="A307" s="25"/>
      <c r="B307" s="101"/>
      <c r="C307" s="48"/>
      <c r="D307" s="48"/>
      <c r="E307" s="48"/>
      <c r="F307" s="48"/>
      <c r="G307" s="48"/>
      <c r="H307" s="48"/>
      <c r="I307" s="49"/>
      <c r="N307" s="25"/>
      <c r="O307" s="25"/>
      <c r="S307" s="101"/>
      <c r="X307" s="25"/>
      <c r="AB307" s="25"/>
      <c r="AC307" s="25"/>
    </row>
    <row r="308" spans="1:29">
      <c r="A308" s="25"/>
      <c r="B308" s="101"/>
      <c r="C308" s="48"/>
      <c r="D308" s="48"/>
      <c r="E308" s="48"/>
      <c r="F308" s="48"/>
      <c r="G308" s="48"/>
      <c r="H308" s="48"/>
      <c r="I308" s="49"/>
      <c r="N308" s="25"/>
      <c r="O308" s="25"/>
      <c r="S308" s="101"/>
      <c r="X308" s="25"/>
      <c r="AB308" s="25"/>
      <c r="AC308" s="25"/>
    </row>
    <row r="309" spans="1:29">
      <c r="A309" s="25"/>
      <c r="B309" s="101"/>
      <c r="C309" s="48"/>
      <c r="D309" s="48"/>
      <c r="E309" s="48"/>
      <c r="F309" s="48"/>
      <c r="G309" s="48"/>
      <c r="H309" s="48"/>
      <c r="I309" s="49"/>
      <c r="N309" s="25"/>
      <c r="O309" s="25"/>
      <c r="S309" s="101"/>
      <c r="X309" s="25"/>
      <c r="AB309" s="25"/>
      <c r="AC309" s="25"/>
    </row>
    <row r="310" spans="1:29">
      <c r="A310" s="25"/>
      <c r="B310" s="101"/>
      <c r="C310" s="48"/>
      <c r="D310" s="48"/>
      <c r="E310" s="48"/>
      <c r="F310" s="48"/>
      <c r="G310" s="48"/>
      <c r="H310" s="48"/>
      <c r="I310" s="49"/>
      <c r="N310" s="25"/>
      <c r="O310" s="25"/>
      <c r="S310" s="101"/>
      <c r="X310" s="25"/>
      <c r="AB310" s="25"/>
      <c r="AC310" s="25"/>
    </row>
    <row r="311" spans="1:29">
      <c r="A311" s="25"/>
      <c r="B311" s="101"/>
      <c r="C311" s="48"/>
      <c r="D311" s="48"/>
      <c r="E311" s="48"/>
      <c r="F311" s="48"/>
      <c r="G311" s="48"/>
      <c r="H311" s="48"/>
      <c r="I311" s="49"/>
      <c r="N311" s="25"/>
      <c r="O311" s="25"/>
      <c r="S311" s="101"/>
      <c r="X311" s="25"/>
      <c r="AB311" s="25"/>
      <c r="AC311" s="25"/>
    </row>
    <row r="312" spans="1:29">
      <c r="A312" s="25"/>
      <c r="B312" s="101"/>
      <c r="C312" s="48"/>
      <c r="D312" s="48"/>
      <c r="E312" s="48"/>
      <c r="F312" s="48"/>
      <c r="G312" s="48"/>
      <c r="H312" s="48"/>
      <c r="I312" s="49"/>
      <c r="N312" s="25"/>
      <c r="O312" s="25"/>
      <c r="S312" s="101"/>
      <c r="X312" s="25"/>
      <c r="AB312" s="25"/>
      <c r="AC312" s="25"/>
    </row>
    <row r="313" spans="1:29">
      <c r="A313" s="25"/>
      <c r="B313" s="101"/>
      <c r="C313" s="48"/>
      <c r="D313" s="48"/>
      <c r="E313" s="48"/>
      <c r="F313" s="48"/>
      <c r="G313" s="48"/>
      <c r="H313" s="48"/>
      <c r="I313" s="49"/>
      <c r="N313" s="25"/>
      <c r="O313" s="25"/>
      <c r="S313" s="101"/>
      <c r="X313" s="25"/>
      <c r="AB313" s="25"/>
      <c r="AC313" s="25"/>
    </row>
    <row r="314" spans="1:29">
      <c r="A314" s="25"/>
      <c r="B314" s="101"/>
      <c r="C314" s="48"/>
      <c r="D314" s="48"/>
      <c r="E314" s="48"/>
      <c r="F314" s="48"/>
      <c r="G314" s="48"/>
      <c r="H314" s="48"/>
      <c r="I314" s="49"/>
      <c r="N314" s="25"/>
      <c r="O314" s="25"/>
      <c r="S314" s="101"/>
      <c r="X314" s="25"/>
      <c r="AB314" s="25"/>
      <c r="AC314" s="25"/>
    </row>
    <row r="315" spans="1:29">
      <c r="A315" s="25"/>
      <c r="B315" s="101"/>
      <c r="C315" s="48"/>
      <c r="D315" s="48"/>
      <c r="E315" s="48"/>
      <c r="F315" s="48"/>
      <c r="G315" s="48"/>
      <c r="H315" s="48"/>
      <c r="I315" s="49"/>
      <c r="N315" s="25"/>
      <c r="O315" s="25"/>
      <c r="S315" s="101"/>
      <c r="X315" s="25"/>
      <c r="AB315" s="25"/>
      <c r="AC315" s="25"/>
    </row>
    <row r="316" spans="1:29">
      <c r="A316" s="25"/>
      <c r="B316" s="101"/>
      <c r="C316" s="48"/>
      <c r="D316" s="48"/>
      <c r="E316" s="48"/>
      <c r="F316" s="48"/>
      <c r="G316" s="48"/>
      <c r="H316" s="48"/>
      <c r="I316" s="49"/>
      <c r="N316" s="25"/>
      <c r="O316" s="25"/>
      <c r="S316" s="101"/>
      <c r="X316" s="25"/>
      <c r="AB316" s="25"/>
      <c r="AC316" s="25"/>
    </row>
    <row r="317" spans="1:29">
      <c r="A317" s="25"/>
      <c r="B317" s="101"/>
      <c r="C317" s="48"/>
      <c r="D317" s="48"/>
      <c r="E317" s="48"/>
      <c r="F317" s="48"/>
      <c r="G317" s="48"/>
      <c r="H317" s="48"/>
      <c r="I317" s="49"/>
      <c r="N317" s="25"/>
      <c r="O317" s="25"/>
      <c r="S317" s="101"/>
      <c r="X317" s="25"/>
      <c r="AB317" s="25"/>
      <c r="AC317" s="25"/>
    </row>
    <row r="318" spans="1:29">
      <c r="A318" s="25"/>
      <c r="B318" s="101"/>
      <c r="C318" s="48"/>
      <c r="D318" s="48"/>
      <c r="E318" s="48"/>
      <c r="F318" s="48"/>
      <c r="G318" s="48"/>
      <c r="H318" s="48"/>
      <c r="I318" s="49"/>
      <c r="N318" s="25"/>
      <c r="O318" s="25"/>
      <c r="S318" s="101"/>
      <c r="X318" s="25"/>
      <c r="AB318" s="25"/>
      <c r="AC318" s="25"/>
    </row>
    <row r="319" spans="1:29">
      <c r="A319" s="25"/>
      <c r="B319" s="101"/>
      <c r="C319" s="48"/>
      <c r="D319" s="48"/>
      <c r="E319" s="48"/>
      <c r="F319" s="48"/>
      <c r="G319" s="48"/>
      <c r="H319" s="48"/>
      <c r="I319" s="49"/>
      <c r="N319" s="25"/>
      <c r="O319" s="25"/>
      <c r="S319" s="101"/>
      <c r="X319" s="25"/>
      <c r="AB319" s="25"/>
      <c r="AC319" s="25"/>
    </row>
    <row r="320" spans="1:29">
      <c r="A320" s="25"/>
      <c r="B320" s="101"/>
      <c r="C320" s="48"/>
      <c r="D320" s="48"/>
      <c r="E320" s="48"/>
      <c r="F320" s="48"/>
      <c r="G320" s="48"/>
      <c r="H320" s="48"/>
      <c r="I320" s="49"/>
      <c r="N320" s="25"/>
      <c r="O320" s="25"/>
      <c r="S320" s="101"/>
      <c r="X320" s="25"/>
      <c r="AB320" s="25"/>
      <c r="AC320" s="25"/>
    </row>
    <row r="321" spans="1:29">
      <c r="A321" s="25"/>
      <c r="B321" s="101"/>
      <c r="C321" s="48"/>
      <c r="D321" s="48"/>
      <c r="E321" s="48"/>
      <c r="F321" s="48"/>
      <c r="G321" s="48"/>
      <c r="H321" s="48"/>
      <c r="I321" s="49"/>
      <c r="N321" s="25"/>
      <c r="O321" s="25"/>
      <c r="S321" s="101"/>
      <c r="X321" s="25"/>
      <c r="AB321" s="25"/>
      <c r="AC321" s="25"/>
    </row>
    <row r="322" spans="1:29">
      <c r="A322" s="25"/>
      <c r="B322" s="101"/>
      <c r="C322" s="48"/>
      <c r="D322" s="48"/>
      <c r="E322" s="48"/>
      <c r="F322" s="48"/>
      <c r="G322" s="48"/>
      <c r="H322" s="48"/>
      <c r="I322" s="49"/>
      <c r="N322" s="25"/>
      <c r="O322" s="25"/>
      <c r="S322" s="101"/>
      <c r="X322" s="25"/>
      <c r="AB322" s="25"/>
      <c r="AC322" s="25"/>
    </row>
    <row r="323" spans="1:29">
      <c r="A323" s="25"/>
      <c r="B323" s="101"/>
      <c r="C323" s="48"/>
      <c r="D323" s="48"/>
      <c r="E323" s="48"/>
      <c r="F323" s="48"/>
      <c r="G323" s="48"/>
      <c r="H323" s="48"/>
      <c r="I323" s="49"/>
      <c r="N323" s="25"/>
      <c r="O323" s="25"/>
      <c r="S323" s="101"/>
      <c r="X323" s="25"/>
      <c r="AB323" s="25"/>
      <c r="AC323" s="25"/>
    </row>
    <row r="324" spans="1:29">
      <c r="A324" s="25"/>
      <c r="B324" s="101"/>
      <c r="C324" s="48"/>
      <c r="D324" s="48"/>
      <c r="E324" s="48"/>
      <c r="F324" s="48"/>
      <c r="G324" s="48"/>
      <c r="H324" s="48"/>
      <c r="I324" s="49"/>
      <c r="N324" s="25"/>
      <c r="O324" s="25"/>
      <c r="S324" s="101"/>
      <c r="X324" s="25"/>
      <c r="AB324" s="25"/>
      <c r="AC324" s="25"/>
    </row>
    <row r="325" spans="1:29">
      <c r="A325" s="25"/>
      <c r="B325" s="101"/>
      <c r="C325" s="48"/>
      <c r="D325" s="48"/>
      <c r="E325" s="48"/>
      <c r="F325" s="48"/>
      <c r="G325" s="48"/>
      <c r="H325" s="48"/>
      <c r="I325" s="49"/>
      <c r="N325" s="25"/>
      <c r="O325" s="25"/>
      <c r="S325" s="101"/>
      <c r="X325" s="25"/>
      <c r="AB325" s="25"/>
      <c r="AC325" s="25"/>
    </row>
    <row r="326" spans="1:29">
      <c r="A326" s="25"/>
      <c r="B326" s="101"/>
      <c r="C326" s="48"/>
      <c r="D326" s="48"/>
      <c r="E326" s="48"/>
      <c r="F326" s="48"/>
      <c r="G326" s="48"/>
      <c r="H326" s="48"/>
      <c r="I326" s="49"/>
      <c r="N326" s="25"/>
      <c r="O326" s="25"/>
      <c r="S326" s="101"/>
      <c r="X326" s="25"/>
      <c r="AB326" s="25"/>
      <c r="AC326" s="25"/>
    </row>
    <row r="327" spans="1:29">
      <c r="A327" s="25"/>
      <c r="B327" s="101"/>
      <c r="C327" s="48"/>
      <c r="D327" s="48"/>
      <c r="E327" s="48"/>
      <c r="F327" s="48"/>
      <c r="G327" s="48"/>
      <c r="H327" s="48"/>
      <c r="I327" s="49"/>
      <c r="N327" s="25"/>
      <c r="O327" s="25"/>
      <c r="S327" s="101"/>
      <c r="X327" s="25"/>
      <c r="AB327" s="25"/>
      <c r="AC327" s="25"/>
    </row>
    <row r="328" spans="1:29">
      <c r="A328" s="25"/>
      <c r="B328" s="101"/>
      <c r="C328" s="48"/>
      <c r="D328" s="48"/>
      <c r="E328" s="48"/>
      <c r="F328" s="48"/>
      <c r="G328" s="48"/>
      <c r="H328" s="48"/>
      <c r="I328" s="49"/>
      <c r="N328" s="25"/>
      <c r="O328" s="25"/>
      <c r="S328" s="101"/>
      <c r="X328" s="25"/>
      <c r="AB328" s="25"/>
      <c r="AC328" s="25"/>
    </row>
    <row r="329" spans="1:29">
      <c r="A329" s="25"/>
      <c r="B329" s="101"/>
      <c r="C329" s="48"/>
      <c r="D329" s="48"/>
      <c r="E329" s="48"/>
      <c r="F329" s="48"/>
      <c r="G329" s="48"/>
      <c r="H329" s="48"/>
      <c r="I329" s="49"/>
      <c r="N329" s="25"/>
      <c r="O329" s="25"/>
      <c r="S329" s="101"/>
      <c r="X329" s="25"/>
      <c r="AB329" s="25"/>
      <c r="AC329" s="25"/>
    </row>
    <row r="330" spans="1:29">
      <c r="A330" s="25"/>
      <c r="B330" s="101"/>
      <c r="C330" s="48"/>
      <c r="D330" s="48"/>
      <c r="E330" s="48"/>
      <c r="F330" s="48"/>
      <c r="G330" s="48"/>
      <c r="H330" s="48"/>
      <c r="I330" s="49"/>
      <c r="N330" s="25"/>
      <c r="O330" s="25"/>
      <c r="S330" s="101"/>
      <c r="X330" s="25"/>
      <c r="AB330" s="25"/>
      <c r="AC330" s="25"/>
    </row>
    <row r="331" spans="1:29">
      <c r="A331" s="25"/>
      <c r="B331" s="101"/>
      <c r="C331" s="48"/>
      <c r="D331" s="48"/>
      <c r="E331" s="48"/>
      <c r="F331" s="48"/>
      <c r="G331" s="48"/>
      <c r="H331" s="48"/>
      <c r="I331" s="49"/>
      <c r="N331" s="25"/>
      <c r="O331" s="25"/>
      <c r="S331" s="101"/>
      <c r="X331" s="25"/>
      <c r="AB331" s="25"/>
      <c r="AC331" s="25"/>
    </row>
    <row r="332" spans="1:29">
      <c r="A332" s="25"/>
      <c r="B332" s="101"/>
      <c r="C332" s="48"/>
      <c r="D332" s="48"/>
      <c r="E332" s="48"/>
      <c r="F332" s="48"/>
      <c r="G332" s="48"/>
      <c r="H332" s="48"/>
      <c r="I332" s="49"/>
      <c r="N332" s="25"/>
      <c r="O332" s="25"/>
      <c r="S332" s="101"/>
      <c r="X332" s="25"/>
      <c r="AB332" s="25"/>
      <c r="AC332" s="25"/>
    </row>
    <row r="333" spans="1:29">
      <c r="A333" s="25"/>
      <c r="B333" s="101"/>
      <c r="C333" s="48"/>
      <c r="D333" s="48"/>
      <c r="E333" s="48"/>
      <c r="F333" s="48"/>
      <c r="G333" s="48"/>
      <c r="H333" s="48"/>
      <c r="I333" s="49"/>
      <c r="N333" s="25"/>
      <c r="O333" s="25"/>
      <c r="S333" s="101"/>
      <c r="X333" s="25"/>
      <c r="AB333" s="25"/>
      <c r="AC333" s="25"/>
    </row>
    <row r="334" spans="1:29">
      <c r="A334" s="25"/>
      <c r="B334" s="101"/>
      <c r="C334" s="48"/>
      <c r="D334" s="48"/>
      <c r="E334" s="48"/>
      <c r="F334" s="48"/>
      <c r="G334" s="48"/>
      <c r="H334" s="48"/>
      <c r="I334" s="49"/>
      <c r="N334" s="25"/>
      <c r="O334" s="25"/>
      <c r="S334" s="101"/>
      <c r="X334" s="25"/>
      <c r="AB334" s="25"/>
      <c r="AC334" s="25"/>
    </row>
    <row r="335" spans="1:29">
      <c r="A335" s="25"/>
      <c r="B335" s="101"/>
      <c r="C335" s="48"/>
      <c r="D335" s="48"/>
      <c r="E335" s="48"/>
      <c r="F335" s="48"/>
      <c r="G335" s="48"/>
      <c r="H335" s="48"/>
      <c r="I335" s="49"/>
      <c r="N335" s="25"/>
      <c r="O335" s="25"/>
      <c r="S335" s="101"/>
      <c r="X335" s="25"/>
      <c r="AB335" s="25"/>
      <c r="AC335" s="25"/>
    </row>
    <row r="336" spans="1:29">
      <c r="A336" s="25"/>
      <c r="B336" s="101"/>
      <c r="C336" s="48"/>
      <c r="D336" s="48"/>
      <c r="E336" s="48"/>
      <c r="F336" s="48"/>
      <c r="G336" s="48"/>
      <c r="H336" s="48"/>
      <c r="I336" s="49"/>
      <c r="N336" s="25"/>
      <c r="O336" s="25"/>
      <c r="S336" s="101"/>
      <c r="X336" s="25"/>
      <c r="AB336" s="25"/>
      <c r="AC336" s="25"/>
    </row>
    <row r="337" spans="1:29">
      <c r="A337" s="25"/>
      <c r="B337" s="101"/>
      <c r="C337" s="48"/>
      <c r="D337" s="48"/>
      <c r="E337" s="48"/>
      <c r="F337" s="48"/>
      <c r="G337" s="48"/>
      <c r="H337" s="48"/>
      <c r="I337" s="49"/>
      <c r="N337" s="25"/>
      <c r="O337" s="25"/>
      <c r="S337" s="101"/>
      <c r="X337" s="25"/>
      <c r="AB337" s="25"/>
      <c r="AC337" s="25"/>
    </row>
    <row r="338" spans="1:29">
      <c r="A338" s="25"/>
      <c r="B338" s="101"/>
      <c r="C338" s="48"/>
      <c r="D338" s="48"/>
      <c r="E338" s="48"/>
      <c r="F338" s="48"/>
      <c r="G338" s="48"/>
      <c r="H338" s="48"/>
      <c r="I338" s="49"/>
      <c r="N338" s="25"/>
      <c r="O338" s="25"/>
      <c r="S338" s="101"/>
      <c r="X338" s="25"/>
      <c r="AB338" s="25"/>
      <c r="AC338" s="25"/>
    </row>
    <row r="339" spans="1:29">
      <c r="A339" s="25"/>
      <c r="B339" s="101"/>
      <c r="C339" s="48"/>
      <c r="D339" s="48"/>
      <c r="E339" s="48"/>
      <c r="F339" s="48"/>
      <c r="G339" s="48"/>
      <c r="H339" s="48"/>
      <c r="I339" s="49"/>
      <c r="N339" s="25"/>
      <c r="O339" s="25"/>
      <c r="S339" s="101"/>
      <c r="X339" s="25"/>
      <c r="AB339" s="25"/>
      <c r="AC339" s="25"/>
    </row>
    <row r="340" spans="1:29">
      <c r="A340" s="25"/>
      <c r="B340" s="101"/>
      <c r="C340" s="48"/>
      <c r="D340" s="48"/>
      <c r="E340" s="48"/>
      <c r="F340" s="48"/>
      <c r="G340" s="48"/>
      <c r="H340" s="48"/>
      <c r="I340" s="49"/>
      <c r="N340" s="25"/>
      <c r="O340" s="25"/>
      <c r="S340" s="101"/>
      <c r="X340" s="25"/>
      <c r="AB340" s="25"/>
      <c r="AC340" s="25"/>
    </row>
    <row r="341" spans="1:29">
      <c r="A341" s="25"/>
      <c r="B341" s="101"/>
      <c r="C341" s="48"/>
      <c r="D341" s="48"/>
      <c r="E341" s="48"/>
      <c r="F341" s="48"/>
      <c r="G341" s="48"/>
      <c r="H341" s="48"/>
      <c r="I341" s="49"/>
      <c r="N341" s="25"/>
      <c r="O341" s="25"/>
      <c r="S341" s="101"/>
      <c r="X341" s="25"/>
      <c r="AB341" s="25"/>
      <c r="AC341" s="25"/>
    </row>
    <row r="342" spans="1:29">
      <c r="A342" s="25"/>
      <c r="B342" s="101"/>
      <c r="C342" s="48"/>
      <c r="D342" s="48"/>
      <c r="E342" s="48"/>
      <c r="F342" s="48"/>
      <c r="G342" s="48"/>
      <c r="H342" s="48"/>
      <c r="I342" s="49"/>
      <c r="N342" s="25"/>
      <c r="O342" s="25"/>
      <c r="S342" s="101"/>
      <c r="X342" s="25"/>
      <c r="AB342" s="25"/>
      <c r="AC342" s="25"/>
    </row>
    <row r="343" spans="1:29">
      <c r="A343" s="25"/>
      <c r="B343" s="101"/>
      <c r="C343" s="48"/>
      <c r="D343" s="48"/>
      <c r="E343" s="48"/>
      <c r="F343" s="48"/>
      <c r="G343" s="48"/>
      <c r="H343" s="48"/>
      <c r="I343" s="49"/>
      <c r="N343" s="25"/>
      <c r="O343" s="25"/>
      <c r="S343" s="101"/>
      <c r="X343" s="25"/>
      <c r="AB343" s="25"/>
      <c r="AC343" s="25"/>
    </row>
    <row r="344" spans="1:29">
      <c r="A344" s="25"/>
      <c r="B344" s="101"/>
      <c r="C344" s="48"/>
      <c r="D344" s="48"/>
      <c r="E344" s="48"/>
      <c r="F344" s="48"/>
      <c r="G344" s="48"/>
      <c r="H344" s="48"/>
      <c r="I344" s="49"/>
      <c r="N344" s="25"/>
      <c r="O344" s="25"/>
      <c r="S344" s="101"/>
      <c r="X344" s="25"/>
      <c r="AB344" s="25"/>
      <c r="AC344" s="25"/>
    </row>
    <row r="345" spans="1:29">
      <c r="A345" s="25"/>
      <c r="B345" s="101"/>
      <c r="C345" s="48"/>
      <c r="D345" s="48"/>
      <c r="E345" s="48"/>
      <c r="F345" s="48"/>
      <c r="G345" s="48"/>
      <c r="H345" s="48"/>
      <c r="I345" s="49"/>
      <c r="N345" s="25"/>
      <c r="O345" s="25"/>
      <c r="S345" s="101"/>
      <c r="X345" s="25"/>
      <c r="AB345" s="25"/>
      <c r="AC345" s="25"/>
    </row>
    <row r="346" spans="1:29">
      <c r="A346" s="25"/>
      <c r="B346" s="101"/>
      <c r="C346" s="48"/>
      <c r="D346" s="48"/>
      <c r="E346" s="48"/>
      <c r="F346" s="48"/>
      <c r="G346" s="48"/>
      <c r="H346" s="48"/>
      <c r="I346" s="49"/>
      <c r="N346" s="25"/>
      <c r="O346" s="25"/>
      <c r="S346" s="101"/>
      <c r="X346" s="25"/>
      <c r="AB346" s="25"/>
      <c r="AC346" s="25"/>
    </row>
    <row r="347" spans="1:29">
      <c r="A347" s="25"/>
      <c r="B347" s="101"/>
      <c r="C347" s="48"/>
      <c r="D347" s="48"/>
      <c r="E347" s="48"/>
      <c r="F347" s="48"/>
      <c r="G347" s="48"/>
      <c r="H347" s="48"/>
      <c r="I347" s="49"/>
      <c r="N347" s="25"/>
      <c r="O347" s="25"/>
      <c r="S347" s="101"/>
      <c r="X347" s="25"/>
      <c r="AB347" s="25"/>
      <c r="AC347" s="25"/>
    </row>
    <row r="348" spans="1:29">
      <c r="A348" s="25"/>
      <c r="B348" s="101"/>
      <c r="C348" s="48"/>
      <c r="D348" s="48"/>
      <c r="E348" s="48"/>
      <c r="F348" s="48"/>
      <c r="G348" s="48"/>
      <c r="H348" s="48"/>
      <c r="I348" s="49"/>
      <c r="N348" s="25"/>
      <c r="O348" s="25"/>
      <c r="S348" s="101"/>
      <c r="X348" s="25"/>
      <c r="AB348" s="25"/>
      <c r="AC348" s="25"/>
    </row>
    <row r="349" spans="1:29">
      <c r="A349" s="25"/>
      <c r="B349" s="101"/>
      <c r="C349" s="48"/>
      <c r="D349" s="48"/>
      <c r="E349" s="48"/>
      <c r="F349" s="48"/>
      <c r="G349" s="48"/>
      <c r="H349" s="48"/>
      <c r="I349" s="49"/>
      <c r="N349" s="25"/>
      <c r="O349" s="25"/>
      <c r="S349" s="101"/>
      <c r="X349" s="25"/>
      <c r="AB349" s="25"/>
      <c r="AC349" s="25"/>
    </row>
    <row r="350" spans="1:29">
      <c r="A350" s="25"/>
      <c r="B350" s="101"/>
      <c r="C350" s="48"/>
      <c r="D350" s="48"/>
      <c r="E350" s="48"/>
      <c r="F350" s="48"/>
      <c r="G350" s="48"/>
      <c r="H350" s="48"/>
      <c r="I350" s="49"/>
      <c r="N350" s="25"/>
      <c r="O350" s="25"/>
      <c r="S350" s="101"/>
      <c r="X350" s="25"/>
      <c r="AB350" s="25"/>
      <c r="AC350" s="25"/>
    </row>
    <row r="351" spans="1:29">
      <c r="A351" s="25"/>
      <c r="B351" s="101"/>
      <c r="C351" s="48"/>
      <c r="D351" s="48"/>
      <c r="E351" s="48"/>
      <c r="F351" s="48"/>
      <c r="G351" s="48"/>
      <c r="H351" s="48"/>
      <c r="I351" s="49"/>
      <c r="N351" s="25"/>
      <c r="O351" s="25"/>
      <c r="S351" s="101"/>
      <c r="X351" s="25"/>
      <c r="AB351" s="25"/>
      <c r="AC351" s="25"/>
    </row>
    <row r="352" spans="1:29">
      <c r="A352" s="25"/>
      <c r="B352" s="101"/>
      <c r="C352" s="48"/>
      <c r="D352" s="48"/>
      <c r="E352" s="48"/>
      <c r="F352" s="48"/>
      <c r="G352" s="48"/>
      <c r="H352" s="48"/>
      <c r="I352" s="49"/>
      <c r="N352" s="25"/>
      <c r="O352" s="25"/>
      <c r="S352" s="101"/>
      <c r="X352" s="25"/>
      <c r="AB352" s="25"/>
      <c r="AC352" s="25"/>
    </row>
    <row r="353" spans="1:29">
      <c r="A353" s="25"/>
      <c r="B353" s="101"/>
      <c r="C353" s="48"/>
      <c r="D353" s="48"/>
      <c r="E353" s="48"/>
      <c r="F353" s="48"/>
      <c r="G353" s="48"/>
      <c r="H353" s="48"/>
      <c r="I353" s="49"/>
      <c r="N353" s="25"/>
      <c r="O353" s="25"/>
      <c r="S353" s="101"/>
      <c r="X353" s="25"/>
      <c r="AB353" s="25"/>
      <c r="AC353" s="25"/>
    </row>
    <row r="354" spans="1:29">
      <c r="A354" s="25"/>
      <c r="B354" s="101"/>
      <c r="C354" s="48"/>
      <c r="D354" s="48"/>
      <c r="E354" s="48"/>
      <c r="F354" s="48"/>
      <c r="G354" s="48"/>
      <c r="H354" s="48"/>
      <c r="I354" s="49"/>
      <c r="N354" s="25"/>
      <c r="O354" s="25"/>
      <c r="S354" s="101"/>
      <c r="X354" s="25"/>
      <c r="AB354" s="25"/>
      <c r="AC354" s="25"/>
    </row>
    <row r="355" spans="1:29">
      <c r="A355" s="25"/>
      <c r="B355" s="101"/>
      <c r="C355" s="48"/>
      <c r="D355" s="48"/>
      <c r="E355" s="48"/>
      <c r="F355" s="48"/>
      <c r="G355" s="48"/>
      <c r="H355" s="48"/>
      <c r="I355" s="49"/>
      <c r="N355" s="25"/>
      <c r="O355" s="25"/>
      <c r="S355" s="101"/>
      <c r="X355" s="25"/>
      <c r="AB355" s="25"/>
      <c r="AC355" s="25"/>
    </row>
    <row r="356" spans="1:29">
      <c r="A356" s="25"/>
      <c r="B356" s="101"/>
      <c r="C356" s="48"/>
      <c r="D356" s="48"/>
      <c r="E356" s="48"/>
      <c r="F356" s="48"/>
      <c r="G356" s="48"/>
      <c r="H356" s="48"/>
      <c r="I356" s="49"/>
      <c r="N356" s="25"/>
      <c r="O356" s="25"/>
      <c r="S356" s="101"/>
      <c r="X356" s="25"/>
      <c r="AB356" s="25"/>
      <c r="AC356" s="25"/>
    </row>
    <row r="357" spans="1:29">
      <c r="A357" s="25"/>
      <c r="B357" s="101"/>
      <c r="C357" s="48"/>
      <c r="D357" s="48"/>
      <c r="E357" s="48"/>
      <c r="F357" s="48"/>
      <c r="G357" s="48"/>
      <c r="H357" s="48"/>
      <c r="I357" s="49"/>
      <c r="N357" s="25"/>
      <c r="O357" s="25"/>
      <c r="S357" s="101"/>
      <c r="X357" s="25"/>
      <c r="AB357" s="25"/>
      <c r="AC357" s="25"/>
    </row>
    <row r="358" spans="1:29">
      <c r="A358" s="25"/>
      <c r="B358" s="101"/>
      <c r="C358" s="48"/>
      <c r="D358" s="48"/>
      <c r="E358" s="48"/>
      <c r="F358" s="48"/>
      <c r="G358" s="48"/>
      <c r="H358" s="48"/>
      <c r="I358" s="49"/>
      <c r="N358" s="25"/>
      <c r="O358" s="25"/>
      <c r="S358" s="101"/>
      <c r="X358" s="25"/>
      <c r="AB358" s="25"/>
      <c r="AC358" s="25"/>
    </row>
    <row r="359" spans="1:29">
      <c r="A359" s="25"/>
      <c r="B359" s="101"/>
      <c r="C359" s="48"/>
      <c r="D359" s="48"/>
      <c r="E359" s="48"/>
      <c r="F359" s="48"/>
      <c r="G359" s="48"/>
      <c r="H359" s="48"/>
      <c r="I359" s="49"/>
      <c r="N359" s="25"/>
      <c r="O359" s="25"/>
      <c r="S359" s="101"/>
      <c r="X359" s="25"/>
      <c r="AB359" s="25"/>
      <c r="AC359" s="25"/>
    </row>
    <row r="360" spans="1:29">
      <c r="A360" s="25"/>
      <c r="B360" s="101"/>
      <c r="C360" s="48"/>
      <c r="D360" s="48"/>
      <c r="E360" s="48"/>
      <c r="F360" s="48"/>
      <c r="G360" s="48"/>
      <c r="H360" s="48"/>
      <c r="I360" s="49"/>
      <c r="N360" s="25"/>
      <c r="O360" s="25"/>
      <c r="S360" s="101"/>
      <c r="X360" s="25"/>
      <c r="AB360" s="25"/>
      <c r="AC360" s="25"/>
    </row>
    <row r="361" spans="1:29">
      <c r="A361" s="25"/>
      <c r="B361" s="101"/>
      <c r="C361" s="48"/>
      <c r="D361" s="48"/>
      <c r="E361" s="48"/>
      <c r="F361" s="48"/>
      <c r="G361" s="48"/>
      <c r="H361" s="48"/>
      <c r="I361" s="49"/>
      <c r="N361" s="25"/>
      <c r="O361" s="25"/>
      <c r="S361" s="101"/>
      <c r="X361" s="25"/>
      <c r="AB361" s="25"/>
      <c r="AC361" s="25"/>
    </row>
    <row r="362" spans="1:29">
      <c r="A362" s="25"/>
      <c r="B362" s="101"/>
      <c r="C362" s="48"/>
      <c r="D362" s="48"/>
      <c r="E362" s="48"/>
      <c r="F362" s="48"/>
      <c r="G362" s="48"/>
      <c r="H362" s="48"/>
      <c r="I362" s="49"/>
      <c r="N362" s="25"/>
      <c r="O362" s="25"/>
      <c r="S362" s="101"/>
      <c r="X362" s="25"/>
      <c r="AB362" s="25"/>
      <c r="AC362" s="25"/>
    </row>
    <row r="363" spans="1:29">
      <c r="A363" s="25"/>
      <c r="B363" s="101"/>
      <c r="C363" s="48"/>
      <c r="D363" s="48"/>
      <c r="E363" s="48"/>
      <c r="F363" s="48"/>
      <c r="G363" s="48"/>
      <c r="H363" s="48"/>
      <c r="I363" s="49"/>
      <c r="N363" s="25"/>
      <c r="O363" s="25"/>
      <c r="S363" s="101"/>
      <c r="X363" s="25"/>
      <c r="AB363" s="25"/>
      <c r="AC363" s="25"/>
    </row>
    <row r="364" spans="1:29">
      <c r="A364" s="25"/>
      <c r="B364" s="101"/>
      <c r="C364" s="48"/>
      <c r="D364" s="48"/>
      <c r="E364" s="48"/>
      <c r="F364" s="48"/>
      <c r="G364" s="48"/>
      <c r="H364" s="48"/>
      <c r="I364" s="49"/>
      <c r="N364" s="25"/>
      <c r="O364" s="25"/>
      <c r="S364" s="101"/>
      <c r="X364" s="25"/>
      <c r="AB364" s="25"/>
      <c r="AC364" s="25"/>
    </row>
    <row r="365" spans="1:29">
      <c r="A365" s="25"/>
      <c r="B365" s="101"/>
      <c r="C365" s="48"/>
      <c r="D365" s="48"/>
      <c r="E365" s="48"/>
      <c r="F365" s="48"/>
      <c r="G365" s="48"/>
      <c r="H365" s="48"/>
      <c r="I365" s="49"/>
      <c r="N365" s="25"/>
      <c r="O365" s="25"/>
      <c r="S365" s="101"/>
      <c r="X365" s="25"/>
      <c r="AB365" s="25"/>
      <c r="AC365" s="25"/>
    </row>
    <row r="366" spans="1:29">
      <c r="A366" s="25"/>
      <c r="B366" s="101"/>
      <c r="C366" s="48"/>
      <c r="D366" s="48"/>
      <c r="E366" s="48"/>
      <c r="F366" s="48"/>
      <c r="G366" s="48"/>
      <c r="H366" s="48"/>
      <c r="I366" s="49"/>
      <c r="N366" s="25"/>
      <c r="O366" s="25"/>
      <c r="S366" s="101"/>
      <c r="X366" s="25"/>
      <c r="AB366" s="25"/>
      <c r="AC366" s="25"/>
    </row>
    <row r="367" spans="1:29">
      <c r="A367" s="25"/>
      <c r="B367" s="101"/>
      <c r="C367" s="48"/>
      <c r="D367" s="48"/>
      <c r="E367" s="48"/>
      <c r="F367" s="48"/>
      <c r="G367" s="48"/>
      <c r="H367" s="48"/>
      <c r="I367" s="49"/>
      <c r="N367" s="25"/>
      <c r="O367" s="25"/>
      <c r="S367" s="101"/>
      <c r="X367" s="25"/>
      <c r="AB367" s="25"/>
      <c r="AC367" s="25"/>
    </row>
    <row r="368" spans="1:29">
      <c r="A368" s="25"/>
      <c r="B368" s="101"/>
      <c r="C368" s="48"/>
      <c r="D368" s="48"/>
      <c r="E368" s="48"/>
      <c r="F368" s="48"/>
      <c r="G368" s="48"/>
      <c r="H368" s="48"/>
      <c r="I368" s="49"/>
      <c r="N368" s="25"/>
      <c r="O368" s="25"/>
      <c r="S368" s="101"/>
      <c r="X368" s="25"/>
      <c r="AB368" s="25"/>
      <c r="AC368" s="25"/>
    </row>
    <row r="369" spans="1:29">
      <c r="A369" s="25"/>
      <c r="B369" s="101"/>
      <c r="C369" s="48"/>
      <c r="D369" s="48"/>
      <c r="E369" s="48"/>
      <c r="F369" s="48"/>
      <c r="G369" s="48"/>
      <c r="H369" s="48"/>
      <c r="I369" s="49"/>
      <c r="N369" s="25"/>
      <c r="O369" s="25"/>
      <c r="S369" s="101"/>
      <c r="X369" s="25"/>
      <c r="AB369" s="25"/>
      <c r="AC369" s="25"/>
    </row>
    <row r="370" spans="1:29">
      <c r="A370" s="25"/>
      <c r="B370" s="101"/>
      <c r="C370" s="48"/>
      <c r="D370" s="48"/>
      <c r="E370" s="48"/>
      <c r="F370" s="48"/>
      <c r="G370" s="48"/>
      <c r="H370" s="48"/>
      <c r="I370" s="49"/>
      <c r="N370" s="25"/>
      <c r="O370" s="25"/>
      <c r="S370" s="101"/>
      <c r="X370" s="25"/>
      <c r="AB370" s="25"/>
      <c r="AC370" s="25"/>
    </row>
    <row r="371" spans="1:29">
      <c r="A371" s="25"/>
      <c r="B371" s="101"/>
      <c r="C371" s="48"/>
      <c r="D371" s="48"/>
      <c r="E371" s="48"/>
      <c r="F371" s="48"/>
      <c r="G371" s="48"/>
      <c r="H371" s="48"/>
      <c r="I371" s="49"/>
      <c r="N371" s="25"/>
      <c r="O371" s="25"/>
      <c r="S371" s="101"/>
      <c r="X371" s="25"/>
      <c r="AB371" s="25"/>
      <c r="AC371" s="25"/>
    </row>
    <row r="372" spans="1:29">
      <c r="A372" s="25"/>
      <c r="B372" s="101"/>
      <c r="C372" s="48"/>
      <c r="D372" s="48"/>
      <c r="E372" s="48"/>
      <c r="F372" s="48"/>
      <c r="G372" s="48"/>
      <c r="H372" s="48"/>
      <c r="I372" s="49"/>
      <c r="N372" s="25"/>
      <c r="O372" s="25"/>
      <c r="S372" s="101"/>
      <c r="X372" s="25"/>
      <c r="AB372" s="25"/>
      <c r="AC372" s="25"/>
    </row>
    <row r="373" spans="1:29">
      <c r="A373" s="25"/>
      <c r="B373" s="101"/>
      <c r="C373" s="48"/>
      <c r="D373" s="48"/>
      <c r="E373" s="48"/>
      <c r="F373" s="48"/>
      <c r="G373" s="48"/>
      <c r="H373" s="48"/>
      <c r="I373" s="49"/>
      <c r="N373" s="25"/>
      <c r="O373" s="25"/>
      <c r="S373" s="101"/>
      <c r="X373" s="25"/>
      <c r="AB373" s="25"/>
      <c r="AC373" s="25"/>
    </row>
    <row r="374" spans="1:29">
      <c r="A374" s="25"/>
      <c r="B374" s="101"/>
      <c r="C374" s="48"/>
      <c r="D374" s="48"/>
      <c r="E374" s="48"/>
      <c r="F374" s="48"/>
      <c r="G374" s="48"/>
      <c r="H374" s="48"/>
      <c r="I374" s="49"/>
      <c r="N374" s="25"/>
      <c r="O374" s="25"/>
      <c r="S374" s="101"/>
      <c r="X374" s="25"/>
      <c r="AB374" s="25"/>
      <c r="AC374" s="25"/>
    </row>
    <row r="375" spans="1:29">
      <c r="A375" s="25"/>
      <c r="B375" s="101"/>
      <c r="C375" s="48"/>
      <c r="D375" s="48"/>
      <c r="E375" s="48"/>
      <c r="F375" s="48"/>
      <c r="G375" s="48"/>
      <c r="H375" s="48"/>
      <c r="I375" s="49"/>
      <c r="N375" s="25"/>
      <c r="O375" s="25"/>
      <c r="S375" s="101"/>
      <c r="X375" s="25"/>
      <c r="AB375" s="25"/>
      <c r="AC375" s="25"/>
    </row>
    <row r="376" spans="1:29">
      <c r="A376" s="25"/>
      <c r="B376" s="101"/>
      <c r="C376" s="48"/>
      <c r="D376" s="48"/>
      <c r="E376" s="48"/>
      <c r="F376" s="48"/>
      <c r="G376" s="48"/>
      <c r="H376" s="48"/>
      <c r="I376" s="49"/>
      <c r="N376" s="25"/>
      <c r="O376" s="25"/>
      <c r="S376" s="101"/>
      <c r="X376" s="25"/>
      <c r="AB376" s="25"/>
      <c r="AC376" s="25"/>
    </row>
    <row r="377" spans="1:29">
      <c r="A377" s="25"/>
      <c r="B377" s="101"/>
      <c r="C377" s="48"/>
      <c r="D377" s="48"/>
      <c r="E377" s="48"/>
      <c r="F377" s="48"/>
      <c r="G377" s="48"/>
      <c r="H377" s="48"/>
      <c r="I377" s="49"/>
      <c r="N377" s="25"/>
      <c r="O377" s="25"/>
      <c r="S377" s="101"/>
      <c r="X377" s="25"/>
      <c r="AB377" s="25"/>
      <c r="AC377" s="25"/>
    </row>
    <row r="378" spans="1:29">
      <c r="A378" s="25"/>
      <c r="B378" s="101"/>
      <c r="C378" s="48"/>
      <c r="D378" s="48"/>
      <c r="E378" s="48"/>
      <c r="F378" s="48"/>
      <c r="G378" s="48"/>
      <c r="H378" s="48"/>
      <c r="I378" s="49"/>
      <c r="N378" s="25"/>
      <c r="O378" s="25"/>
      <c r="S378" s="101"/>
      <c r="X378" s="25"/>
      <c r="AB378" s="25"/>
      <c r="AC378" s="25"/>
    </row>
    <row r="379" spans="1:29">
      <c r="A379" s="25"/>
      <c r="B379" s="101"/>
      <c r="C379" s="48"/>
      <c r="D379" s="48"/>
      <c r="E379" s="48"/>
      <c r="F379" s="48"/>
      <c r="G379" s="48"/>
      <c r="H379" s="48"/>
      <c r="I379" s="49"/>
      <c r="N379" s="25"/>
      <c r="O379" s="25"/>
      <c r="S379" s="101"/>
      <c r="X379" s="25"/>
      <c r="AB379" s="25"/>
      <c r="AC379" s="25"/>
    </row>
    <row r="380" spans="1:29">
      <c r="A380" s="25"/>
      <c r="B380" s="101"/>
      <c r="C380" s="48"/>
      <c r="D380" s="48"/>
      <c r="E380" s="48"/>
      <c r="F380" s="48"/>
      <c r="G380" s="48"/>
      <c r="H380" s="48"/>
      <c r="I380" s="49"/>
      <c r="N380" s="25"/>
      <c r="O380" s="25"/>
      <c r="S380" s="101"/>
      <c r="X380" s="25"/>
      <c r="AB380" s="25"/>
      <c r="AC380" s="25"/>
    </row>
    <row r="381" spans="1:29">
      <c r="A381" s="25"/>
      <c r="B381" s="101"/>
      <c r="C381" s="48"/>
      <c r="D381" s="48"/>
      <c r="E381" s="48"/>
      <c r="F381" s="48"/>
      <c r="G381" s="48"/>
      <c r="H381" s="48"/>
      <c r="I381" s="49"/>
      <c r="N381" s="25"/>
      <c r="O381" s="25"/>
      <c r="S381" s="101"/>
      <c r="X381" s="25"/>
      <c r="AB381" s="25"/>
      <c r="AC381" s="25"/>
    </row>
    <row r="382" spans="1:29">
      <c r="A382" s="25"/>
      <c r="B382" s="101"/>
      <c r="C382" s="48"/>
      <c r="D382" s="48"/>
      <c r="E382" s="48"/>
      <c r="F382" s="48"/>
      <c r="G382" s="48"/>
      <c r="H382" s="48"/>
      <c r="I382" s="49"/>
      <c r="N382" s="25"/>
      <c r="O382" s="25"/>
      <c r="S382" s="101"/>
      <c r="X382" s="25"/>
      <c r="AB382" s="25"/>
      <c r="AC382" s="25"/>
    </row>
    <row r="383" spans="1:29">
      <c r="A383" s="25"/>
      <c r="B383" s="101"/>
      <c r="C383" s="48"/>
      <c r="D383" s="48"/>
      <c r="E383" s="48"/>
      <c r="F383" s="48"/>
      <c r="G383" s="48"/>
      <c r="H383" s="48"/>
      <c r="I383" s="49"/>
      <c r="N383" s="25"/>
      <c r="O383" s="25"/>
      <c r="S383" s="101"/>
      <c r="X383" s="25"/>
      <c r="AB383" s="25"/>
      <c r="AC383" s="25"/>
    </row>
    <row r="384" spans="1:29">
      <c r="A384" s="25"/>
      <c r="B384" s="101"/>
      <c r="C384" s="48"/>
      <c r="D384" s="48"/>
      <c r="E384" s="48"/>
      <c r="F384" s="48"/>
      <c r="G384" s="48"/>
      <c r="H384" s="48"/>
      <c r="I384" s="49"/>
      <c r="N384" s="25"/>
      <c r="O384" s="25"/>
      <c r="S384" s="101"/>
      <c r="X384" s="25"/>
      <c r="AB384" s="25"/>
      <c r="AC384" s="25"/>
    </row>
    <row r="385" spans="1:29">
      <c r="A385" s="25"/>
      <c r="B385" s="101"/>
      <c r="C385" s="48"/>
      <c r="D385" s="48"/>
      <c r="E385" s="48"/>
      <c r="F385" s="48"/>
      <c r="G385" s="48"/>
      <c r="H385" s="48"/>
      <c r="I385" s="49"/>
      <c r="N385" s="25"/>
      <c r="O385" s="25"/>
      <c r="S385" s="101"/>
      <c r="X385" s="25"/>
      <c r="AB385" s="25"/>
      <c r="AC385" s="25"/>
    </row>
    <row r="386" spans="1:29">
      <c r="A386" s="25"/>
      <c r="B386" s="101"/>
      <c r="C386" s="48"/>
      <c r="D386" s="48"/>
      <c r="E386" s="48"/>
      <c r="F386" s="48"/>
      <c r="G386" s="48"/>
      <c r="H386" s="48"/>
      <c r="I386" s="49"/>
      <c r="N386" s="25"/>
      <c r="O386" s="25"/>
      <c r="S386" s="101"/>
      <c r="X386" s="25"/>
      <c r="AB386" s="25"/>
      <c r="AC386" s="25"/>
    </row>
    <row r="387" spans="1:29">
      <c r="A387" s="25"/>
      <c r="B387" s="101"/>
      <c r="C387" s="48"/>
      <c r="D387" s="48"/>
      <c r="E387" s="48"/>
      <c r="F387" s="48"/>
      <c r="G387" s="48"/>
      <c r="H387" s="48"/>
      <c r="I387" s="49"/>
      <c r="N387" s="25"/>
      <c r="O387" s="25"/>
      <c r="S387" s="101"/>
      <c r="X387" s="25"/>
      <c r="AB387" s="25"/>
      <c r="AC387" s="25"/>
    </row>
    <row r="388" spans="1:29">
      <c r="A388" s="25"/>
      <c r="B388" s="101"/>
      <c r="C388" s="48"/>
      <c r="D388" s="48"/>
      <c r="E388" s="48"/>
      <c r="F388" s="48"/>
      <c r="G388" s="48"/>
      <c r="H388" s="48"/>
      <c r="I388" s="49"/>
      <c r="N388" s="25"/>
      <c r="O388" s="25"/>
      <c r="S388" s="101"/>
      <c r="X388" s="25"/>
      <c r="AB388" s="25"/>
      <c r="AC388" s="25"/>
    </row>
    <row r="389" spans="1:29">
      <c r="A389" s="25"/>
      <c r="B389" s="101"/>
      <c r="C389" s="48"/>
      <c r="D389" s="48"/>
      <c r="E389" s="48"/>
      <c r="F389" s="48"/>
      <c r="G389" s="48"/>
      <c r="H389" s="48"/>
      <c r="I389" s="49"/>
      <c r="N389" s="25"/>
      <c r="O389" s="25"/>
      <c r="S389" s="101"/>
      <c r="X389" s="25"/>
      <c r="AB389" s="25"/>
      <c r="AC389" s="25"/>
    </row>
    <row r="390" spans="1:29">
      <c r="A390" s="25"/>
      <c r="B390" s="101"/>
      <c r="C390" s="48"/>
      <c r="D390" s="48"/>
      <c r="E390" s="48"/>
      <c r="F390" s="48"/>
      <c r="G390" s="48"/>
      <c r="H390" s="48"/>
      <c r="I390" s="49"/>
      <c r="N390" s="25"/>
      <c r="O390" s="25"/>
      <c r="S390" s="101"/>
      <c r="X390" s="25"/>
      <c r="AB390" s="25"/>
      <c r="AC390" s="25"/>
    </row>
    <row r="391" spans="1:29">
      <c r="A391" s="25"/>
      <c r="B391" s="101"/>
      <c r="C391" s="48"/>
      <c r="D391" s="48"/>
      <c r="E391" s="48"/>
      <c r="F391" s="48"/>
      <c r="G391" s="48"/>
      <c r="H391" s="48"/>
      <c r="I391" s="49"/>
      <c r="N391" s="25"/>
      <c r="O391" s="25"/>
      <c r="S391" s="101"/>
      <c r="X391" s="25"/>
      <c r="AB391" s="25"/>
      <c r="AC391" s="25"/>
    </row>
    <row r="392" spans="1:29">
      <c r="A392" s="25"/>
      <c r="B392" s="101"/>
      <c r="C392" s="48"/>
      <c r="D392" s="48"/>
      <c r="E392" s="48"/>
      <c r="F392" s="48"/>
      <c r="G392" s="48"/>
      <c r="H392" s="48"/>
      <c r="I392" s="49"/>
      <c r="N392" s="25"/>
      <c r="O392" s="25"/>
      <c r="S392" s="101"/>
      <c r="X392" s="25"/>
      <c r="AB392" s="25"/>
      <c r="AC392" s="25"/>
    </row>
    <row r="393" spans="1:29">
      <c r="A393" s="25"/>
      <c r="B393" s="101"/>
      <c r="C393" s="48"/>
      <c r="D393" s="48"/>
      <c r="E393" s="48"/>
      <c r="F393" s="48"/>
      <c r="G393" s="48"/>
      <c r="H393" s="48"/>
      <c r="I393" s="49"/>
      <c r="N393" s="25"/>
      <c r="O393" s="25"/>
      <c r="S393" s="101"/>
      <c r="X393" s="25"/>
      <c r="AB393" s="25"/>
      <c r="AC393" s="25"/>
    </row>
    <row r="394" spans="1:29">
      <c r="A394" s="25"/>
      <c r="B394" s="101"/>
      <c r="C394" s="48"/>
      <c r="D394" s="48"/>
      <c r="E394" s="48"/>
      <c r="F394" s="48"/>
      <c r="G394" s="48"/>
      <c r="H394" s="48"/>
      <c r="I394" s="49"/>
      <c r="N394" s="25"/>
      <c r="O394" s="25"/>
      <c r="S394" s="101"/>
      <c r="X394" s="25"/>
      <c r="AB394" s="25"/>
      <c r="AC394" s="25"/>
    </row>
    <row r="395" spans="1:29">
      <c r="A395" s="25"/>
      <c r="B395" s="101"/>
      <c r="C395" s="48"/>
      <c r="D395" s="48"/>
      <c r="E395" s="48"/>
      <c r="F395" s="48"/>
      <c r="G395" s="48"/>
      <c r="H395" s="48"/>
      <c r="I395" s="49"/>
      <c r="N395" s="25"/>
      <c r="O395" s="25"/>
      <c r="S395" s="101"/>
      <c r="X395" s="25"/>
      <c r="AB395" s="25"/>
      <c r="AC395" s="25"/>
    </row>
    <row r="396" spans="1:29">
      <c r="A396" s="25"/>
      <c r="B396" s="101"/>
      <c r="C396" s="48"/>
      <c r="D396" s="48"/>
      <c r="E396" s="48"/>
      <c r="F396" s="48"/>
      <c r="G396" s="48"/>
      <c r="H396" s="48"/>
      <c r="I396" s="49"/>
      <c r="N396" s="25"/>
      <c r="O396" s="25"/>
      <c r="S396" s="101"/>
      <c r="X396" s="25"/>
      <c r="AB396" s="25"/>
      <c r="AC396" s="25"/>
    </row>
    <row r="397" spans="1:29">
      <c r="A397" s="25"/>
      <c r="B397" s="101"/>
      <c r="C397" s="48"/>
      <c r="D397" s="48"/>
      <c r="E397" s="48"/>
      <c r="F397" s="48"/>
      <c r="G397" s="48"/>
      <c r="H397" s="48"/>
      <c r="I397" s="49"/>
      <c r="N397" s="25"/>
      <c r="O397" s="25"/>
      <c r="S397" s="101"/>
      <c r="X397" s="25"/>
      <c r="AB397" s="25"/>
      <c r="AC397" s="25"/>
    </row>
    <row r="398" spans="1:29">
      <c r="A398" s="25"/>
      <c r="B398" s="101"/>
      <c r="C398" s="48"/>
      <c r="D398" s="48"/>
      <c r="E398" s="48"/>
      <c r="F398" s="48"/>
      <c r="G398" s="48"/>
      <c r="H398" s="48"/>
      <c r="I398" s="49"/>
      <c r="N398" s="25"/>
      <c r="O398" s="25"/>
      <c r="S398" s="101"/>
      <c r="X398" s="25"/>
      <c r="AB398" s="25"/>
      <c r="AC398" s="25"/>
    </row>
    <row r="399" spans="1:29">
      <c r="A399" s="25"/>
      <c r="B399" s="101"/>
      <c r="C399" s="48"/>
      <c r="D399" s="48"/>
      <c r="E399" s="48"/>
      <c r="F399" s="48"/>
      <c r="G399" s="48"/>
      <c r="H399" s="48"/>
      <c r="I399" s="49"/>
      <c r="N399" s="25"/>
      <c r="O399" s="25"/>
      <c r="S399" s="101"/>
      <c r="X399" s="25"/>
      <c r="AB399" s="25"/>
      <c r="AC399" s="25"/>
    </row>
    <row r="400" spans="1:29">
      <c r="A400" s="25"/>
      <c r="B400" s="101"/>
      <c r="C400" s="48"/>
      <c r="D400" s="48"/>
      <c r="E400" s="48"/>
      <c r="F400" s="48"/>
      <c r="G400" s="48"/>
      <c r="H400" s="48"/>
      <c r="I400" s="49"/>
      <c r="N400" s="25"/>
      <c r="O400" s="25"/>
      <c r="S400" s="101"/>
      <c r="X400" s="25"/>
      <c r="AB400" s="25"/>
      <c r="AC400" s="25"/>
    </row>
    <row r="401" spans="1:29">
      <c r="A401" s="25"/>
      <c r="B401" s="101"/>
      <c r="C401" s="48"/>
      <c r="D401" s="48"/>
      <c r="E401" s="48"/>
      <c r="F401" s="48"/>
      <c r="G401" s="48"/>
      <c r="H401" s="48"/>
      <c r="I401" s="49"/>
      <c r="N401" s="25"/>
      <c r="O401" s="25"/>
      <c r="S401" s="101"/>
      <c r="X401" s="25"/>
      <c r="AB401" s="25"/>
      <c r="AC401" s="25"/>
    </row>
    <row r="402" spans="1:29">
      <c r="A402" s="25"/>
      <c r="B402" s="101"/>
      <c r="C402" s="48"/>
      <c r="D402" s="48"/>
      <c r="E402" s="48"/>
      <c r="F402" s="48"/>
      <c r="G402" s="48"/>
      <c r="H402" s="48"/>
      <c r="I402" s="49"/>
      <c r="N402" s="25"/>
      <c r="O402" s="25"/>
      <c r="S402" s="101"/>
      <c r="X402" s="25"/>
      <c r="AB402" s="25"/>
      <c r="AC402" s="25"/>
    </row>
    <row r="403" spans="1:29">
      <c r="A403" s="25"/>
      <c r="B403" s="101"/>
      <c r="C403" s="48"/>
      <c r="D403" s="48"/>
      <c r="E403" s="48"/>
      <c r="F403" s="48"/>
      <c r="G403" s="48"/>
      <c r="H403" s="48"/>
      <c r="I403" s="49"/>
      <c r="N403" s="25"/>
      <c r="O403" s="25"/>
      <c r="S403" s="101"/>
      <c r="X403" s="25"/>
      <c r="AB403" s="25"/>
      <c r="AC403" s="25"/>
    </row>
    <row r="404" spans="1:29">
      <c r="A404" s="25"/>
      <c r="B404" s="101"/>
      <c r="C404" s="48"/>
      <c r="D404" s="48"/>
      <c r="E404" s="48"/>
      <c r="F404" s="48"/>
      <c r="G404" s="48"/>
      <c r="H404" s="48"/>
      <c r="I404" s="49"/>
      <c r="N404" s="25"/>
      <c r="O404" s="25"/>
      <c r="S404" s="101"/>
      <c r="X404" s="25"/>
      <c r="AB404" s="25"/>
      <c r="AC404" s="25"/>
    </row>
    <row r="405" spans="1:29">
      <c r="A405" s="25"/>
      <c r="B405" s="101"/>
      <c r="C405" s="48"/>
      <c r="D405" s="48"/>
      <c r="E405" s="48"/>
      <c r="F405" s="48"/>
      <c r="G405" s="48"/>
      <c r="H405" s="48"/>
      <c r="I405" s="49"/>
      <c r="N405" s="25"/>
      <c r="O405" s="25"/>
      <c r="S405" s="101"/>
      <c r="X405" s="25"/>
      <c r="AB405" s="25"/>
      <c r="AC405" s="25"/>
    </row>
    <row r="406" spans="1:29">
      <c r="A406" s="25"/>
      <c r="B406" s="101"/>
      <c r="C406" s="48"/>
      <c r="D406" s="48"/>
      <c r="E406" s="48"/>
      <c r="F406" s="48"/>
      <c r="G406" s="48"/>
      <c r="H406" s="48"/>
      <c r="I406" s="49"/>
      <c r="N406" s="25"/>
      <c r="O406" s="25"/>
      <c r="S406" s="101"/>
      <c r="X406" s="25"/>
      <c r="AB406" s="25"/>
      <c r="AC406" s="25"/>
    </row>
    <row r="407" spans="1:29">
      <c r="A407" s="25"/>
      <c r="B407" s="101"/>
      <c r="C407" s="48"/>
      <c r="D407" s="48"/>
      <c r="E407" s="48"/>
      <c r="F407" s="48"/>
      <c r="G407" s="48"/>
      <c r="H407" s="48"/>
      <c r="I407" s="49"/>
      <c r="N407" s="25"/>
      <c r="O407" s="25"/>
      <c r="S407" s="101"/>
      <c r="X407" s="25"/>
      <c r="AB407" s="25"/>
      <c r="AC407" s="25"/>
    </row>
    <row r="408" spans="1:29">
      <c r="A408" s="25"/>
      <c r="B408" s="101"/>
      <c r="C408" s="48"/>
      <c r="D408" s="48"/>
      <c r="E408" s="48"/>
      <c r="F408" s="48"/>
      <c r="G408" s="48"/>
      <c r="H408" s="48"/>
      <c r="I408" s="49"/>
      <c r="N408" s="25"/>
      <c r="O408" s="25"/>
      <c r="S408" s="101"/>
      <c r="X408" s="25"/>
      <c r="AB408" s="25"/>
      <c r="AC408" s="25"/>
    </row>
    <row r="409" spans="1:29">
      <c r="A409" s="25"/>
      <c r="B409" s="101"/>
      <c r="C409" s="48"/>
      <c r="D409" s="48"/>
      <c r="E409" s="48"/>
      <c r="F409" s="48"/>
      <c r="G409" s="48"/>
      <c r="H409" s="48"/>
      <c r="I409" s="49"/>
      <c r="N409" s="25"/>
      <c r="O409" s="25"/>
      <c r="S409" s="101"/>
      <c r="X409" s="25"/>
      <c r="AB409" s="25"/>
      <c r="AC409" s="25"/>
    </row>
    <row r="410" spans="1:29">
      <c r="A410" s="25"/>
      <c r="B410" s="101"/>
      <c r="C410" s="48"/>
      <c r="D410" s="48"/>
      <c r="E410" s="48"/>
      <c r="F410" s="48"/>
      <c r="G410" s="48"/>
      <c r="H410" s="48"/>
      <c r="I410" s="49"/>
      <c r="N410" s="25"/>
      <c r="O410" s="25"/>
      <c r="S410" s="101"/>
      <c r="X410" s="25"/>
      <c r="AB410" s="25"/>
      <c r="AC410" s="25"/>
    </row>
    <row r="411" spans="1:29">
      <c r="A411" s="25"/>
      <c r="B411" s="101"/>
      <c r="C411" s="48"/>
      <c r="D411" s="48"/>
      <c r="E411" s="48"/>
      <c r="F411" s="48"/>
      <c r="G411" s="48"/>
      <c r="H411" s="48"/>
      <c r="I411" s="49"/>
      <c r="N411" s="25"/>
      <c r="O411" s="25"/>
      <c r="S411" s="101"/>
      <c r="X411" s="25"/>
      <c r="AB411" s="25"/>
      <c r="AC411" s="25"/>
    </row>
    <row r="412" spans="1:29">
      <c r="A412" s="25"/>
      <c r="B412" s="101"/>
      <c r="C412" s="48"/>
      <c r="D412" s="48"/>
      <c r="E412" s="48"/>
      <c r="F412" s="48"/>
      <c r="G412" s="48"/>
      <c r="H412" s="48"/>
      <c r="I412" s="49"/>
      <c r="N412" s="25"/>
      <c r="O412" s="25"/>
      <c r="S412" s="101"/>
      <c r="X412" s="25"/>
      <c r="AB412" s="25"/>
      <c r="AC412" s="25"/>
    </row>
    <row r="413" spans="1:29">
      <c r="A413" s="25"/>
      <c r="B413" s="101"/>
      <c r="C413" s="48"/>
      <c r="D413" s="48"/>
      <c r="E413" s="48"/>
      <c r="F413" s="48"/>
      <c r="G413" s="48"/>
      <c r="H413" s="48"/>
      <c r="I413" s="49"/>
      <c r="N413" s="25"/>
      <c r="O413" s="25"/>
      <c r="S413" s="101"/>
      <c r="X413" s="25"/>
      <c r="AB413" s="25"/>
      <c r="AC413" s="25"/>
    </row>
    <row r="414" spans="1:29">
      <c r="A414" s="25"/>
      <c r="B414" s="101"/>
      <c r="C414" s="48"/>
      <c r="D414" s="48"/>
      <c r="E414" s="48"/>
      <c r="F414" s="48"/>
      <c r="G414" s="48"/>
      <c r="H414" s="48"/>
      <c r="I414" s="49"/>
      <c r="N414" s="25"/>
      <c r="O414" s="25"/>
      <c r="S414" s="101"/>
      <c r="X414" s="25"/>
      <c r="AB414" s="25"/>
      <c r="AC414" s="25"/>
    </row>
    <row r="415" spans="1:29">
      <c r="A415" s="25"/>
      <c r="B415" s="101"/>
      <c r="C415" s="48"/>
      <c r="D415" s="48"/>
      <c r="E415" s="48"/>
      <c r="F415" s="48"/>
      <c r="G415" s="48"/>
      <c r="H415" s="48"/>
      <c r="I415" s="49"/>
      <c r="N415" s="25"/>
      <c r="O415" s="25"/>
      <c r="S415" s="101"/>
      <c r="X415" s="25"/>
      <c r="AB415" s="25"/>
      <c r="AC415" s="25"/>
    </row>
    <row r="416" spans="1:29">
      <c r="A416" s="25"/>
      <c r="B416" s="101"/>
      <c r="C416" s="48"/>
      <c r="D416" s="48"/>
      <c r="E416" s="48"/>
      <c r="F416" s="48"/>
      <c r="G416" s="48"/>
      <c r="H416" s="48"/>
      <c r="I416" s="49"/>
      <c r="N416" s="25"/>
      <c r="O416" s="25"/>
      <c r="S416" s="101"/>
      <c r="X416" s="25"/>
      <c r="AB416" s="25"/>
      <c r="AC416" s="25"/>
    </row>
    <row r="417" spans="1:29">
      <c r="A417" s="25"/>
      <c r="B417" s="101"/>
      <c r="C417" s="48"/>
      <c r="D417" s="48"/>
      <c r="E417" s="48"/>
      <c r="F417" s="48"/>
      <c r="G417" s="48"/>
      <c r="H417" s="48"/>
      <c r="I417" s="49"/>
      <c r="N417" s="25"/>
      <c r="O417" s="25"/>
      <c r="S417" s="101"/>
      <c r="X417" s="25"/>
      <c r="AB417" s="25"/>
      <c r="AC417" s="25"/>
    </row>
    <row r="418" spans="1:29">
      <c r="A418" s="25"/>
      <c r="B418" s="101"/>
      <c r="C418" s="48"/>
      <c r="D418" s="48"/>
      <c r="E418" s="48"/>
      <c r="F418" s="48"/>
      <c r="G418" s="48"/>
      <c r="H418" s="48"/>
      <c r="I418" s="49"/>
      <c r="N418" s="25"/>
      <c r="O418" s="25"/>
      <c r="S418" s="101"/>
      <c r="X418" s="25"/>
      <c r="AB418" s="25"/>
      <c r="AC418" s="25"/>
    </row>
    <row r="419" spans="1:29">
      <c r="A419" s="25"/>
      <c r="B419" s="101"/>
      <c r="C419" s="48"/>
      <c r="D419" s="48"/>
      <c r="E419" s="48"/>
      <c r="F419" s="48"/>
      <c r="G419" s="48"/>
      <c r="H419" s="48"/>
      <c r="I419" s="49"/>
      <c r="N419" s="25"/>
      <c r="O419" s="25"/>
      <c r="S419" s="101"/>
      <c r="X419" s="25"/>
      <c r="AB419" s="25"/>
      <c r="AC419" s="25"/>
    </row>
    <row r="420" spans="1:29">
      <c r="A420" s="25"/>
      <c r="B420" s="101"/>
      <c r="C420" s="48"/>
      <c r="D420" s="48"/>
      <c r="E420" s="48"/>
      <c r="F420" s="48"/>
      <c r="G420" s="48"/>
      <c r="H420" s="48"/>
      <c r="I420" s="49"/>
      <c r="N420" s="25"/>
      <c r="O420" s="25"/>
      <c r="S420" s="101"/>
      <c r="X420" s="25"/>
      <c r="AB420" s="25"/>
      <c r="AC420" s="25"/>
    </row>
    <row r="421" spans="1:29">
      <c r="A421" s="25"/>
      <c r="B421" s="101"/>
      <c r="C421" s="48"/>
      <c r="D421" s="48"/>
      <c r="E421" s="48"/>
      <c r="F421" s="48"/>
      <c r="G421" s="48"/>
      <c r="H421" s="48"/>
      <c r="I421" s="49"/>
      <c r="N421" s="25"/>
      <c r="O421" s="25"/>
      <c r="S421" s="101"/>
      <c r="X421" s="25"/>
      <c r="AB421" s="25"/>
      <c r="AC421" s="25"/>
    </row>
    <row r="422" spans="1:29">
      <c r="A422" s="25"/>
      <c r="B422" s="101"/>
      <c r="C422" s="48"/>
      <c r="D422" s="48"/>
      <c r="E422" s="48"/>
      <c r="F422" s="48"/>
      <c r="G422" s="48"/>
      <c r="H422" s="48"/>
      <c r="I422" s="49"/>
      <c r="N422" s="25"/>
      <c r="O422" s="25"/>
      <c r="S422" s="101"/>
      <c r="X422" s="25"/>
      <c r="AB422" s="25"/>
      <c r="AC422" s="25"/>
    </row>
    <row r="423" spans="1:29">
      <c r="A423" s="25"/>
      <c r="B423" s="101"/>
      <c r="C423" s="48"/>
      <c r="D423" s="48"/>
      <c r="E423" s="48"/>
      <c r="F423" s="48"/>
      <c r="G423" s="48"/>
      <c r="H423" s="48"/>
      <c r="I423" s="49"/>
      <c r="N423" s="25"/>
      <c r="O423" s="25"/>
      <c r="S423" s="101"/>
      <c r="X423" s="25"/>
      <c r="AB423" s="25"/>
      <c r="AC423" s="25"/>
    </row>
    <row r="424" spans="1:29">
      <c r="A424" s="25"/>
      <c r="B424" s="101"/>
      <c r="C424" s="48"/>
      <c r="D424" s="48"/>
      <c r="E424" s="48"/>
      <c r="F424" s="48"/>
      <c r="G424" s="48"/>
      <c r="H424" s="48"/>
      <c r="I424" s="49"/>
      <c r="N424" s="25"/>
      <c r="O424" s="25"/>
      <c r="S424" s="101"/>
      <c r="X424" s="25"/>
      <c r="AB424" s="25"/>
      <c r="AC424" s="25"/>
    </row>
    <row r="425" spans="1:29">
      <c r="A425" s="25"/>
      <c r="B425" s="101"/>
      <c r="C425" s="48"/>
      <c r="D425" s="48"/>
      <c r="E425" s="48"/>
      <c r="F425" s="48"/>
      <c r="G425" s="48"/>
      <c r="H425" s="48"/>
      <c r="I425" s="49"/>
      <c r="N425" s="25"/>
      <c r="O425" s="25"/>
      <c r="S425" s="101"/>
      <c r="X425" s="25"/>
      <c r="AB425" s="25"/>
      <c r="AC425" s="25"/>
    </row>
    <row r="426" spans="1:29">
      <c r="A426" s="25"/>
      <c r="B426" s="101"/>
      <c r="C426" s="48"/>
      <c r="D426" s="48"/>
      <c r="E426" s="48"/>
      <c r="F426" s="48"/>
      <c r="G426" s="48"/>
      <c r="H426" s="48"/>
      <c r="I426" s="49"/>
      <c r="N426" s="25"/>
      <c r="O426" s="25"/>
      <c r="S426" s="101"/>
      <c r="X426" s="25"/>
      <c r="AB426" s="25"/>
      <c r="AC426" s="25"/>
    </row>
    <row r="427" spans="1:29">
      <c r="A427" s="25"/>
      <c r="B427" s="101"/>
      <c r="C427" s="48"/>
      <c r="D427" s="48"/>
      <c r="E427" s="48"/>
      <c r="F427" s="48"/>
      <c r="G427" s="48"/>
      <c r="H427" s="48"/>
      <c r="I427" s="49"/>
      <c r="N427" s="25"/>
      <c r="O427" s="25"/>
      <c r="S427" s="101"/>
      <c r="X427" s="25"/>
      <c r="AB427" s="25"/>
      <c r="AC427" s="25"/>
    </row>
    <row r="428" spans="1:29">
      <c r="A428" s="25"/>
      <c r="B428" s="101"/>
      <c r="C428" s="48"/>
      <c r="D428" s="48"/>
      <c r="E428" s="48"/>
      <c r="F428" s="48"/>
      <c r="G428" s="48"/>
      <c r="H428" s="48"/>
      <c r="I428" s="49"/>
      <c r="N428" s="25"/>
      <c r="O428" s="25"/>
      <c r="S428" s="101"/>
      <c r="X428" s="25"/>
      <c r="AB428" s="25"/>
      <c r="AC428" s="25"/>
    </row>
    <row r="429" spans="1:29">
      <c r="A429" s="25"/>
      <c r="B429" s="101"/>
      <c r="C429" s="48"/>
      <c r="D429" s="48"/>
      <c r="E429" s="48"/>
      <c r="F429" s="48"/>
      <c r="G429" s="48"/>
      <c r="H429" s="48"/>
      <c r="I429" s="49"/>
      <c r="N429" s="25"/>
      <c r="O429" s="25"/>
      <c r="S429" s="101"/>
      <c r="X429" s="25"/>
      <c r="AB429" s="25"/>
      <c r="AC429" s="25"/>
    </row>
    <row r="430" spans="1:29">
      <c r="A430" s="25"/>
      <c r="B430" s="101"/>
      <c r="C430" s="48"/>
      <c r="D430" s="48"/>
      <c r="E430" s="48"/>
      <c r="F430" s="48"/>
      <c r="G430" s="48"/>
      <c r="H430" s="48"/>
      <c r="I430" s="49"/>
      <c r="N430" s="25"/>
      <c r="O430" s="25"/>
      <c r="S430" s="101"/>
      <c r="X430" s="25"/>
      <c r="AB430" s="25"/>
      <c r="AC430" s="25"/>
    </row>
    <row r="431" spans="1:29">
      <c r="A431" s="25"/>
      <c r="B431" s="101"/>
      <c r="C431" s="48"/>
      <c r="D431" s="48"/>
      <c r="E431" s="48"/>
      <c r="F431" s="48"/>
      <c r="G431" s="48"/>
      <c r="H431" s="48"/>
      <c r="I431" s="49"/>
      <c r="N431" s="25"/>
      <c r="O431" s="25"/>
      <c r="S431" s="101"/>
      <c r="X431" s="25"/>
      <c r="AB431" s="25"/>
      <c r="AC431" s="25"/>
    </row>
    <row r="432" spans="1:29">
      <c r="A432" s="25"/>
      <c r="B432" s="101"/>
      <c r="C432" s="48"/>
      <c r="D432" s="48"/>
      <c r="E432" s="48"/>
      <c r="F432" s="48"/>
      <c r="G432" s="48"/>
      <c r="H432" s="48"/>
      <c r="I432" s="49"/>
      <c r="N432" s="25"/>
      <c r="O432" s="25"/>
      <c r="S432" s="101"/>
      <c r="X432" s="25"/>
      <c r="AB432" s="25"/>
      <c r="AC432" s="25"/>
    </row>
    <row r="433" spans="1:29">
      <c r="A433" s="25"/>
      <c r="B433" s="101"/>
      <c r="C433" s="48"/>
      <c r="D433" s="48"/>
      <c r="E433" s="48"/>
      <c r="F433" s="48"/>
      <c r="G433" s="48"/>
      <c r="H433" s="48"/>
      <c r="I433" s="49"/>
      <c r="N433" s="25"/>
      <c r="O433" s="25"/>
      <c r="S433" s="101"/>
      <c r="X433" s="25"/>
      <c r="AB433" s="25"/>
      <c r="AC433" s="25"/>
    </row>
    <row r="434" spans="1:29">
      <c r="A434" s="25"/>
      <c r="B434" s="101"/>
      <c r="C434" s="48"/>
      <c r="D434" s="48"/>
      <c r="E434" s="48"/>
      <c r="F434" s="48"/>
      <c r="G434" s="48"/>
      <c r="H434" s="48"/>
      <c r="I434" s="49"/>
      <c r="N434" s="25"/>
      <c r="O434" s="25"/>
      <c r="S434" s="101"/>
      <c r="X434" s="25"/>
      <c r="AB434" s="25"/>
      <c r="AC434" s="25"/>
    </row>
    <row r="435" spans="1:29">
      <c r="A435" s="25"/>
      <c r="B435" s="101"/>
      <c r="C435" s="48"/>
      <c r="D435" s="48"/>
      <c r="E435" s="48"/>
      <c r="F435" s="48"/>
      <c r="G435" s="48"/>
      <c r="H435" s="48"/>
      <c r="I435" s="49"/>
      <c r="N435" s="25"/>
      <c r="O435" s="25"/>
      <c r="S435" s="101"/>
      <c r="X435" s="25"/>
      <c r="AB435" s="25"/>
      <c r="AC435" s="25"/>
    </row>
    <row r="436" spans="1:29">
      <c r="A436" s="25"/>
      <c r="B436" s="101"/>
      <c r="C436" s="48"/>
      <c r="D436" s="48"/>
      <c r="E436" s="48"/>
      <c r="F436" s="48"/>
      <c r="G436" s="48"/>
      <c r="H436" s="48"/>
      <c r="I436" s="49"/>
      <c r="N436" s="25"/>
      <c r="O436" s="25"/>
      <c r="S436" s="101"/>
      <c r="X436" s="25"/>
      <c r="AB436" s="25"/>
      <c r="AC436" s="25"/>
    </row>
    <row r="437" spans="1:29">
      <c r="A437" s="25"/>
      <c r="B437" s="101"/>
      <c r="C437" s="48"/>
      <c r="D437" s="48"/>
      <c r="E437" s="48"/>
      <c r="F437" s="48"/>
      <c r="G437" s="48"/>
      <c r="H437" s="48"/>
      <c r="I437" s="49"/>
      <c r="N437" s="25"/>
      <c r="O437" s="25"/>
      <c r="S437" s="101"/>
      <c r="X437" s="25"/>
      <c r="AB437" s="25"/>
      <c r="AC437" s="25"/>
    </row>
    <row r="438" spans="1:29">
      <c r="A438" s="25"/>
      <c r="B438" s="101"/>
      <c r="C438" s="48"/>
      <c r="D438" s="48"/>
      <c r="E438" s="48"/>
      <c r="F438" s="48"/>
      <c r="G438" s="48"/>
      <c r="H438" s="48"/>
      <c r="I438" s="49"/>
      <c r="N438" s="25"/>
      <c r="O438" s="25"/>
      <c r="S438" s="101"/>
      <c r="X438" s="25"/>
      <c r="AB438" s="25"/>
      <c r="AC438" s="25"/>
    </row>
    <row r="439" spans="1:29">
      <c r="A439" s="25"/>
      <c r="B439" s="101"/>
      <c r="C439" s="48"/>
      <c r="D439" s="48"/>
      <c r="E439" s="48"/>
      <c r="F439" s="48"/>
      <c r="G439" s="48"/>
      <c r="H439" s="48"/>
      <c r="I439" s="49"/>
      <c r="N439" s="25"/>
      <c r="O439" s="25"/>
      <c r="S439" s="101"/>
      <c r="X439" s="25"/>
      <c r="AB439" s="25"/>
      <c r="AC439" s="25"/>
    </row>
    <row r="440" spans="1:29">
      <c r="A440" s="25"/>
      <c r="B440" s="101"/>
      <c r="C440" s="48"/>
      <c r="D440" s="48"/>
      <c r="E440" s="48"/>
      <c r="F440" s="48"/>
      <c r="G440" s="48"/>
      <c r="H440" s="48"/>
      <c r="I440" s="49"/>
      <c r="N440" s="25"/>
      <c r="O440" s="25"/>
      <c r="S440" s="101"/>
      <c r="X440" s="25"/>
      <c r="AB440" s="25"/>
      <c r="AC440" s="25"/>
    </row>
    <row r="441" spans="1:29">
      <c r="A441" s="25"/>
      <c r="B441" s="101"/>
      <c r="C441" s="48"/>
      <c r="D441" s="48"/>
      <c r="E441" s="48"/>
      <c r="F441" s="48"/>
      <c r="G441" s="48"/>
      <c r="H441" s="48"/>
      <c r="I441" s="49"/>
      <c r="N441" s="25"/>
      <c r="O441" s="25"/>
      <c r="S441" s="101"/>
      <c r="X441" s="25"/>
      <c r="AB441" s="25"/>
      <c r="AC441" s="25"/>
    </row>
    <row r="442" spans="1:29">
      <c r="A442" s="25"/>
      <c r="B442" s="101"/>
      <c r="C442" s="48"/>
      <c r="D442" s="48"/>
      <c r="E442" s="48"/>
      <c r="F442" s="48"/>
      <c r="G442" s="48"/>
      <c r="H442" s="48"/>
      <c r="I442" s="49"/>
      <c r="N442" s="25"/>
      <c r="O442" s="25"/>
      <c r="S442" s="101"/>
      <c r="X442" s="25"/>
      <c r="AB442" s="25"/>
      <c r="AC442" s="25"/>
    </row>
    <row r="443" spans="1:29">
      <c r="A443" s="25"/>
      <c r="B443" s="101"/>
      <c r="C443" s="48"/>
      <c r="D443" s="48"/>
      <c r="E443" s="48"/>
      <c r="F443" s="48"/>
      <c r="G443" s="48"/>
      <c r="H443" s="48"/>
      <c r="I443" s="49"/>
      <c r="N443" s="25"/>
      <c r="O443" s="25"/>
      <c r="S443" s="101"/>
      <c r="X443" s="25"/>
      <c r="AB443" s="25"/>
      <c r="AC443" s="25"/>
    </row>
    <row r="444" spans="1:29">
      <c r="A444" s="25"/>
      <c r="B444" s="101"/>
      <c r="C444" s="48"/>
      <c r="D444" s="48"/>
      <c r="E444" s="48"/>
      <c r="F444" s="48"/>
      <c r="G444" s="48"/>
      <c r="H444" s="48"/>
      <c r="I444" s="49"/>
      <c r="N444" s="25"/>
      <c r="O444" s="25"/>
      <c r="S444" s="101"/>
      <c r="X444" s="25"/>
      <c r="AB444" s="25"/>
      <c r="AC444" s="25"/>
    </row>
    <row r="445" spans="1:29">
      <c r="A445" s="25"/>
      <c r="B445" s="101"/>
      <c r="C445" s="48"/>
      <c r="D445" s="48"/>
      <c r="E445" s="48"/>
      <c r="F445" s="48"/>
      <c r="G445" s="48"/>
      <c r="H445" s="48"/>
      <c r="I445" s="49"/>
      <c r="N445" s="25"/>
      <c r="O445" s="25"/>
      <c r="S445" s="101"/>
      <c r="X445" s="25"/>
      <c r="AB445" s="25"/>
      <c r="AC445" s="25"/>
    </row>
    <row r="446" spans="1:29">
      <c r="A446" s="25"/>
      <c r="B446" s="101"/>
      <c r="C446" s="48"/>
      <c r="D446" s="48"/>
      <c r="E446" s="48"/>
      <c r="F446" s="48"/>
      <c r="G446" s="48"/>
      <c r="H446" s="48"/>
      <c r="I446" s="49"/>
      <c r="N446" s="25"/>
      <c r="O446" s="25"/>
      <c r="S446" s="101"/>
      <c r="X446" s="25"/>
      <c r="AB446" s="25"/>
      <c r="AC446" s="25"/>
    </row>
    <row r="447" spans="1:29">
      <c r="A447" s="25"/>
      <c r="B447" s="101"/>
      <c r="C447" s="48"/>
      <c r="D447" s="48"/>
      <c r="E447" s="48"/>
      <c r="F447" s="48"/>
      <c r="G447" s="48"/>
      <c r="H447" s="48"/>
      <c r="I447" s="49"/>
      <c r="N447" s="25"/>
      <c r="O447" s="25"/>
      <c r="S447" s="101"/>
      <c r="X447" s="25"/>
      <c r="AB447" s="25"/>
      <c r="AC447" s="25"/>
    </row>
    <row r="448" spans="1:29">
      <c r="A448" s="25"/>
      <c r="B448" s="101"/>
      <c r="C448" s="48"/>
      <c r="D448" s="48"/>
      <c r="E448" s="48"/>
      <c r="F448" s="48"/>
      <c r="G448" s="48"/>
      <c r="H448" s="48"/>
      <c r="I448" s="49"/>
      <c r="N448" s="25"/>
      <c r="O448" s="25"/>
      <c r="S448" s="101"/>
      <c r="X448" s="25"/>
      <c r="AB448" s="25"/>
      <c r="AC448" s="25"/>
    </row>
    <row r="449" spans="1:29">
      <c r="A449" s="25"/>
      <c r="B449" s="101"/>
      <c r="C449" s="48"/>
      <c r="D449" s="48"/>
      <c r="E449" s="48"/>
      <c r="F449" s="48"/>
      <c r="G449" s="48"/>
      <c r="H449" s="48"/>
      <c r="I449" s="49"/>
      <c r="N449" s="25"/>
      <c r="O449" s="25"/>
      <c r="S449" s="101"/>
      <c r="X449" s="25"/>
      <c r="AB449" s="25"/>
      <c r="AC449" s="25"/>
    </row>
    <row r="450" spans="1:29">
      <c r="A450" s="25"/>
      <c r="B450" s="101"/>
      <c r="C450" s="48"/>
      <c r="D450" s="48"/>
      <c r="E450" s="48"/>
      <c r="F450" s="48"/>
      <c r="G450" s="48"/>
      <c r="H450" s="48"/>
      <c r="I450" s="49"/>
      <c r="N450" s="25"/>
      <c r="O450" s="25"/>
      <c r="S450" s="101"/>
      <c r="X450" s="25"/>
      <c r="AB450" s="25"/>
      <c r="AC450" s="25"/>
    </row>
    <row r="451" spans="1:29">
      <c r="A451" s="25"/>
      <c r="B451" s="101"/>
      <c r="C451" s="48"/>
      <c r="D451" s="48"/>
      <c r="E451" s="48"/>
      <c r="F451" s="48"/>
      <c r="G451" s="48"/>
      <c r="H451" s="48"/>
      <c r="I451" s="49"/>
      <c r="N451" s="25"/>
      <c r="O451" s="25"/>
      <c r="S451" s="101"/>
      <c r="X451" s="25"/>
      <c r="AB451" s="25"/>
      <c r="AC451" s="25"/>
    </row>
    <row r="452" spans="1:29">
      <c r="A452" s="25"/>
      <c r="B452" s="101"/>
      <c r="C452" s="48"/>
      <c r="D452" s="48"/>
      <c r="E452" s="48"/>
      <c r="F452" s="48"/>
      <c r="G452" s="48"/>
      <c r="H452" s="48"/>
      <c r="I452" s="49"/>
      <c r="N452" s="25"/>
      <c r="O452" s="25"/>
      <c r="S452" s="101"/>
      <c r="X452" s="25"/>
      <c r="AB452" s="25"/>
      <c r="AC452" s="25"/>
    </row>
    <row r="453" spans="1:29">
      <c r="A453" s="25"/>
      <c r="B453" s="101"/>
      <c r="C453" s="48"/>
      <c r="D453" s="48"/>
      <c r="E453" s="48"/>
      <c r="F453" s="48"/>
      <c r="G453" s="48"/>
      <c r="H453" s="48"/>
      <c r="I453" s="49"/>
      <c r="N453" s="25"/>
      <c r="O453" s="25"/>
      <c r="S453" s="101"/>
      <c r="X453" s="25"/>
      <c r="AB453" s="25"/>
      <c r="AC453" s="25"/>
    </row>
    <row r="454" spans="1:29">
      <c r="A454" s="25"/>
      <c r="B454" s="101"/>
      <c r="C454" s="48"/>
      <c r="D454" s="48"/>
      <c r="E454" s="48"/>
      <c r="F454" s="48"/>
      <c r="G454" s="48"/>
      <c r="H454" s="48"/>
      <c r="I454" s="49"/>
      <c r="N454" s="25"/>
      <c r="O454" s="25"/>
      <c r="S454" s="101"/>
      <c r="X454" s="25"/>
      <c r="AB454" s="25"/>
      <c r="AC454" s="25"/>
    </row>
    <row r="455" spans="1:29">
      <c r="A455" s="25"/>
      <c r="B455" s="101"/>
      <c r="C455" s="48"/>
      <c r="D455" s="48"/>
      <c r="E455" s="48"/>
      <c r="F455" s="48"/>
      <c r="G455" s="48"/>
      <c r="H455" s="48"/>
      <c r="I455" s="49"/>
      <c r="N455" s="25"/>
      <c r="O455" s="25"/>
      <c r="S455" s="101"/>
      <c r="X455" s="25"/>
      <c r="AB455" s="25"/>
      <c r="AC455" s="25"/>
    </row>
    <row r="456" spans="1:29">
      <c r="A456" s="25"/>
      <c r="B456" s="101"/>
      <c r="C456" s="48"/>
      <c r="D456" s="48"/>
      <c r="E456" s="48"/>
      <c r="F456" s="48"/>
      <c r="G456" s="48"/>
      <c r="H456" s="48"/>
      <c r="I456" s="49"/>
      <c r="N456" s="25"/>
      <c r="O456" s="25"/>
      <c r="S456" s="101"/>
      <c r="X456" s="25"/>
      <c r="AB456" s="25"/>
      <c r="AC456" s="25"/>
    </row>
    <row r="457" spans="1:29">
      <c r="A457" s="25"/>
      <c r="B457" s="101"/>
      <c r="C457" s="48"/>
      <c r="D457" s="48"/>
      <c r="E457" s="48"/>
      <c r="F457" s="48"/>
      <c r="G457" s="48"/>
      <c r="H457" s="48"/>
      <c r="I457" s="49"/>
      <c r="N457" s="25"/>
      <c r="O457" s="25"/>
      <c r="S457" s="101"/>
      <c r="X457" s="25"/>
      <c r="AB457" s="25"/>
      <c r="AC457" s="25"/>
    </row>
    <row r="458" spans="1:29">
      <c r="A458" s="25"/>
      <c r="B458" s="101"/>
      <c r="C458" s="48"/>
      <c r="D458" s="48"/>
      <c r="E458" s="48"/>
      <c r="F458" s="48"/>
      <c r="G458" s="48"/>
      <c r="H458" s="48"/>
      <c r="I458" s="49"/>
      <c r="N458" s="25"/>
      <c r="O458" s="25"/>
      <c r="S458" s="101"/>
      <c r="X458" s="25"/>
      <c r="AB458" s="25"/>
      <c r="AC458" s="25"/>
    </row>
    <row r="459" spans="1:29">
      <c r="A459" s="25"/>
      <c r="B459" s="101"/>
      <c r="C459" s="48"/>
      <c r="D459" s="48"/>
      <c r="E459" s="48"/>
      <c r="F459" s="48"/>
      <c r="G459" s="48"/>
      <c r="H459" s="48"/>
      <c r="I459" s="49"/>
      <c r="N459" s="25"/>
      <c r="O459" s="25"/>
      <c r="S459" s="101"/>
      <c r="X459" s="25"/>
      <c r="AB459" s="25"/>
      <c r="AC459" s="25"/>
    </row>
    <row r="460" spans="1:29">
      <c r="A460" s="25"/>
      <c r="B460" s="101"/>
      <c r="C460" s="48"/>
      <c r="D460" s="48"/>
      <c r="E460" s="48"/>
      <c r="F460" s="48"/>
      <c r="G460" s="48"/>
      <c r="H460" s="48"/>
      <c r="I460" s="49"/>
      <c r="N460" s="25"/>
      <c r="O460" s="25"/>
      <c r="S460" s="101"/>
      <c r="X460" s="25"/>
      <c r="AB460" s="25"/>
      <c r="AC460" s="25"/>
    </row>
    <row r="461" spans="1:29">
      <c r="A461" s="25"/>
      <c r="B461" s="101"/>
      <c r="C461" s="48"/>
      <c r="D461" s="48"/>
      <c r="E461" s="48"/>
      <c r="F461" s="48"/>
      <c r="G461" s="48"/>
      <c r="H461" s="48"/>
      <c r="I461" s="49"/>
      <c r="N461" s="25"/>
      <c r="O461" s="25"/>
      <c r="S461" s="101"/>
      <c r="X461" s="25"/>
      <c r="AB461" s="25"/>
      <c r="AC461" s="25"/>
    </row>
    <row r="462" spans="1:29">
      <c r="A462" s="25"/>
      <c r="B462" s="101"/>
      <c r="C462" s="48"/>
      <c r="D462" s="48"/>
      <c r="E462" s="48"/>
      <c r="F462" s="48"/>
      <c r="G462" s="48"/>
      <c r="H462" s="48"/>
      <c r="I462" s="49"/>
      <c r="N462" s="25"/>
      <c r="O462" s="25"/>
      <c r="S462" s="101"/>
      <c r="X462" s="25"/>
      <c r="AB462" s="25"/>
      <c r="AC462" s="25"/>
    </row>
    <row r="463" spans="1:29">
      <c r="A463" s="25"/>
      <c r="B463" s="101"/>
      <c r="C463" s="48"/>
      <c r="D463" s="48"/>
      <c r="E463" s="48"/>
      <c r="F463" s="48"/>
      <c r="G463" s="48"/>
      <c r="H463" s="48"/>
      <c r="I463" s="49"/>
      <c r="N463" s="25"/>
      <c r="O463" s="25"/>
      <c r="S463" s="101"/>
      <c r="X463" s="25"/>
      <c r="AB463" s="25"/>
      <c r="AC463" s="25"/>
    </row>
    <row r="464" spans="1:29">
      <c r="A464" s="25"/>
      <c r="B464" s="101"/>
      <c r="C464" s="48"/>
      <c r="D464" s="48"/>
      <c r="E464" s="48"/>
      <c r="F464" s="48"/>
      <c r="G464" s="48"/>
      <c r="H464" s="48"/>
      <c r="I464" s="49"/>
      <c r="N464" s="25"/>
      <c r="O464" s="25"/>
      <c r="S464" s="101"/>
      <c r="X464" s="25"/>
      <c r="AB464" s="25"/>
      <c r="AC464" s="25"/>
    </row>
    <row r="465" spans="1:29">
      <c r="A465" s="25"/>
      <c r="B465" s="101"/>
      <c r="C465" s="48"/>
      <c r="D465" s="48"/>
      <c r="E465" s="48"/>
      <c r="F465" s="48"/>
      <c r="G465" s="48"/>
      <c r="H465" s="48"/>
      <c r="I465" s="49"/>
      <c r="N465" s="25"/>
      <c r="O465" s="25"/>
      <c r="S465" s="101"/>
      <c r="X465" s="25"/>
      <c r="AB465" s="25"/>
      <c r="AC465" s="25"/>
    </row>
    <row r="466" spans="1:29">
      <c r="A466" s="25"/>
      <c r="B466" s="101"/>
      <c r="C466" s="48"/>
      <c r="D466" s="48"/>
      <c r="E466" s="48"/>
      <c r="F466" s="48"/>
      <c r="G466" s="48"/>
      <c r="H466" s="48"/>
      <c r="I466" s="49"/>
      <c r="N466" s="25"/>
      <c r="O466" s="25"/>
      <c r="S466" s="101"/>
      <c r="X466" s="25"/>
      <c r="AB466" s="25"/>
      <c r="AC466" s="25"/>
    </row>
    <row r="467" spans="1:29">
      <c r="A467" s="25"/>
      <c r="B467" s="101"/>
      <c r="C467" s="48"/>
      <c r="D467" s="48"/>
      <c r="E467" s="48"/>
      <c r="F467" s="48"/>
      <c r="G467" s="48"/>
      <c r="H467" s="48"/>
      <c r="I467" s="49"/>
      <c r="N467" s="25"/>
      <c r="O467" s="25"/>
      <c r="S467" s="101"/>
      <c r="X467" s="25"/>
      <c r="AB467" s="25"/>
      <c r="AC467" s="25"/>
    </row>
    <row r="468" spans="1:29">
      <c r="A468" s="25"/>
      <c r="B468" s="101"/>
      <c r="C468" s="48"/>
      <c r="D468" s="48"/>
      <c r="E468" s="48"/>
      <c r="F468" s="48"/>
      <c r="G468" s="48"/>
      <c r="H468" s="48"/>
      <c r="I468" s="49"/>
      <c r="N468" s="25"/>
      <c r="O468" s="25"/>
      <c r="S468" s="101"/>
      <c r="X468" s="25"/>
      <c r="AB468" s="25"/>
      <c r="AC468" s="25"/>
    </row>
    <row r="469" spans="1:29">
      <c r="A469" s="25"/>
      <c r="B469" s="101"/>
      <c r="C469" s="48"/>
      <c r="D469" s="48"/>
      <c r="E469" s="48"/>
      <c r="F469" s="48"/>
      <c r="G469" s="48"/>
      <c r="H469" s="48"/>
      <c r="I469" s="49"/>
      <c r="N469" s="25"/>
      <c r="O469" s="25"/>
      <c r="S469" s="101"/>
      <c r="X469" s="25"/>
      <c r="AB469" s="25"/>
      <c r="AC469" s="25"/>
    </row>
    <row r="470" spans="1:29">
      <c r="A470" s="25"/>
      <c r="B470" s="101"/>
      <c r="C470" s="48"/>
      <c r="D470" s="48"/>
      <c r="E470" s="48"/>
      <c r="F470" s="48"/>
      <c r="G470" s="48"/>
      <c r="H470" s="48"/>
      <c r="I470" s="49"/>
      <c r="N470" s="25"/>
      <c r="O470" s="25"/>
      <c r="S470" s="101"/>
      <c r="X470" s="25"/>
      <c r="AB470" s="25"/>
      <c r="AC470" s="25"/>
    </row>
    <row r="471" spans="1:29">
      <c r="A471" s="25"/>
      <c r="B471" s="101"/>
      <c r="C471" s="48"/>
      <c r="D471" s="48"/>
      <c r="E471" s="48"/>
      <c r="F471" s="48"/>
      <c r="G471" s="48"/>
      <c r="H471" s="48"/>
      <c r="I471" s="49"/>
      <c r="N471" s="25"/>
      <c r="O471" s="25"/>
      <c r="S471" s="101"/>
      <c r="X471" s="25"/>
      <c r="AB471" s="25"/>
      <c r="AC471" s="25"/>
    </row>
    <row r="472" spans="1:29">
      <c r="A472" s="25"/>
      <c r="B472" s="101"/>
      <c r="C472" s="48"/>
      <c r="D472" s="48"/>
      <c r="E472" s="48"/>
      <c r="F472" s="48"/>
      <c r="G472" s="48"/>
      <c r="H472" s="48"/>
      <c r="I472" s="49"/>
      <c r="N472" s="25"/>
      <c r="O472" s="25"/>
      <c r="S472" s="101"/>
      <c r="X472" s="25"/>
      <c r="AB472" s="25"/>
      <c r="AC472" s="25"/>
    </row>
    <row r="473" spans="1:29">
      <c r="A473" s="25"/>
      <c r="B473" s="101"/>
      <c r="C473" s="48"/>
      <c r="D473" s="48"/>
      <c r="E473" s="48"/>
      <c r="F473" s="48"/>
      <c r="G473" s="48"/>
      <c r="H473" s="48"/>
      <c r="I473" s="49"/>
      <c r="N473" s="25"/>
      <c r="O473" s="25"/>
      <c r="S473" s="101"/>
      <c r="X473" s="25"/>
      <c r="AB473" s="25"/>
      <c r="AC473" s="25"/>
    </row>
    <row r="474" spans="1:29">
      <c r="A474" s="25"/>
      <c r="B474" s="101"/>
      <c r="C474" s="48"/>
      <c r="D474" s="48"/>
      <c r="E474" s="48"/>
      <c r="F474" s="48"/>
      <c r="G474" s="48"/>
      <c r="H474" s="48"/>
      <c r="I474" s="49"/>
      <c r="N474" s="25"/>
      <c r="O474" s="25"/>
      <c r="S474" s="101"/>
      <c r="X474" s="25"/>
      <c r="AB474" s="25"/>
      <c r="AC474" s="25"/>
    </row>
    <row r="475" spans="1:29">
      <c r="A475" s="25"/>
      <c r="B475" s="101"/>
      <c r="C475" s="48"/>
      <c r="D475" s="48"/>
      <c r="E475" s="48"/>
      <c r="F475" s="48"/>
      <c r="G475" s="48"/>
      <c r="H475" s="48"/>
      <c r="I475" s="49"/>
      <c r="N475" s="25"/>
      <c r="O475" s="25"/>
      <c r="S475" s="101"/>
      <c r="X475" s="25"/>
      <c r="AB475" s="25"/>
      <c r="AC475" s="25"/>
    </row>
    <row r="476" spans="1:29">
      <c r="A476" s="25"/>
      <c r="B476" s="101"/>
      <c r="C476" s="48"/>
      <c r="D476" s="48"/>
      <c r="E476" s="48"/>
      <c r="F476" s="48"/>
      <c r="G476" s="48"/>
      <c r="H476" s="48"/>
      <c r="I476" s="49"/>
      <c r="N476" s="25"/>
      <c r="O476" s="25"/>
      <c r="S476" s="101"/>
      <c r="X476" s="25"/>
      <c r="AB476" s="25"/>
      <c r="AC476" s="25"/>
    </row>
    <row r="477" spans="1:29">
      <c r="A477" s="25"/>
      <c r="B477" s="101"/>
      <c r="C477" s="48"/>
      <c r="D477" s="48"/>
      <c r="E477" s="48"/>
      <c r="F477" s="48"/>
      <c r="G477" s="48"/>
      <c r="H477" s="48"/>
      <c r="I477" s="49"/>
      <c r="N477" s="25"/>
      <c r="O477" s="25"/>
      <c r="S477" s="101"/>
      <c r="X477" s="25"/>
      <c r="AB477" s="25"/>
      <c r="AC477" s="25"/>
    </row>
    <row r="478" spans="1:29">
      <c r="A478" s="25"/>
      <c r="B478" s="101"/>
      <c r="C478" s="48"/>
      <c r="D478" s="48"/>
      <c r="E478" s="48"/>
      <c r="F478" s="48"/>
      <c r="G478" s="48"/>
      <c r="H478" s="48"/>
      <c r="I478" s="49"/>
      <c r="N478" s="25"/>
      <c r="O478" s="25"/>
      <c r="S478" s="101"/>
      <c r="X478" s="25"/>
      <c r="AB478" s="25"/>
      <c r="AC478" s="25"/>
    </row>
    <row r="479" spans="1:29">
      <c r="A479" s="25"/>
      <c r="B479" s="101"/>
      <c r="C479" s="48"/>
      <c r="D479" s="48"/>
      <c r="E479" s="48"/>
      <c r="F479" s="48"/>
      <c r="G479" s="48"/>
      <c r="H479" s="48"/>
      <c r="I479" s="49"/>
      <c r="N479" s="25"/>
      <c r="O479" s="25"/>
      <c r="S479" s="101"/>
      <c r="X479" s="25"/>
      <c r="AB479" s="25"/>
      <c r="AC479" s="25"/>
    </row>
    <row r="480" spans="1:29">
      <c r="A480" s="25"/>
      <c r="B480" s="101"/>
      <c r="C480" s="48"/>
      <c r="D480" s="48"/>
      <c r="E480" s="48"/>
      <c r="F480" s="48"/>
      <c r="G480" s="48"/>
      <c r="H480" s="48"/>
      <c r="I480" s="49"/>
      <c r="N480" s="25"/>
      <c r="O480" s="25"/>
      <c r="S480" s="101"/>
      <c r="X480" s="25"/>
      <c r="AB480" s="25"/>
      <c r="AC480" s="25"/>
    </row>
    <row r="481" spans="1:29">
      <c r="A481" s="25"/>
      <c r="B481" s="101"/>
      <c r="C481" s="48"/>
      <c r="D481" s="48"/>
      <c r="E481" s="48"/>
      <c r="F481" s="48"/>
      <c r="G481" s="48"/>
      <c r="H481" s="48"/>
      <c r="I481" s="49"/>
      <c r="N481" s="25"/>
      <c r="O481" s="25"/>
      <c r="S481" s="101"/>
      <c r="X481" s="25"/>
      <c r="AB481" s="25"/>
      <c r="AC481" s="25"/>
    </row>
    <row r="482" spans="1:29">
      <c r="A482" s="25"/>
      <c r="B482" s="101"/>
      <c r="C482" s="48"/>
      <c r="D482" s="48"/>
      <c r="E482" s="48"/>
      <c r="F482" s="48"/>
      <c r="G482" s="48"/>
      <c r="H482" s="48"/>
      <c r="I482" s="49"/>
      <c r="N482" s="25"/>
      <c r="O482" s="25"/>
      <c r="S482" s="101"/>
      <c r="X482" s="25"/>
      <c r="AB482" s="25"/>
      <c r="AC482" s="25"/>
    </row>
    <row r="483" spans="1:29">
      <c r="A483" s="25"/>
      <c r="B483" s="101"/>
      <c r="C483" s="48"/>
      <c r="D483" s="48"/>
      <c r="E483" s="48"/>
      <c r="F483" s="48"/>
      <c r="G483" s="48"/>
      <c r="H483" s="48"/>
      <c r="I483" s="49"/>
      <c r="N483" s="25"/>
      <c r="O483" s="25"/>
      <c r="S483" s="101"/>
      <c r="X483" s="25"/>
      <c r="AB483" s="25"/>
      <c r="AC483" s="25"/>
    </row>
    <row r="484" spans="1:29">
      <c r="A484" s="25"/>
      <c r="B484" s="101"/>
      <c r="C484" s="48"/>
      <c r="D484" s="48"/>
      <c r="E484" s="48"/>
      <c r="F484" s="48"/>
      <c r="G484" s="48"/>
      <c r="H484" s="48"/>
      <c r="I484" s="49"/>
      <c r="N484" s="25"/>
      <c r="O484" s="25"/>
      <c r="S484" s="101"/>
      <c r="X484" s="25"/>
      <c r="AB484" s="25"/>
      <c r="AC484" s="25"/>
    </row>
    <row r="485" spans="1:29">
      <c r="A485" s="25"/>
      <c r="B485" s="101"/>
      <c r="C485" s="48"/>
      <c r="D485" s="48"/>
      <c r="E485" s="48"/>
      <c r="F485" s="48"/>
      <c r="G485" s="48"/>
      <c r="H485" s="48"/>
      <c r="I485" s="49"/>
      <c r="N485" s="25"/>
      <c r="O485" s="25"/>
      <c r="S485" s="101"/>
      <c r="X485" s="25"/>
      <c r="AB485" s="25"/>
      <c r="AC485" s="25"/>
    </row>
    <row r="486" spans="1:29">
      <c r="A486" s="25"/>
      <c r="B486" s="101"/>
      <c r="C486" s="48"/>
      <c r="D486" s="48"/>
      <c r="E486" s="48"/>
      <c r="F486" s="48"/>
      <c r="G486" s="48"/>
      <c r="H486" s="48"/>
      <c r="I486" s="49"/>
      <c r="N486" s="25"/>
      <c r="O486" s="25"/>
      <c r="S486" s="101"/>
      <c r="X486" s="25"/>
      <c r="AB486" s="25"/>
      <c r="AC486" s="25"/>
    </row>
    <row r="487" spans="1:29">
      <c r="A487" s="25"/>
      <c r="B487" s="101"/>
      <c r="C487" s="48"/>
      <c r="D487" s="48"/>
      <c r="E487" s="48"/>
      <c r="F487" s="48"/>
      <c r="G487" s="48"/>
      <c r="H487" s="48"/>
      <c r="I487" s="49"/>
      <c r="N487" s="25"/>
      <c r="O487" s="25"/>
      <c r="S487" s="101"/>
      <c r="X487" s="25"/>
      <c r="AB487" s="25"/>
      <c r="AC487" s="25"/>
    </row>
    <row r="488" spans="1:29">
      <c r="A488" s="25"/>
      <c r="B488" s="101"/>
      <c r="C488" s="48"/>
      <c r="D488" s="48"/>
      <c r="E488" s="48"/>
      <c r="F488" s="48"/>
      <c r="G488" s="48"/>
      <c r="H488" s="48"/>
      <c r="I488" s="49"/>
      <c r="N488" s="25"/>
      <c r="O488" s="25"/>
      <c r="S488" s="101"/>
      <c r="X488" s="25"/>
      <c r="AB488" s="25"/>
      <c r="AC488" s="25"/>
    </row>
    <row r="489" spans="1:29">
      <c r="A489" s="25"/>
      <c r="B489" s="101"/>
      <c r="C489" s="48"/>
      <c r="D489" s="48"/>
      <c r="E489" s="48"/>
      <c r="F489" s="48"/>
      <c r="G489" s="48"/>
      <c r="H489" s="48"/>
      <c r="I489" s="49"/>
      <c r="N489" s="25"/>
      <c r="O489" s="25"/>
      <c r="S489" s="101"/>
      <c r="X489" s="25"/>
      <c r="AB489" s="25"/>
      <c r="AC489" s="25"/>
    </row>
    <row r="490" spans="1:29">
      <c r="A490" s="25"/>
      <c r="B490" s="101"/>
      <c r="C490" s="48"/>
      <c r="D490" s="48"/>
      <c r="E490" s="48"/>
      <c r="F490" s="48"/>
      <c r="G490" s="48"/>
      <c r="H490" s="48"/>
      <c r="I490" s="49"/>
      <c r="N490" s="25"/>
      <c r="O490" s="25"/>
      <c r="S490" s="101"/>
      <c r="X490" s="25"/>
      <c r="AB490" s="25"/>
      <c r="AC490" s="25"/>
    </row>
    <row r="491" spans="1:29">
      <c r="A491" s="25"/>
      <c r="B491" s="101"/>
      <c r="C491" s="48"/>
      <c r="D491" s="48"/>
      <c r="E491" s="48"/>
      <c r="F491" s="48"/>
      <c r="G491" s="48"/>
      <c r="H491" s="48"/>
      <c r="I491" s="49"/>
      <c r="N491" s="25"/>
      <c r="O491" s="25"/>
      <c r="S491" s="101"/>
      <c r="X491" s="25"/>
      <c r="AB491" s="25"/>
      <c r="AC491" s="25"/>
    </row>
    <row r="492" spans="1:29">
      <c r="A492" s="25"/>
      <c r="B492" s="101"/>
      <c r="C492" s="48"/>
      <c r="D492" s="48"/>
      <c r="E492" s="48"/>
      <c r="F492" s="48"/>
      <c r="G492" s="48"/>
      <c r="H492" s="48"/>
      <c r="I492" s="49"/>
      <c r="N492" s="25"/>
      <c r="O492" s="25"/>
      <c r="S492" s="101"/>
      <c r="X492" s="25"/>
      <c r="AB492" s="25"/>
      <c r="AC492" s="25"/>
    </row>
    <row r="493" spans="1:29">
      <c r="A493" s="25"/>
      <c r="B493" s="101"/>
      <c r="C493" s="48"/>
      <c r="D493" s="48"/>
      <c r="E493" s="48"/>
      <c r="F493" s="48"/>
      <c r="G493" s="48"/>
      <c r="H493" s="48"/>
      <c r="I493" s="49"/>
      <c r="N493" s="25"/>
      <c r="O493" s="25"/>
      <c r="S493" s="101"/>
      <c r="X493" s="25"/>
      <c r="AB493" s="25"/>
      <c r="AC493" s="25"/>
    </row>
    <row r="494" spans="1:29">
      <c r="A494" s="25"/>
      <c r="B494" s="101"/>
      <c r="C494" s="48"/>
      <c r="D494" s="48"/>
      <c r="E494" s="48"/>
      <c r="F494" s="48"/>
      <c r="G494" s="48"/>
      <c r="H494" s="48"/>
      <c r="I494" s="49"/>
      <c r="N494" s="25"/>
      <c r="O494" s="25"/>
      <c r="S494" s="101"/>
      <c r="X494" s="25"/>
      <c r="AB494" s="25"/>
      <c r="AC494" s="25"/>
    </row>
    <row r="495" spans="1:29">
      <c r="A495" s="25"/>
      <c r="B495" s="101"/>
      <c r="C495" s="48"/>
      <c r="D495" s="48"/>
      <c r="E495" s="48"/>
      <c r="F495" s="48"/>
      <c r="G495" s="48"/>
      <c r="H495" s="48"/>
      <c r="I495" s="49"/>
      <c r="N495" s="25"/>
      <c r="O495" s="25"/>
      <c r="S495" s="101"/>
      <c r="X495" s="25"/>
      <c r="AB495" s="25"/>
      <c r="AC495" s="25"/>
    </row>
    <row r="496" spans="1:29">
      <c r="A496" s="25"/>
      <c r="B496" s="101"/>
      <c r="C496" s="48"/>
      <c r="D496" s="48"/>
      <c r="E496" s="48"/>
      <c r="F496" s="48"/>
      <c r="G496" s="48"/>
      <c r="H496" s="48"/>
      <c r="I496" s="49"/>
      <c r="N496" s="25"/>
      <c r="O496" s="25"/>
      <c r="S496" s="101"/>
      <c r="X496" s="25"/>
      <c r="AB496" s="25"/>
      <c r="AC496" s="25"/>
    </row>
    <row r="497" spans="1:29">
      <c r="A497" s="25"/>
      <c r="B497" s="101"/>
      <c r="C497" s="48"/>
      <c r="D497" s="48"/>
      <c r="E497" s="48"/>
      <c r="F497" s="48"/>
      <c r="G497" s="48"/>
      <c r="H497" s="48"/>
      <c r="I497" s="49"/>
      <c r="N497" s="25"/>
      <c r="O497" s="25"/>
      <c r="S497" s="101"/>
      <c r="X497" s="25"/>
      <c r="AB497" s="25"/>
      <c r="AC497" s="25"/>
    </row>
    <row r="498" spans="1:29">
      <c r="A498" s="25"/>
      <c r="B498" s="101"/>
      <c r="C498" s="48"/>
      <c r="D498" s="48"/>
      <c r="E498" s="48"/>
      <c r="F498" s="48"/>
      <c r="G498" s="48"/>
      <c r="H498" s="48"/>
      <c r="I498" s="49"/>
      <c r="N498" s="25"/>
      <c r="O498" s="25"/>
      <c r="S498" s="101"/>
      <c r="X498" s="25"/>
      <c r="AB498" s="25"/>
      <c r="AC498" s="25"/>
    </row>
    <row r="499" spans="1:29">
      <c r="A499" s="25"/>
      <c r="B499" s="101"/>
      <c r="C499" s="48"/>
      <c r="D499" s="48"/>
      <c r="E499" s="48"/>
      <c r="F499" s="48"/>
      <c r="G499" s="48"/>
      <c r="H499" s="48"/>
      <c r="I499" s="49"/>
      <c r="N499" s="25"/>
      <c r="O499" s="25"/>
      <c r="S499" s="101"/>
      <c r="X499" s="25"/>
      <c r="AB499" s="25"/>
      <c r="AC499" s="25"/>
    </row>
    <row r="500" spans="1:29">
      <c r="A500" s="25"/>
      <c r="B500" s="101"/>
      <c r="C500" s="48"/>
      <c r="D500" s="48"/>
      <c r="E500" s="48"/>
      <c r="F500" s="48"/>
      <c r="G500" s="48"/>
      <c r="H500" s="48"/>
      <c r="I500" s="49"/>
      <c r="N500" s="25"/>
      <c r="O500" s="25"/>
      <c r="S500" s="101"/>
      <c r="X500" s="25"/>
      <c r="AB500" s="25"/>
      <c r="AC500" s="25"/>
    </row>
    <row r="501" spans="1:29">
      <c r="A501" s="25"/>
      <c r="B501" s="101"/>
      <c r="C501" s="48"/>
      <c r="D501" s="48"/>
      <c r="E501" s="48"/>
      <c r="F501" s="48"/>
      <c r="G501" s="48"/>
      <c r="H501" s="48"/>
      <c r="I501" s="49"/>
      <c r="N501" s="25"/>
      <c r="O501" s="25"/>
      <c r="S501" s="101"/>
      <c r="X501" s="25"/>
      <c r="AB501" s="25"/>
      <c r="AC501" s="25"/>
    </row>
    <row r="502" spans="1:29">
      <c r="A502" s="25"/>
      <c r="B502" s="101"/>
      <c r="C502" s="48"/>
      <c r="D502" s="48"/>
      <c r="E502" s="48"/>
      <c r="F502" s="48"/>
      <c r="G502" s="48"/>
      <c r="H502" s="48"/>
      <c r="I502" s="49"/>
      <c r="N502" s="25"/>
      <c r="O502" s="25"/>
      <c r="S502" s="101"/>
      <c r="X502" s="25"/>
      <c r="AB502" s="25"/>
      <c r="AC502" s="25"/>
    </row>
    <row r="503" spans="1:29">
      <c r="A503" s="25"/>
      <c r="B503" s="101"/>
      <c r="C503" s="48"/>
      <c r="D503" s="48"/>
      <c r="E503" s="48"/>
      <c r="F503" s="48"/>
      <c r="G503" s="48"/>
      <c r="H503" s="48"/>
      <c r="I503" s="49"/>
      <c r="N503" s="25"/>
      <c r="O503" s="25"/>
      <c r="S503" s="101"/>
      <c r="X503" s="25"/>
      <c r="AB503" s="25"/>
      <c r="AC503" s="25"/>
    </row>
    <row r="504" spans="1:29">
      <c r="A504" s="25"/>
      <c r="B504" s="101"/>
      <c r="C504" s="48"/>
      <c r="D504" s="48"/>
      <c r="E504" s="48"/>
      <c r="F504" s="48"/>
      <c r="G504" s="48"/>
      <c r="H504" s="48"/>
      <c r="I504" s="49"/>
      <c r="N504" s="25"/>
      <c r="O504" s="25"/>
      <c r="S504" s="101"/>
      <c r="X504" s="25"/>
      <c r="AB504" s="25"/>
      <c r="AC504" s="25"/>
    </row>
    <row r="505" spans="1:29">
      <c r="A505" s="25"/>
      <c r="B505" s="101"/>
      <c r="C505" s="48"/>
      <c r="D505" s="48"/>
      <c r="E505" s="48"/>
      <c r="F505" s="48"/>
      <c r="G505" s="48"/>
      <c r="H505" s="48"/>
      <c r="I505" s="49"/>
      <c r="N505" s="25"/>
      <c r="O505" s="25"/>
      <c r="S505" s="101"/>
      <c r="X505" s="25"/>
      <c r="AB505" s="25"/>
      <c r="AC505" s="25"/>
    </row>
    <row r="506" spans="1:29">
      <c r="A506" s="25"/>
      <c r="B506" s="101"/>
      <c r="C506" s="48"/>
      <c r="D506" s="48"/>
      <c r="E506" s="48"/>
      <c r="F506" s="48"/>
      <c r="G506" s="48"/>
      <c r="H506" s="48"/>
      <c r="I506" s="49"/>
      <c r="N506" s="25"/>
      <c r="O506" s="25"/>
      <c r="S506" s="101"/>
      <c r="X506" s="25"/>
      <c r="AB506" s="25"/>
      <c r="AC506" s="25"/>
    </row>
    <row r="507" spans="1:29">
      <c r="A507" s="25"/>
      <c r="B507" s="101"/>
      <c r="C507" s="48"/>
      <c r="D507" s="48"/>
      <c r="E507" s="48"/>
      <c r="F507" s="48"/>
      <c r="G507" s="48"/>
      <c r="H507" s="48"/>
      <c r="I507" s="49"/>
      <c r="N507" s="25"/>
      <c r="O507" s="25"/>
      <c r="S507" s="101"/>
      <c r="X507" s="25"/>
      <c r="AB507" s="25"/>
      <c r="AC507" s="25"/>
    </row>
    <row r="508" spans="1:29">
      <c r="A508" s="25"/>
      <c r="B508" s="101"/>
      <c r="C508" s="48"/>
      <c r="D508" s="48"/>
      <c r="E508" s="48"/>
      <c r="F508" s="48"/>
      <c r="G508" s="48"/>
      <c r="H508" s="48"/>
      <c r="I508" s="49"/>
      <c r="N508" s="25"/>
      <c r="O508" s="25"/>
      <c r="S508" s="101"/>
      <c r="X508" s="25"/>
      <c r="AB508" s="25"/>
      <c r="AC508" s="25"/>
    </row>
    <row r="509" spans="1:29">
      <c r="A509" s="25"/>
      <c r="B509" s="101"/>
      <c r="C509" s="48"/>
      <c r="D509" s="48"/>
      <c r="E509" s="48"/>
      <c r="F509" s="48"/>
      <c r="G509" s="48"/>
      <c r="H509" s="48"/>
      <c r="I509" s="49"/>
      <c r="N509" s="25"/>
      <c r="O509" s="25"/>
      <c r="S509" s="101"/>
      <c r="X509" s="25"/>
      <c r="AB509" s="25"/>
      <c r="AC509" s="25"/>
    </row>
    <row r="510" spans="1:29">
      <c r="A510" s="25"/>
      <c r="B510" s="101"/>
      <c r="C510" s="48"/>
      <c r="D510" s="48"/>
      <c r="E510" s="48"/>
      <c r="F510" s="48"/>
      <c r="G510" s="48"/>
      <c r="H510" s="48"/>
      <c r="I510" s="49"/>
      <c r="N510" s="25"/>
      <c r="O510" s="25"/>
      <c r="S510" s="101"/>
      <c r="X510" s="25"/>
      <c r="AB510" s="25"/>
      <c r="AC510" s="25"/>
    </row>
    <row r="511" spans="1:29">
      <c r="A511" s="25"/>
      <c r="B511" s="101"/>
      <c r="C511" s="48"/>
      <c r="D511" s="48"/>
      <c r="E511" s="48"/>
      <c r="F511" s="48"/>
      <c r="G511" s="48"/>
      <c r="H511" s="48"/>
      <c r="I511" s="49"/>
      <c r="N511" s="25"/>
      <c r="O511" s="25"/>
      <c r="S511" s="101"/>
      <c r="X511" s="25"/>
      <c r="AB511" s="25"/>
      <c r="AC511" s="25"/>
    </row>
    <row r="512" spans="1:29">
      <c r="A512" s="25"/>
      <c r="B512" s="101"/>
      <c r="C512" s="48"/>
      <c r="D512" s="48"/>
      <c r="E512" s="48"/>
      <c r="F512" s="48"/>
      <c r="G512" s="48"/>
      <c r="H512" s="48"/>
      <c r="I512" s="49"/>
      <c r="N512" s="25"/>
      <c r="O512" s="25"/>
      <c r="S512" s="101"/>
      <c r="X512" s="25"/>
      <c r="AB512" s="25"/>
      <c r="AC512" s="25"/>
    </row>
    <row r="513" spans="1:29">
      <c r="A513" s="25"/>
      <c r="B513" s="101"/>
      <c r="C513" s="48"/>
      <c r="D513" s="48"/>
      <c r="E513" s="48"/>
      <c r="F513" s="48"/>
      <c r="G513" s="48"/>
      <c r="H513" s="48"/>
      <c r="I513" s="49"/>
      <c r="N513" s="25"/>
      <c r="O513" s="25"/>
      <c r="S513" s="101"/>
      <c r="X513" s="25"/>
      <c r="AB513" s="25"/>
      <c r="AC513" s="25"/>
    </row>
    <row r="514" spans="1:29">
      <c r="A514" s="25"/>
      <c r="B514" s="101"/>
      <c r="C514" s="48"/>
      <c r="D514" s="48"/>
      <c r="E514" s="48"/>
      <c r="F514" s="48"/>
      <c r="G514" s="48"/>
      <c r="H514" s="48"/>
      <c r="I514" s="49"/>
      <c r="N514" s="25"/>
      <c r="O514" s="25"/>
      <c r="S514" s="101"/>
      <c r="X514" s="25"/>
      <c r="AB514" s="25"/>
      <c r="AC514" s="25"/>
    </row>
    <row r="515" spans="1:29">
      <c r="A515" s="25"/>
      <c r="B515" s="101"/>
      <c r="C515" s="48"/>
      <c r="D515" s="48"/>
      <c r="E515" s="48"/>
      <c r="F515" s="48"/>
      <c r="G515" s="48"/>
      <c r="H515" s="48"/>
      <c r="I515" s="49"/>
      <c r="N515" s="25"/>
      <c r="O515" s="25"/>
      <c r="S515" s="101"/>
      <c r="X515" s="25"/>
      <c r="AB515" s="25"/>
      <c r="AC515" s="25"/>
    </row>
    <row r="516" spans="1:29">
      <c r="A516" s="25"/>
      <c r="B516" s="101"/>
      <c r="C516" s="48"/>
      <c r="D516" s="48"/>
      <c r="E516" s="48"/>
      <c r="F516" s="48"/>
      <c r="G516" s="48"/>
      <c r="H516" s="48"/>
      <c r="I516" s="49"/>
      <c r="N516" s="25"/>
      <c r="O516" s="25"/>
      <c r="S516" s="101"/>
      <c r="X516" s="25"/>
      <c r="AB516" s="25"/>
      <c r="AC516" s="25"/>
    </row>
    <row r="517" spans="1:29">
      <c r="A517" s="25"/>
      <c r="B517" s="101"/>
      <c r="C517" s="48"/>
      <c r="D517" s="48"/>
      <c r="E517" s="48"/>
      <c r="F517" s="48"/>
      <c r="G517" s="48"/>
      <c r="H517" s="48"/>
      <c r="I517" s="49"/>
      <c r="N517" s="25"/>
      <c r="O517" s="25"/>
      <c r="S517" s="101"/>
      <c r="X517" s="25"/>
      <c r="AB517" s="25"/>
      <c r="AC517" s="25"/>
    </row>
    <row r="518" spans="1:29">
      <c r="A518" s="25"/>
      <c r="B518" s="101"/>
      <c r="C518" s="48"/>
      <c r="D518" s="48"/>
      <c r="E518" s="48"/>
      <c r="F518" s="48"/>
      <c r="G518" s="48"/>
      <c r="H518" s="48"/>
      <c r="I518" s="49"/>
      <c r="N518" s="25"/>
      <c r="O518" s="25"/>
      <c r="S518" s="101"/>
      <c r="X518" s="25"/>
      <c r="AB518" s="25"/>
      <c r="AC518" s="25"/>
    </row>
    <row r="519" spans="1:29">
      <c r="A519" s="25"/>
      <c r="B519" s="101"/>
      <c r="C519" s="48"/>
      <c r="D519" s="48"/>
      <c r="E519" s="48"/>
      <c r="F519" s="48"/>
      <c r="G519" s="48"/>
      <c r="H519" s="48"/>
      <c r="I519" s="49"/>
      <c r="N519" s="25"/>
      <c r="O519" s="25"/>
      <c r="S519" s="101"/>
      <c r="X519" s="25"/>
      <c r="AB519" s="25"/>
      <c r="AC519" s="25"/>
    </row>
    <row r="520" spans="1:29">
      <c r="A520" s="25"/>
      <c r="B520" s="101"/>
      <c r="C520" s="48"/>
      <c r="D520" s="48"/>
      <c r="E520" s="48"/>
      <c r="F520" s="48"/>
      <c r="G520" s="48"/>
      <c r="H520" s="48"/>
      <c r="I520" s="49"/>
      <c r="N520" s="25"/>
      <c r="O520" s="25"/>
      <c r="S520" s="101"/>
      <c r="X520" s="25"/>
      <c r="AB520" s="25"/>
      <c r="AC520" s="25"/>
    </row>
    <row r="521" spans="1:29">
      <c r="A521" s="25"/>
      <c r="B521" s="101"/>
      <c r="C521" s="48"/>
      <c r="D521" s="48"/>
      <c r="E521" s="48"/>
      <c r="F521" s="48"/>
      <c r="G521" s="48"/>
      <c r="H521" s="48"/>
      <c r="I521" s="49"/>
      <c r="N521" s="25"/>
      <c r="O521" s="25"/>
      <c r="S521" s="101"/>
      <c r="X521" s="25"/>
      <c r="AB521" s="25"/>
      <c r="AC521" s="25"/>
    </row>
    <row r="522" spans="1:29">
      <c r="A522" s="25"/>
      <c r="B522" s="101"/>
      <c r="C522" s="48"/>
      <c r="D522" s="48"/>
      <c r="E522" s="48"/>
      <c r="F522" s="48"/>
      <c r="G522" s="48"/>
      <c r="H522" s="48"/>
      <c r="I522" s="49"/>
      <c r="N522" s="25"/>
      <c r="O522" s="25"/>
      <c r="S522" s="101"/>
      <c r="X522" s="25"/>
      <c r="AB522" s="25"/>
      <c r="AC522" s="25"/>
    </row>
    <row r="523" spans="1:29">
      <c r="A523" s="25"/>
      <c r="B523" s="101"/>
      <c r="C523" s="48"/>
      <c r="D523" s="48"/>
      <c r="E523" s="48"/>
      <c r="F523" s="48"/>
      <c r="G523" s="48"/>
      <c r="H523" s="48"/>
      <c r="I523" s="49"/>
      <c r="N523" s="25"/>
      <c r="O523" s="25"/>
      <c r="S523" s="101"/>
      <c r="X523" s="25"/>
      <c r="AB523" s="25"/>
      <c r="AC523" s="25"/>
    </row>
    <row r="524" spans="1:29">
      <c r="A524" s="25"/>
      <c r="B524" s="101"/>
      <c r="C524" s="48"/>
      <c r="D524" s="48"/>
      <c r="E524" s="48"/>
      <c r="F524" s="48"/>
      <c r="G524" s="48"/>
      <c r="H524" s="48"/>
      <c r="I524" s="49"/>
      <c r="N524" s="25"/>
      <c r="O524" s="25"/>
      <c r="S524" s="101"/>
      <c r="X524" s="25"/>
      <c r="AB524" s="25"/>
      <c r="AC524" s="25"/>
    </row>
    <row r="525" spans="1:29">
      <c r="A525" s="25"/>
      <c r="B525" s="101"/>
      <c r="C525" s="48"/>
      <c r="D525" s="48"/>
      <c r="E525" s="48"/>
      <c r="F525" s="48"/>
      <c r="G525" s="48"/>
      <c r="H525" s="48"/>
      <c r="I525" s="49"/>
      <c r="N525" s="25"/>
      <c r="O525" s="25"/>
      <c r="S525" s="101"/>
      <c r="X525" s="25"/>
      <c r="AB525" s="25"/>
      <c r="AC525" s="25"/>
    </row>
    <row r="526" spans="1:29">
      <c r="A526" s="25"/>
      <c r="B526" s="101"/>
      <c r="C526" s="48"/>
      <c r="D526" s="48"/>
      <c r="E526" s="48"/>
      <c r="F526" s="48"/>
      <c r="G526" s="48"/>
      <c r="H526" s="48"/>
      <c r="I526" s="49"/>
      <c r="N526" s="25"/>
      <c r="O526" s="25"/>
      <c r="S526" s="101"/>
      <c r="X526" s="25"/>
      <c r="AB526" s="25"/>
      <c r="AC526" s="25"/>
    </row>
    <row r="527" spans="1:29">
      <c r="A527" s="25"/>
      <c r="B527" s="101"/>
      <c r="C527" s="48"/>
      <c r="D527" s="48"/>
      <c r="E527" s="48"/>
      <c r="F527" s="48"/>
      <c r="G527" s="48"/>
      <c r="H527" s="48"/>
      <c r="I527" s="49"/>
      <c r="N527" s="25"/>
      <c r="O527" s="25"/>
      <c r="S527" s="101"/>
      <c r="X527" s="25"/>
      <c r="AB527" s="25"/>
      <c r="AC527" s="25"/>
    </row>
    <row r="528" spans="1:29">
      <c r="A528" s="25"/>
      <c r="B528" s="101"/>
      <c r="C528" s="48"/>
      <c r="D528" s="48"/>
      <c r="E528" s="48"/>
      <c r="F528" s="48"/>
      <c r="G528" s="48"/>
      <c r="H528" s="48"/>
      <c r="I528" s="49"/>
      <c r="N528" s="25"/>
      <c r="O528" s="25"/>
      <c r="S528" s="101"/>
      <c r="X528" s="25"/>
      <c r="AB528" s="25"/>
      <c r="AC528" s="25"/>
    </row>
    <row r="529" spans="1:29">
      <c r="A529" s="25"/>
      <c r="B529" s="101"/>
      <c r="C529" s="48"/>
      <c r="D529" s="48"/>
      <c r="E529" s="48"/>
      <c r="F529" s="48"/>
      <c r="G529" s="48"/>
      <c r="H529" s="48"/>
      <c r="I529" s="49"/>
      <c r="N529" s="25"/>
      <c r="O529" s="25"/>
      <c r="S529" s="101"/>
      <c r="X529" s="25"/>
      <c r="AB529" s="25"/>
      <c r="AC529" s="25"/>
    </row>
    <row r="530" spans="1:29">
      <c r="A530" s="25"/>
      <c r="B530" s="101"/>
      <c r="C530" s="48"/>
      <c r="D530" s="48"/>
      <c r="E530" s="48"/>
      <c r="F530" s="48"/>
      <c r="G530" s="48"/>
      <c r="H530" s="48"/>
      <c r="I530" s="49"/>
      <c r="N530" s="25"/>
      <c r="O530" s="25"/>
      <c r="S530" s="101"/>
      <c r="X530" s="25"/>
      <c r="AB530" s="25"/>
      <c r="AC530" s="25"/>
    </row>
    <row r="531" spans="1:29">
      <c r="A531" s="25"/>
      <c r="B531" s="101"/>
      <c r="C531" s="48"/>
      <c r="D531" s="48"/>
      <c r="E531" s="48"/>
      <c r="F531" s="48"/>
      <c r="G531" s="48"/>
      <c r="H531" s="48"/>
      <c r="I531" s="49"/>
      <c r="N531" s="25"/>
      <c r="O531" s="25"/>
      <c r="S531" s="101"/>
      <c r="X531" s="25"/>
      <c r="AB531" s="25"/>
      <c r="AC531" s="25"/>
    </row>
    <row r="532" spans="1:29">
      <c r="A532" s="25"/>
      <c r="B532" s="101"/>
      <c r="C532" s="48"/>
      <c r="D532" s="48"/>
      <c r="E532" s="48"/>
      <c r="F532" s="48"/>
      <c r="G532" s="48"/>
      <c r="H532" s="48"/>
      <c r="I532" s="49"/>
      <c r="N532" s="25"/>
      <c r="O532" s="25"/>
      <c r="S532" s="101"/>
      <c r="X532" s="25"/>
      <c r="AB532" s="25"/>
      <c r="AC532" s="25"/>
    </row>
    <row r="533" spans="1:29">
      <c r="A533" s="25"/>
      <c r="B533" s="101"/>
      <c r="C533" s="48"/>
      <c r="D533" s="48"/>
      <c r="E533" s="48"/>
      <c r="F533" s="48"/>
      <c r="G533" s="48"/>
      <c r="H533" s="48"/>
      <c r="I533" s="49"/>
      <c r="N533" s="25"/>
      <c r="O533" s="25"/>
      <c r="S533" s="101"/>
      <c r="X533" s="25"/>
      <c r="AB533" s="25"/>
      <c r="AC533" s="25"/>
    </row>
    <row r="534" spans="1:29">
      <c r="A534" s="25"/>
      <c r="B534" s="101"/>
      <c r="C534" s="48"/>
      <c r="D534" s="48"/>
      <c r="E534" s="48"/>
      <c r="F534" s="48"/>
      <c r="G534" s="48"/>
      <c r="H534" s="48"/>
      <c r="I534" s="49"/>
      <c r="N534" s="25"/>
      <c r="O534" s="25"/>
      <c r="S534" s="101"/>
      <c r="X534" s="25"/>
      <c r="AB534" s="25"/>
      <c r="AC534" s="25"/>
    </row>
    <row r="535" spans="1:29">
      <c r="A535" s="25"/>
      <c r="B535" s="101"/>
      <c r="C535" s="48"/>
      <c r="D535" s="48"/>
      <c r="E535" s="48"/>
      <c r="F535" s="48"/>
      <c r="G535" s="48"/>
      <c r="H535" s="48"/>
      <c r="I535" s="49"/>
      <c r="N535" s="25"/>
      <c r="O535" s="25"/>
      <c r="S535" s="101"/>
      <c r="X535" s="25"/>
      <c r="AB535" s="25"/>
      <c r="AC535" s="25"/>
    </row>
    <row r="536" spans="1:29">
      <c r="A536" s="25"/>
      <c r="B536" s="101"/>
      <c r="C536" s="48"/>
      <c r="D536" s="48"/>
      <c r="E536" s="48"/>
      <c r="F536" s="48"/>
      <c r="G536" s="48"/>
      <c r="H536" s="48"/>
      <c r="I536" s="49"/>
      <c r="N536" s="25"/>
      <c r="O536" s="25"/>
      <c r="S536" s="101"/>
      <c r="X536" s="25"/>
      <c r="AB536" s="25"/>
      <c r="AC536" s="25"/>
    </row>
    <row r="537" spans="1:29">
      <c r="A537" s="25"/>
      <c r="B537" s="101"/>
      <c r="C537" s="48"/>
      <c r="D537" s="48"/>
      <c r="E537" s="48"/>
      <c r="F537" s="48"/>
      <c r="G537" s="48"/>
      <c r="H537" s="48"/>
      <c r="I537" s="49"/>
      <c r="N537" s="25"/>
      <c r="O537" s="25"/>
      <c r="S537" s="101"/>
      <c r="X537" s="25"/>
      <c r="AB537" s="25"/>
      <c r="AC537" s="25"/>
    </row>
    <row r="538" spans="1:29">
      <c r="A538" s="25"/>
      <c r="B538" s="101"/>
      <c r="C538" s="48"/>
      <c r="D538" s="48"/>
      <c r="E538" s="48"/>
      <c r="F538" s="48"/>
      <c r="G538" s="48"/>
      <c r="H538" s="48"/>
      <c r="I538" s="49"/>
      <c r="N538" s="25"/>
      <c r="O538" s="25"/>
      <c r="S538" s="101"/>
      <c r="X538" s="25"/>
      <c r="AB538" s="25"/>
      <c r="AC538" s="25"/>
    </row>
    <row r="539" spans="1:29">
      <c r="A539" s="25"/>
      <c r="B539" s="101"/>
      <c r="C539" s="48"/>
      <c r="D539" s="48"/>
      <c r="E539" s="48"/>
      <c r="F539" s="48"/>
      <c r="G539" s="48"/>
      <c r="H539" s="48"/>
      <c r="I539" s="49"/>
      <c r="N539" s="25"/>
      <c r="O539" s="25"/>
      <c r="S539" s="101"/>
      <c r="X539" s="25"/>
      <c r="AB539" s="25"/>
      <c r="AC539" s="25"/>
    </row>
    <row r="540" spans="1:29">
      <c r="A540" s="25"/>
      <c r="B540" s="101"/>
      <c r="C540" s="48"/>
      <c r="D540" s="48"/>
      <c r="E540" s="48"/>
      <c r="F540" s="48"/>
      <c r="G540" s="48"/>
      <c r="H540" s="48"/>
      <c r="I540" s="49"/>
      <c r="N540" s="25"/>
      <c r="O540" s="25"/>
      <c r="S540" s="101"/>
      <c r="X540" s="25"/>
      <c r="AB540" s="25"/>
      <c r="AC540" s="25"/>
    </row>
    <row r="541" spans="1:29">
      <c r="A541" s="25"/>
      <c r="B541" s="101"/>
      <c r="C541" s="48"/>
      <c r="D541" s="48"/>
      <c r="E541" s="48"/>
      <c r="F541" s="48"/>
      <c r="G541" s="48"/>
      <c r="H541" s="48"/>
      <c r="I541" s="49"/>
      <c r="N541" s="25"/>
      <c r="O541" s="25"/>
      <c r="S541" s="101"/>
      <c r="X541" s="25"/>
      <c r="AB541" s="25"/>
      <c r="AC541" s="25"/>
    </row>
    <row r="542" spans="1:29">
      <c r="A542" s="25"/>
      <c r="B542" s="101"/>
      <c r="C542" s="48"/>
      <c r="D542" s="48"/>
      <c r="E542" s="48"/>
      <c r="F542" s="48"/>
      <c r="G542" s="48"/>
      <c r="H542" s="48"/>
      <c r="I542" s="49"/>
      <c r="N542" s="25"/>
      <c r="O542" s="25"/>
      <c r="S542" s="101"/>
      <c r="X542" s="25"/>
      <c r="AB542" s="25"/>
      <c r="AC542" s="25"/>
    </row>
    <row r="543" spans="1:29">
      <c r="A543" s="25"/>
      <c r="B543" s="101"/>
      <c r="C543" s="48"/>
      <c r="D543" s="48"/>
      <c r="E543" s="48"/>
      <c r="F543" s="48"/>
      <c r="G543" s="48"/>
      <c r="H543" s="48"/>
      <c r="I543" s="49"/>
      <c r="N543" s="25"/>
      <c r="O543" s="25"/>
      <c r="S543" s="101"/>
      <c r="X543" s="25"/>
      <c r="AB543" s="25"/>
      <c r="AC543" s="25"/>
    </row>
    <row r="544" spans="1:29">
      <c r="A544" s="25"/>
      <c r="B544" s="101"/>
      <c r="C544" s="48"/>
      <c r="D544" s="48"/>
      <c r="E544" s="48"/>
      <c r="F544" s="48"/>
      <c r="G544" s="48"/>
      <c r="H544" s="48"/>
      <c r="I544" s="49"/>
      <c r="N544" s="25"/>
      <c r="O544" s="25"/>
      <c r="S544" s="101"/>
      <c r="X544" s="25"/>
      <c r="AB544" s="25"/>
      <c r="AC544" s="25"/>
    </row>
    <row r="545" spans="1:29">
      <c r="A545" s="25"/>
      <c r="B545" s="101"/>
      <c r="C545" s="48"/>
      <c r="D545" s="48"/>
      <c r="E545" s="48"/>
      <c r="F545" s="48"/>
      <c r="G545" s="48"/>
      <c r="H545" s="48"/>
      <c r="I545" s="49"/>
      <c r="N545" s="25"/>
      <c r="O545" s="25"/>
      <c r="S545" s="101"/>
      <c r="X545" s="25"/>
      <c r="AB545" s="25"/>
      <c r="AC545" s="25"/>
    </row>
    <row r="546" spans="1:29">
      <c r="A546" s="25"/>
      <c r="B546" s="101"/>
      <c r="C546" s="48"/>
      <c r="D546" s="48"/>
      <c r="E546" s="48"/>
      <c r="F546" s="48"/>
      <c r="G546" s="48"/>
      <c r="H546" s="48"/>
      <c r="I546" s="49"/>
      <c r="N546" s="25"/>
      <c r="O546" s="25"/>
      <c r="S546" s="101"/>
      <c r="X546" s="25"/>
      <c r="AB546" s="25"/>
      <c r="AC546" s="25"/>
    </row>
    <row r="547" spans="1:29">
      <c r="A547" s="25"/>
      <c r="B547" s="101"/>
      <c r="C547" s="48"/>
      <c r="D547" s="48"/>
      <c r="E547" s="48"/>
      <c r="F547" s="48"/>
      <c r="G547" s="48"/>
      <c r="H547" s="48"/>
      <c r="I547" s="49"/>
      <c r="N547" s="25"/>
      <c r="O547" s="25"/>
      <c r="S547" s="101"/>
      <c r="X547" s="25"/>
      <c r="AB547" s="25"/>
      <c r="AC547" s="25"/>
    </row>
    <row r="548" spans="1:29">
      <c r="A548" s="25"/>
      <c r="B548" s="101"/>
      <c r="C548" s="48"/>
      <c r="D548" s="48"/>
      <c r="E548" s="48"/>
      <c r="F548" s="48"/>
      <c r="G548" s="48"/>
      <c r="H548" s="48"/>
      <c r="I548" s="49"/>
      <c r="N548" s="25"/>
      <c r="O548" s="25"/>
      <c r="S548" s="101"/>
      <c r="X548" s="25"/>
      <c r="AB548" s="25"/>
      <c r="AC548" s="25"/>
    </row>
    <row r="549" spans="1:29">
      <c r="A549" s="25"/>
      <c r="B549" s="101"/>
      <c r="C549" s="48"/>
      <c r="D549" s="48"/>
      <c r="E549" s="48"/>
      <c r="F549" s="48"/>
      <c r="G549" s="48"/>
      <c r="H549" s="48"/>
      <c r="I549" s="49"/>
      <c r="N549" s="25"/>
      <c r="O549" s="25"/>
      <c r="S549" s="101"/>
      <c r="X549" s="25"/>
      <c r="AB549" s="25"/>
      <c r="AC549" s="25"/>
    </row>
    <row r="550" spans="1:29">
      <c r="A550" s="25"/>
      <c r="B550" s="101"/>
      <c r="C550" s="48"/>
      <c r="D550" s="48"/>
      <c r="E550" s="48"/>
      <c r="F550" s="48"/>
      <c r="G550" s="48"/>
      <c r="H550" s="48"/>
      <c r="I550" s="49"/>
      <c r="N550" s="25"/>
      <c r="O550" s="25"/>
      <c r="S550" s="101"/>
      <c r="X550" s="25"/>
      <c r="AB550" s="25"/>
      <c r="AC550" s="25"/>
    </row>
    <row r="551" spans="1:29">
      <c r="A551" s="25"/>
      <c r="B551" s="101"/>
      <c r="C551" s="48"/>
      <c r="D551" s="48"/>
      <c r="E551" s="48"/>
      <c r="F551" s="48"/>
      <c r="G551" s="48"/>
      <c r="H551" s="48"/>
      <c r="I551" s="49"/>
      <c r="N551" s="25"/>
      <c r="O551" s="25"/>
      <c r="S551" s="101"/>
      <c r="X551" s="25"/>
      <c r="AB551" s="25"/>
      <c r="AC551" s="25"/>
    </row>
    <row r="552" spans="1:29">
      <c r="A552" s="25"/>
      <c r="B552" s="101"/>
      <c r="C552" s="48"/>
      <c r="D552" s="48"/>
      <c r="E552" s="48"/>
      <c r="F552" s="48"/>
      <c r="G552" s="48"/>
      <c r="H552" s="48"/>
      <c r="I552" s="49"/>
      <c r="N552" s="25"/>
      <c r="O552" s="25"/>
      <c r="S552" s="101"/>
      <c r="X552" s="25"/>
      <c r="AB552" s="25"/>
      <c r="AC552" s="25"/>
    </row>
    <row r="553" spans="1:29">
      <c r="A553" s="25"/>
      <c r="B553" s="101"/>
      <c r="C553" s="48"/>
      <c r="D553" s="48"/>
      <c r="E553" s="48"/>
      <c r="F553" s="48"/>
      <c r="G553" s="48"/>
      <c r="H553" s="48"/>
      <c r="I553" s="49"/>
      <c r="N553" s="25"/>
      <c r="O553" s="25"/>
      <c r="S553" s="101"/>
      <c r="X553" s="25"/>
      <c r="AB553" s="25"/>
      <c r="AC553" s="25"/>
    </row>
    <row r="554" spans="1:29">
      <c r="A554" s="25"/>
      <c r="B554" s="101"/>
      <c r="C554" s="48"/>
      <c r="D554" s="48"/>
      <c r="E554" s="48"/>
      <c r="F554" s="48"/>
      <c r="G554" s="48"/>
      <c r="H554" s="48"/>
      <c r="I554" s="49"/>
      <c r="N554" s="25"/>
      <c r="O554" s="25"/>
      <c r="S554" s="101"/>
      <c r="X554" s="25"/>
      <c r="AB554" s="25"/>
      <c r="AC554" s="25"/>
    </row>
    <row r="555" spans="1:29">
      <c r="A555" s="25"/>
      <c r="B555" s="101"/>
      <c r="C555" s="48"/>
      <c r="D555" s="48"/>
      <c r="E555" s="48"/>
      <c r="F555" s="48"/>
      <c r="G555" s="48"/>
      <c r="H555" s="48"/>
      <c r="I555" s="49"/>
      <c r="N555" s="25"/>
      <c r="O555" s="25"/>
      <c r="S555" s="101"/>
      <c r="X555" s="25"/>
      <c r="AB555" s="25"/>
      <c r="AC555" s="25"/>
    </row>
    <row r="556" spans="1:29">
      <c r="A556" s="25"/>
      <c r="B556" s="101"/>
      <c r="C556" s="48"/>
      <c r="D556" s="48"/>
      <c r="E556" s="48"/>
      <c r="F556" s="48"/>
      <c r="G556" s="48"/>
      <c r="H556" s="48"/>
      <c r="I556" s="49"/>
      <c r="N556" s="25"/>
      <c r="O556" s="25"/>
      <c r="S556" s="101"/>
      <c r="X556" s="25"/>
      <c r="AB556" s="25"/>
      <c r="AC556" s="25"/>
    </row>
    <row r="557" spans="1:29">
      <c r="A557" s="25"/>
      <c r="B557" s="101"/>
      <c r="C557" s="48"/>
      <c r="D557" s="48"/>
      <c r="E557" s="48"/>
      <c r="F557" s="48"/>
      <c r="G557" s="48"/>
      <c r="H557" s="48"/>
      <c r="I557" s="49"/>
      <c r="N557" s="25"/>
      <c r="O557" s="25"/>
      <c r="S557" s="101"/>
      <c r="X557" s="25"/>
      <c r="AB557" s="25"/>
      <c r="AC557" s="25"/>
    </row>
    <row r="558" spans="1:29">
      <c r="A558" s="25"/>
      <c r="B558" s="101"/>
      <c r="C558" s="48"/>
      <c r="D558" s="48"/>
      <c r="E558" s="48"/>
      <c r="F558" s="48"/>
      <c r="G558" s="48"/>
      <c r="H558" s="48"/>
      <c r="I558" s="49"/>
      <c r="N558" s="25"/>
      <c r="O558" s="25"/>
      <c r="S558" s="101"/>
      <c r="X558" s="25"/>
      <c r="AB558" s="25"/>
      <c r="AC558" s="25"/>
    </row>
    <row r="559" spans="1:29">
      <c r="A559" s="25"/>
      <c r="B559" s="101"/>
      <c r="C559" s="48"/>
      <c r="D559" s="48"/>
      <c r="E559" s="48"/>
      <c r="F559" s="48"/>
      <c r="G559" s="48"/>
      <c r="H559" s="48"/>
      <c r="I559" s="49"/>
      <c r="N559" s="25"/>
      <c r="O559" s="25"/>
      <c r="S559" s="101"/>
      <c r="X559" s="25"/>
      <c r="AB559" s="25"/>
      <c r="AC559" s="25"/>
    </row>
    <row r="560" spans="1:29">
      <c r="A560" s="25"/>
      <c r="B560" s="101"/>
      <c r="C560" s="48"/>
      <c r="D560" s="48"/>
      <c r="E560" s="48"/>
      <c r="F560" s="48"/>
      <c r="G560" s="48"/>
      <c r="H560" s="48"/>
      <c r="I560" s="49"/>
      <c r="N560" s="25"/>
      <c r="O560" s="25"/>
      <c r="S560" s="101"/>
      <c r="X560" s="25"/>
      <c r="AB560" s="25"/>
      <c r="AC560" s="25"/>
    </row>
    <row r="561" spans="1:29">
      <c r="A561" s="25"/>
      <c r="B561" s="101"/>
      <c r="C561" s="48"/>
      <c r="D561" s="48"/>
      <c r="E561" s="48"/>
      <c r="F561" s="48"/>
      <c r="G561" s="48"/>
      <c r="H561" s="48"/>
      <c r="I561" s="49"/>
      <c r="N561" s="25"/>
      <c r="O561" s="25"/>
      <c r="S561" s="101"/>
      <c r="X561" s="25"/>
      <c r="AB561" s="25"/>
      <c r="AC561" s="25"/>
    </row>
    <row r="562" spans="1:29">
      <c r="A562" s="25"/>
      <c r="B562" s="101"/>
      <c r="C562" s="48"/>
      <c r="D562" s="48"/>
      <c r="E562" s="48"/>
      <c r="F562" s="48"/>
      <c r="G562" s="48"/>
      <c r="H562" s="48"/>
      <c r="I562" s="49"/>
      <c r="N562" s="25"/>
      <c r="O562" s="25"/>
      <c r="S562" s="101"/>
      <c r="X562" s="25"/>
      <c r="AB562" s="25"/>
      <c r="AC562" s="25"/>
    </row>
    <row r="563" spans="1:29">
      <c r="A563" s="25"/>
      <c r="B563" s="101"/>
      <c r="C563" s="48"/>
      <c r="D563" s="48"/>
      <c r="E563" s="48"/>
      <c r="F563" s="48"/>
      <c r="G563" s="48"/>
      <c r="H563" s="48"/>
      <c r="I563" s="49"/>
      <c r="N563" s="25"/>
      <c r="O563" s="25"/>
      <c r="S563" s="101"/>
      <c r="X563" s="25"/>
      <c r="AB563" s="25"/>
      <c r="AC563" s="25"/>
    </row>
    <row r="564" spans="1:29">
      <c r="A564" s="25"/>
      <c r="B564" s="101"/>
      <c r="C564" s="48"/>
      <c r="D564" s="48"/>
      <c r="E564" s="48"/>
      <c r="F564" s="48"/>
      <c r="G564" s="48"/>
      <c r="H564" s="48"/>
      <c r="I564" s="49"/>
      <c r="N564" s="25"/>
      <c r="O564" s="25"/>
      <c r="S564" s="101"/>
      <c r="X564" s="25"/>
      <c r="AB564" s="25"/>
      <c r="AC564" s="25"/>
    </row>
    <row r="565" spans="1:29">
      <c r="A565" s="25"/>
      <c r="B565" s="101"/>
      <c r="C565" s="48"/>
      <c r="D565" s="48"/>
      <c r="E565" s="48"/>
      <c r="F565" s="48"/>
      <c r="G565" s="48"/>
      <c r="H565" s="48"/>
      <c r="I565" s="49"/>
      <c r="N565" s="25"/>
      <c r="O565" s="25"/>
      <c r="S565" s="101"/>
      <c r="X565" s="25"/>
      <c r="AB565" s="25"/>
      <c r="AC565" s="25"/>
    </row>
    <row r="566" spans="1:29">
      <c r="A566" s="25"/>
      <c r="B566" s="101"/>
      <c r="C566" s="48"/>
      <c r="D566" s="48"/>
      <c r="E566" s="48"/>
      <c r="F566" s="48"/>
      <c r="G566" s="48"/>
      <c r="H566" s="48"/>
      <c r="I566" s="49"/>
      <c r="N566" s="25"/>
      <c r="O566" s="25"/>
      <c r="S566" s="101"/>
      <c r="X566" s="25"/>
      <c r="AB566" s="25"/>
      <c r="AC566" s="25"/>
    </row>
    <row r="567" spans="1:29">
      <c r="A567" s="25"/>
      <c r="B567" s="101"/>
      <c r="C567" s="48"/>
      <c r="D567" s="48"/>
      <c r="E567" s="48"/>
      <c r="F567" s="48"/>
      <c r="G567" s="48"/>
      <c r="H567" s="48"/>
      <c r="I567" s="49"/>
      <c r="N567" s="25"/>
      <c r="O567" s="25"/>
      <c r="S567" s="101"/>
      <c r="X567" s="25"/>
      <c r="AB567" s="25"/>
      <c r="AC567" s="25"/>
    </row>
    <row r="568" spans="1:29">
      <c r="A568" s="25"/>
      <c r="B568" s="101"/>
      <c r="C568" s="48"/>
      <c r="D568" s="48"/>
      <c r="E568" s="48"/>
      <c r="F568" s="48"/>
      <c r="G568" s="48"/>
      <c r="H568" s="48"/>
      <c r="I568" s="49"/>
      <c r="N568" s="25"/>
      <c r="O568" s="25"/>
      <c r="S568" s="101"/>
      <c r="X568" s="25"/>
      <c r="AB568" s="25"/>
      <c r="AC568" s="25"/>
    </row>
    <row r="569" spans="1:29">
      <c r="A569" s="25"/>
      <c r="B569" s="101"/>
      <c r="C569" s="48"/>
      <c r="D569" s="48"/>
      <c r="E569" s="48"/>
      <c r="F569" s="48"/>
      <c r="G569" s="48"/>
      <c r="H569" s="48"/>
      <c r="I569" s="49"/>
      <c r="N569" s="25"/>
      <c r="O569" s="25"/>
      <c r="S569" s="101"/>
      <c r="X569" s="25"/>
      <c r="AB569" s="25"/>
      <c r="AC569" s="25"/>
    </row>
    <row r="570" spans="1:29">
      <c r="A570" s="25"/>
      <c r="B570" s="101"/>
      <c r="C570" s="48"/>
      <c r="D570" s="48"/>
      <c r="E570" s="48"/>
      <c r="F570" s="48"/>
      <c r="G570" s="48"/>
      <c r="H570" s="48"/>
      <c r="I570" s="49"/>
      <c r="N570" s="25"/>
      <c r="O570" s="25"/>
      <c r="S570" s="101"/>
      <c r="X570" s="25"/>
      <c r="AB570" s="25"/>
      <c r="AC570" s="25"/>
    </row>
    <row r="571" spans="1:29">
      <c r="A571" s="25"/>
      <c r="B571" s="101"/>
      <c r="C571" s="48"/>
      <c r="D571" s="48"/>
      <c r="E571" s="48"/>
      <c r="F571" s="48"/>
      <c r="G571" s="48"/>
      <c r="H571" s="48"/>
      <c r="I571" s="49"/>
      <c r="N571" s="25"/>
      <c r="O571" s="25"/>
      <c r="S571" s="101"/>
      <c r="X571" s="25"/>
      <c r="AB571" s="25"/>
      <c r="AC571" s="25"/>
    </row>
    <row r="572" spans="1:29">
      <c r="A572" s="25"/>
      <c r="B572" s="101"/>
      <c r="C572" s="48"/>
      <c r="D572" s="48"/>
      <c r="E572" s="48"/>
      <c r="F572" s="48"/>
      <c r="G572" s="48"/>
      <c r="H572" s="48"/>
      <c r="I572" s="49"/>
      <c r="N572" s="25"/>
      <c r="O572" s="25"/>
      <c r="S572" s="101"/>
      <c r="X572" s="25"/>
      <c r="AB572" s="25"/>
      <c r="AC572" s="25"/>
    </row>
    <row r="573" spans="1:29">
      <c r="A573" s="25"/>
      <c r="B573" s="101"/>
      <c r="C573" s="48"/>
      <c r="D573" s="48"/>
      <c r="E573" s="48"/>
      <c r="F573" s="48"/>
      <c r="G573" s="48"/>
      <c r="H573" s="48"/>
      <c r="I573" s="49"/>
      <c r="N573" s="25"/>
      <c r="O573" s="25"/>
      <c r="S573" s="101"/>
      <c r="X573" s="25"/>
      <c r="AB573" s="25"/>
      <c r="AC573" s="25"/>
    </row>
    <row r="574" spans="1:29">
      <c r="A574" s="25"/>
      <c r="B574" s="101"/>
      <c r="C574" s="48"/>
      <c r="D574" s="48"/>
      <c r="E574" s="48"/>
      <c r="F574" s="48"/>
      <c r="G574" s="48"/>
      <c r="H574" s="48"/>
      <c r="I574" s="49"/>
      <c r="N574" s="25"/>
      <c r="O574" s="25"/>
      <c r="S574" s="101"/>
      <c r="X574" s="25"/>
      <c r="AB574" s="25"/>
      <c r="AC574" s="25"/>
    </row>
    <row r="575" spans="1:29">
      <c r="A575" s="25"/>
      <c r="B575" s="101"/>
      <c r="C575" s="48"/>
      <c r="D575" s="48"/>
      <c r="E575" s="48"/>
      <c r="F575" s="48"/>
      <c r="G575" s="48"/>
      <c r="H575" s="48"/>
      <c r="I575" s="49"/>
      <c r="N575" s="25"/>
      <c r="O575" s="25"/>
      <c r="S575" s="101"/>
      <c r="X575" s="25"/>
      <c r="AB575" s="25"/>
      <c r="AC575" s="25"/>
    </row>
    <row r="576" spans="1:29">
      <c r="A576" s="25"/>
      <c r="B576" s="101"/>
      <c r="C576" s="48"/>
      <c r="D576" s="48"/>
      <c r="E576" s="48"/>
      <c r="F576" s="48"/>
      <c r="G576" s="48"/>
      <c r="H576" s="48"/>
      <c r="I576" s="49"/>
      <c r="N576" s="25"/>
      <c r="O576" s="25"/>
      <c r="S576" s="101"/>
      <c r="X576" s="25"/>
      <c r="AB576" s="25"/>
      <c r="AC576" s="25"/>
    </row>
    <row r="577" spans="1:29">
      <c r="A577" s="25"/>
      <c r="B577" s="101"/>
      <c r="C577" s="48"/>
      <c r="D577" s="48"/>
      <c r="E577" s="48"/>
      <c r="F577" s="48"/>
      <c r="G577" s="48"/>
      <c r="H577" s="48"/>
      <c r="I577" s="49"/>
      <c r="N577" s="25"/>
      <c r="O577" s="25"/>
      <c r="S577" s="101"/>
      <c r="X577" s="25"/>
      <c r="AB577" s="25"/>
      <c r="AC577" s="25"/>
    </row>
    <row r="578" spans="1:29">
      <c r="A578" s="25"/>
      <c r="B578" s="101"/>
      <c r="C578" s="48"/>
      <c r="D578" s="48"/>
      <c r="E578" s="48"/>
      <c r="F578" s="48"/>
      <c r="G578" s="48"/>
      <c r="H578" s="48"/>
      <c r="I578" s="49"/>
      <c r="N578" s="25"/>
      <c r="O578" s="25"/>
      <c r="S578" s="101"/>
      <c r="X578" s="25"/>
      <c r="AB578" s="25"/>
      <c r="AC578" s="25"/>
    </row>
    <row r="579" spans="1:29">
      <c r="A579" s="25"/>
      <c r="B579" s="101"/>
      <c r="C579" s="48"/>
      <c r="D579" s="48"/>
      <c r="E579" s="48"/>
      <c r="F579" s="48"/>
      <c r="G579" s="48"/>
      <c r="H579" s="48"/>
      <c r="I579" s="49"/>
      <c r="N579" s="25"/>
      <c r="O579" s="25"/>
      <c r="S579" s="101"/>
      <c r="X579" s="25"/>
      <c r="AB579" s="25"/>
      <c r="AC579" s="25"/>
    </row>
    <row r="580" spans="1:29">
      <c r="A580" s="25"/>
      <c r="B580" s="101"/>
      <c r="C580" s="48"/>
      <c r="D580" s="48"/>
      <c r="E580" s="48"/>
      <c r="F580" s="48"/>
      <c r="G580" s="48"/>
      <c r="H580" s="48"/>
      <c r="I580" s="49"/>
      <c r="N580" s="25"/>
      <c r="O580" s="25"/>
      <c r="S580" s="101"/>
      <c r="X580" s="25"/>
      <c r="AB580" s="25"/>
      <c r="AC580" s="25"/>
    </row>
    <row r="581" spans="1:29">
      <c r="A581" s="25"/>
      <c r="B581" s="101"/>
      <c r="C581" s="48"/>
      <c r="D581" s="48"/>
      <c r="E581" s="48"/>
      <c r="F581" s="48"/>
      <c r="G581" s="48"/>
      <c r="H581" s="48"/>
      <c r="I581" s="49"/>
      <c r="N581" s="25"/>
      <c r="O581" s="25"/>
      <c r="S581" s="101"/>
      <c r="X581" s="25"/>
      <c r="AB581" s="25"/>
      <c r="AC581" s="25"/>
    </row>
    <row r="582" spans="1:29">
      <c r="A582" s="25"/>
      <c r="B582" s="101"/>
      <c r="C582" s="48"/>
      <c r="D582" s="48"/>
      <c r="E582" s="48"/>
      <c r="F582" s="48"/>
      <c r="G582" s="48"/>
      <c r="H582" s="48"/>
      <c r="I582" s="49"/>
      <c r="N582" s="25"/>
      <c r="O582" s="25"/>
      <c r="S582" s="101"/>
      <c r="X582" s="25"/>
      <c r="AB582" s="25"/>
      <c r="AC582" s="25"/>
    </row>
    <row r="583" spans="1:29">
      <c r="A583" s="25"/>
      <c r="B583" s="101"/>
      <c r="C583" s="48"/>
      <c r="D583" s="48"/>
      <c r="E583" s="48"/>
      <c r="F583" s="48"/>
      <c r="G583" s="48"/>
      <c r="H583" s="48"/>
      <c r="I583" s="49"/>
      <c r="N583" s="25"/>
      <c r="O583" s="25"/>
      <c r="S583" s="101"/>
      <c r="X583" s="25"/>
      <c r="AB583" s="25"/>
      <c r="AC583" s="25"/>
    </row>
    <row r="584" spans="1:29">
      <c r="A584" s="25"/>
      <c r="B584" s="101"/>
      <c r="C584" s="48"/>
      <c r="D584" s="48"/>
      <c r="E584" s="48"/>
      <c r="F584" s="48"/>
      <c r="G584" s="48"/>
      <c r="H584" s="48"/>
      <c r="I584" s="49"/>
      <c r="N584" s="25"/>
      <c r="O584" s="25"/>
      <c r="S584" s="101"/>
      <c r="X584" s="25"/>
      <c r="AB584" s="25"/>
      <c r="AC584" s="25"/>
    </row>
    <row r="585" spans="1:29">
      <c r="A585" s="25"/>
      <c r="B585" s="101"/>
      <c r="C585" s="48"/>
      <c r="D585" s="48"/>
      <c r="E585" s="48"/>
      <c r="F585" s="48"/>
      <c r="G585" s="48"/>
      <c r="H585" s="48"/>
      <c r="I585" s="49"/>
      <c r="N585" s="25"/>
      <c r="O585" s="25"/>
      <c r="S585" s="101"/>
      <c r="X585" s="25"/>
      <c r="AB585" s="25"/>
      <c r="AC585" s="25"/>
    </row>
    <row r="586" spans="1:29">
      <c r="A586" s="25"/>
      <c r="B586" s="101"/>
      <c r="C586" s="48"/>
      <c r="D586" s="48"/>
      <c r="E586" s="48"/>
      <c r="F586" s="48"/>
      <c r="G586" s="48"/>
      <c r="H586" s="48"/>
      <c r="I586" s="49"/>
      <c r="N586" s="25"/>
      <c r="O586" s="25"/>
      <c r="S586" s="101"/>
      <c r="X586" s="25"/>
      <c r="AB586" s="25"/>
      <c r="AC586" s="25"/>
    </row>
    <row r="587" spans="1:29">
      <c r="A587" s="25"/>
      <c r="B587" s="101"/>
      <c r="C587" s="48"/>
      <c r="D587" s="48"/>
      <c r="E587" s="48"/>
      <c r="F587" s="48"/>
      <c r="G587" s="48"/>
      <c r="H587" s="48"/>
      <c r="I587" s="49"/>
      <c r="N587" s="25"/>
      <c r="O587" s="25"/>
      <c r="S587" s="101"/>
      <c r="X587" s="25"/>
      <c r="AB587" s="25"/>
      <c r="AC587" s="25"/>
    </row>
    <row r="588" spans="1:29">
      <c r="A588" s="25"/>
      <c r="B588" s="101"/>
      <c r="C588" s="48"/>
      <c r="D588" s="48"/>
      <c r="E588" s="48"/>
      <c r="F588" s="48"/>
      <c r="G588" s="48"/>
      <c r="H588" s="48"/>
      <c r="I588" s="49"/>
      <c r="N588" s="25"/>
      <c r="O588" s="25"/>
      <c r="S588" s="101"/>
      <c r="X588" s="25"/>
      <c r="AB588" s="25"/>
      <c r="AC588" s="25"/>
    </row>
    <row r="589" spans="1:29">
      <c r="A589" s="25"/>
      <c r="B589" s="101"/>
      <c r="C589" s="48"/>
      <c r="D589" s="48"/>
      <c r="E589" s="48"/>
      <c r="F589" s="48"/>
      <c r="G589" s="48"/>
      <c r="H589" s="48"/>
      <c r="I589" s="49"/>
      <c r="N589" s="25"/>
      <c r="O589" s="25"/>
      <c r="S589" s="101"/>
      <c r="X589" s="25"/>
      <c r="AB589" s="25"/>
      <c r="AC589" s="25"/>
    </row>
    <row r="590" spans="1:29">
      <c r="A590" s="25"/>
      <c r="B590" s="101"/>
      <c r="C590" s="48"/>
      <c r="D590" s="48"/>
      <c r="E590" s="48"/>
      <c r="F590" s="48"/>
      <c r="G590" s="48"/>
      <c r="H590" s="48"/>
      <c r="I590" s="49"/>
      <c r="N590" s="25"/>
      <c r="O590" s="25"/>
      <c r="S590" s="101"/>
      <c r="X590" s="25"/>
      <c r="AB590" s="25"/>
      <c r="AC590" s="25"/>
    </row>
    <row r="591" spans="1:29">
      <c r="A591" s="25"/>
      <c r="B591" s="101"/>
      <c r="C591" s="48"/>
      <c r="D591" s="48"/>
      <c r="E591" s="48"/>
      <c r="F591" s="48"/>
      <c r="G591" s="48"/>
      <c r="H591" s="48"/>
      <c r="I591" s="49"/>
      <c r="N591" s="25"/>
      <c r="O591" s="25"/>
      <c r="S591" s="101"/>
      <c r="X591" s="25"/>
      <c r="AB591" s="25"/>
      <c r="AC591" s="25"/>
    </row>
    <row r="592" spans="1:29">
      <c r="A592" s="25"/>
      <c r="B592" s="101"/>
      <c r="C592" s="48"/>
      <c r="D592" s="48"/>
      <c r="E592" s="48"/>
      <c r="F592" s="48"/>
      <c r="G592" s="48"/>
      <c r="H592" s="48"/>
      <c r="I592" s="49"/>
      <c r="N592" s="25"/>
      <c r="O592" s="25"/>
      <c r="S592" s="101"/>
      <c r="X592" s="25"/>
      <c r="AB592" s="25"/>
      <c r="AC592" s="25"/>
    </row>
    <row r="593" spans="1:29">
      <c r="A593" s="25"/>
      <c r="B593" s="101"/>
      <c r="C593" s="48"/>
      <c r="D593" s="48"/>
      <c r="E593" s="48"/>
      <c r="F593" s="48"/>
      <c r="G593" s="48"/>
      <c r="H593" s="48"/>
      <c r="I593" s="49"/>
      <c r="N593" s="25"/>
      <c r="O593" s="25"/>
      <c r="S593" s="101"/>
      <c r="X593" s="25"/>
      <c r="AB593" s="25"/>
      <c r="AC593" s="25"/>
    </row>
    <row r="594" spans="1:29">
      <c r="A594" s="25"/>
      <c r="B594" s="101"/>
      <c r="C594" s="48"/>
      <c r="D594" s="48"/>
      <c r="E594" s="48"/>
      <c r="F594" s="48"/>
      <c r="G594" s="48"/>
      <c r="H594" s="48"/>
      <c r="I594" s="49"/>
      <c r="N594" s="25"/>
      <c r="O594" s="25"/>
      <c r="S594" s="101"/>
      <c r="X594" s="25"/>
      <c r="AB594" s="25"/>
      <c r="AC594" s="25"/>
    </row>
    <row r="595" spans="1:29">
      <c r="A595" s="25"/>
      <c r="B595" s="101"/>
      <c r="C595" s="48"/>
      <c r="D595" s="48"/>
      <c r="E595" s="48"/>
      <c r="F595" s="48"/>
      <c r="G595" s="48"/>
      <c r="H595" s="48"/>
      <c r="I595" s="49"/>
      <c r="N595" s="25"/>
      <c r="O595" s="25"/>
      <c r="S595" s="101"/>
      <c r="X595" s="25"/>
      <c r="AB595" s="25"/>
      <c r="AC595" s="25"/>
    </row>
    <row r="596" spans="1:29">
      <c r="A596" s="25"/>
      <c r="B596" s="101"/>
      <c r="C596" s="48"/>
      <c r="D596" s="48"/>
      <c r="E596" s="48"/>
      <c r="F596" s="48"/>
      <c r="G596" s="48"/>
      <c r="H596" s="48"/>
      <c r="I596" s="49"/>
      <c r="N596" s="25"/>
      <c r="O596" s="25"/>
      <c r="S596" s="101"/>
      <c r="X596" s="25"/>
      <c r="AB596" s="25"/>
      <c r="AC596" s="25"/>
    </row>
    <row r="597" spans="1:29">
      <c r="A597" s="25"/>
      <c r="B597" s="101"/>
      <c r="C597" s="48"/>
      <c r="D597" s="48"/>
      <c r="E597" s="48"/>
      <c r="F597" s="48"/>
      <c r="G597" s="48"/>
      <c r="H597" s="48"/>
      <c r="I597" s="49"/>
      <c r="N597" s="25"/>
      <c r="O597" s="25"/>
      <c r="S597" s="101"/>
      <c r="X597" s="25"/>
      <c r="AB597" s="25"/>
      <c r="AC597" s="25"/>
    </row>
    <row r="598" spans="1:29">
      <c r="A598" s="25"/>
      <c r="B598" s="101"/>
      <c r="C598" s="48"/>
      <c r="D598" s="48"/>
      <c r="E598" s="48"/>
      <c r="F598" s="48"/>
      <c r="G598" s="48"/>
      <c r="H598" s="48"/>
      <c r="I598" s="49"/>
      <c r="N598" s="25"/>
      <c r="O598" s="25"/>
      <c r="S598" s="101"/>
      <c r="X598" s="25"/>
      <c r="AB598" s="25"/>
      <c r="AC598" s="25"/>
    </row>
    <row r="599" spans="1:29">
      <c r="A599" s="25"/>
      <c r="B599" s="101"/>
      <c r="C599" s="48"/>
      <c r="D599" s="48"/>
      <c r="E599" s="48"/>
      <c r="F599" s="48"/>
      <c r="G599" s="48"/>
      <c r="H599" s="48"/>
      <c r="I599" s="49"/>
      <c r="N599" s="25"/>
      <c r="O599" s="25"/>
      <c r="S599" s="101"/>
      <c r="X599" s="25"/>
      <c r="AB599" s="25"/>
      <c r="AC599" s="25"/>
    </row>
    <row r="600" spans="1:29">
      <c r="A600" s="25"/>
      <c r="B600" s="101"/>
      <c r="C600" s="48"/>
      <c r="D600" s="48"/>
      <c r="E600" s="48"/>
      <c r="F600" s="48"/>
      <c r="G600" s="48"/>
      <c r="H600" s="48"/>
      <c r="I600" s="49"/>
      <c r="N600" s="25"/>
      <c r="O600" s="25"/>
      <c r="S600" s="101"/>
      <c r="X600" s="25"/>
      <c r="AB600" s="25"/>
      <c r="AC600" s="25"/>
    </row>
    <row r="601" spans="1:29">
      <c r="A601" s="25"/>
      <c r="B601" s="101"/>
      <c r="C601" s="48"/>
      <c r="D601" s="48"/>
      <c r="E601" s="48"/>
      <c r="F601" s="48"/>
      <c r="G601" s="48"/>
      <c r="H601" s="48"/>
      <c r="I601" s="49"/>
      <c r="N601" s="25"/>
      <c r="O601" s="25"/>
      <c r="S601" s="101"/>
      <c r="X601" s="25"/>
      <c r="AB601" s="25"/>
      <c r="AC601" s="25"/>
    </row>
    <row r="602" spans="1:29">
      <c r="A602" s="25"/>
      <c r="B602" s="101"/>
      <c r="C602" s="48"/>
      <c r="D602" s="48"/>
      <c r="E602" s="48"/>
      <c r="F602" s="48"/>
      <c r="G602" s="48"/>
      <c r="H602" s="48"/>
      <c r="I602" s="49"/>
      <c r="N602" s="25"/>
      <c r="O602" s="25"/>
      <c r="S602" s="101"/>
      <c r="X602" s="25"/>
      <c r="AB602" s="25"/>
      <c r="AC602" s="25"/>
    </row>
    <row r="603" spans="1:29">
      <c r="A603" s="25"/>
      <c r="B603" s="101"/>
      <c r="C603" s="48"/>
      <c r="D603" s="48"/>
      <c r="E603" s="48"/>
      <c r="F603" s="48"/>
      <c r="G603" s="48"/>
      <c r="H603" s="48"/>
      <c r="I603" s="49"/>
      <c r="N603" s="25"/>
      <c r="O603" s="25"/>
      <c r="S603" s="101"/>
      <c r="X603" s="25"/>
      <c r="AB603" s="25"/>
      <c r="AC603" s="25"/>
    </row>
    <row r="604" spans="1:29">
      <c r="A604" s="25"/>
      <c r="B604" s="101"/>
      <c r="C604" s="48"/>
      <c r="D604" s="48"/>
      <c r="E604" s="48"/>
      <c r="F604" s="48"/>
      <c r="G604" s="48"/>
      <c r="H604" s="48"/>
      <c r="I604" s="49"/>
      <c r="N604" s="25"/>
      <c r="O604" s="25"/>
      <c r="S604" s="101"/>
      <c r="X604" s="25"/>
      <c r="AB604" s="25"/>
      <c r="AC604" s="25"/>
    </row>
    <row r="605" spans="1:29">
      <c r="A605" s="25"/>
      <c r="B605" s="101"/>
      <c r="C605" s="48"/>
      <c r="D605" s="48"/>
      <c r="E605" s="48"/>
      <c r="F605" s="48"/>
      <c r="G605" s="48"/>
      <c r="H605" s="48"/>
      <c r="I605" s="49"/>
      <c r="N605" s="25"/>
      <c r="O605" s="25"/>
      <c r="S605" s="101"/>
      <c r="X605" s="25"/>
      <c r="AB605" s="25"/>
      <c r="AC605" s="25"/>
    </row>
    <row r="606" spans="1:29">
      <c r="A606" s="25"/>
      <c r="B606" s="101"/>
      <c r="C606" s="48"/>
      <c r="D606" s="48"/>
      <c r="E606" s="48"/>
      <c r="F606" s="48"/>
      <c r="G606" s="48"/>
      <c r="H606" s="48"/>
      <c r="I606" s="49"/>
      <c r="N606" s="25"/>
      <c r="O606" s="25"/>
      <c r="S606" s="101"/>
      <c r="X606" s="25"/>
      <c r="AB606" s="25"/>
      <c r="AC606" s="25"/>
    </row>
    <row r="607" spans="1:29">
      <c r="A607" s="25"/>
      <c r="B607" s="101"/>
      <c r="C607" s="48"/>
      <c r="D607" s="48"/>
      <c r="E607" s="48"/>
      <c r="F607" s="48"/>
      <c r="G607" s="48"/>
      <c r="H607" s="48"/>
      <c r="I607" s="49"/>
      <c r="N607" s="25"/>
      <c r="O607" s="25"/>
      <c r="S607" s="101"/>
      <c r="X607" s="25"/>
      <c r="AB607" s="25"/>
      <c r="AC607" s="25"/>
    </row>
    <row r="608" spans="1:29">
      <c r="A608" s="25"/>
      <c r="B608" s="101"/>
      <c r="C608" s="48"/>
      <c r="D608" s="48"/>
      <c r="E608" s="48"/>
      <c r="F608" s="48"/>
      <c r="G608" s="48"/>
      <c r="H608" s="48"/>
      <c r="I608" s="49"/>
      <c r="N608" s="25"/>
      <c r="O608" s="25"/>
      <c r="S608" s="101"/>
      <c r="X608" s="25"/>
      <c r="AB608" s="25"/>
      <c r="AC608" s="25"/>
    </row>
    <row r="609" spans="1:29">
      <c r="A609" s="25"/>
      <c r="B609" s="101"/>
      <c r="C609" s="48"/>
      <c r="D609" s="48"/>
      <c r="E609" s="48"/>
      <c r="F609" s="48"/>
      <c r="G609" s="48"/>
      <c r="H609" s="48"/>
      <c r="I609" s="49"/>
      <c r="N609" s="25"/>
      <c r="O609" s="25"/>
      <c r="S609" s="101"/>
      <c r="X609" s="25"/>
      <c r="AB609" s="25"/>
      <c r="AC609" s="25"/>
    </row>
    <row r="610" spans="1:29">
      <c r="A610" s="25"/>
      <c r="B610" s="101"/>
      <c r="C610" s="48"/>
      <c r="D610" s="48"/>
      <c r="E610" s="48"/>
      <c r="F610" s="48"/>
      <c r="G610" s="48"/>
      <c r="H610" s="48"/>
      <c r="I610" s="49"/>
      <c r="N610" s="25"/>
      <c r="O610" s="25"/>
      <c r="S610" s="101"/>
      <c r="X610" s="25"/>
      <c r="AB610" s="25"/>
      <c r="AC610" s="25"/>
    </row>
    <row r="611" spans="1:29">
      <c r="A611" s="25"/>
      <c r="B611" s="101"/>
      <c r="C611" s="48"/>
      <c r="D611" s="48"/>
      <c r="E611" s="48"/>
      <c r="F611" s="48"/>
      <c r="G611" s="48"/>
      <c r="H611" s="48"/>
      <c r="I611" s="49"/>
      <c r="N611" s="25"/>
      <c r="O611" s="25"/>
      <c r="S611" s="101"/>
      <c r="X611" s="25"/>
      <c r="AB611" s="25"/>
      <c r="AC611" s="25"/>
    </row>
    <row r="612" spans="1:29">
      <c r="A612" s="25"/>
      <c r="B612" s="101"/>
      <c r="C612" s="48"/>
      <c r="D612" s="48"/>
      <c r="E612" s="48"/>
      <c r="F612" s="48"/>
      <c r="G612" s="48"/>
      <c r="H612" s="48"/>
      <c r="I612" s="49"/>
      <c r="N612" s="25"/>
      <c r="O612" s="25"/>
      <c r="S612" s="101"/>
      <c r="X612" s="25"/>
      <c r="AB612" s="25"/>
      <c r="AC612" s="25"/>
    </row>
    <row r="613" spans="1:29">
      <c r="A613" s="25"/>
      <c r="B613" s="101"/>
      <c r="C613" s="48"/>
      <c r="D613" s="48"/>
      <c r="E613" s="48"/>
      <c r="F613" s="48"/>
      <c r="G613" s="48"/>
      <c r="H613" s="48"/>
      <c r="I613" s="49"/>
      <c r="N613" s="25"/>
      <c r="O613" s="25"/>
      <c r="S613" s="101"/>
      <c r="X613" s="25"/>
      <c r="AB613" s="25"/>
      <c r="AC613" s="25"/>
    </row>
    <row r="614" spans="1:29">
      <c r="A614" s="25"/>
      <c r="B614" s="101"/>
      <c r="C614" s="48"/>
      <c r="D614" s="48"/>
      <c r="E614" s="48"/>
      <c r="F614" s="48"/>
      <c r="G614" s="48"/>
      <c r="H614" s="48"/>
      <c r="I614" s="49"/>
      <c r="N614" s="25"/>
      <c r="O614" s="25"/>
      <c r="S614" s="101"/>
      <c r="X614" s="25"/>
      <c r="AB614" s="25"/>
      <c r="AC614" s="25"/>
    </row>
    <row r="615" spans="1:29">
      <c r="A615" s="25"/>
      <c r="B615" s="101"/>
      <c r="C615" s="48"/>
      <c r="D615" s="48"/>
      <c r="E615" s="48"/>
      <c r="F615" s="48"/>
      <c r="G615" s="48"/>
      <c r="H615" s="48"/>
      <c r="I615" s="49"/>
      <c r="N615" s="25"/>
      <c r="O615" s="25"/>
      <c r="S615" s="101"/>
      <c r="X615" s="25"/>
      <c r="AB615" s="25"/>
      <c r="AC615" s="25"/>
    </row>
    <row r="616" spans="1:29">
      <c r="A616" s="25"/>
      <c r="B616" s="101"/>
      <c r="C616" s="48"/>
      <c r="D616" s="48"/>
      <c r="E616" s="48"/>
      <c r="F616" s="48"/>
      <c r="G616" s="48"/>
      <c r="H616" s="48"/>
      <c r="I616" s="49"/>
      <c r="N616" s="25"/>
      <c r="O616" s="25"/>
      <c r="S616" s="101"/>
      <c r="X616" s="25"/>
      <c r="AB616" s="25"/>
      <c r="AC616" s="25"/>
    </row>
    <row r="617" spans="1:29">
      <c r="A617" s="25"/>
      <c r="B617" s="101"/>
      <c r="C617" s="48"/>
      <c r="D617" s="48"/>
      <c r="E617" s="48"/>
      <c r="F617" s="48"/>
      <c r="G617" s="48"/>
      <c r="H617" s="48"/>
      <c r="I617" s="49"/>
      <c r="N617" s="25"/>
      <c r="O617" s="25"/>
      <c r="S617" s="101"/>
      <c r="X617" s="25"/>
      <c r="AB617" s="25"/>
      <c r="AC617" s="25"/>
    </row>
    <row r="618" spans="1:29">
      <c r="A618" s="25"/>
      <c r="B618" s="101"/>
      <c r="C618" s="48"/>
      <c r="D618" s="48"/>
      <c r="E618" s="48"/>
      <c r="F618" s="48"/>
      <c r="G618" s="48"/>
      <c r="H618" s="48"/>
      <c r="I618" s="49"/>
      <c r="N618" s="25"/>
      <c r="O618" s="25"/>
      <c r="S618" s="101"/>
      <c r="X618" s="25"/>
      <c r="AB618" s="25"/>
      <c r="AC618" s="25"/>
    </row>
    <row r="619" spans="1:29">
      <c r="A619" s="25"/>
      <c r="B619" s="101"/>
      <c r="C619" s="48"/>
      <c r="D619" s="48"/>
      <c r="E619" s="48"/>
      <c r="F619" s="48"/>
      <c r="G619" s="48"/>
      <c r="H619" s="48"/>
      <c r="I619" s="49"/>
      <c r="N619" s="25"/>
      <c r="O619" s="25"/>
      <c r="S619" s="101"/>
      <c r="X619" s="25"/>
      <c r="AB619" s="25"/>
      <c r="AC619" s="25"/>
    </row>
    <row r="620" spans="1:29">
      <c r="A620" s="25"/>
      <c r="B620" s="101"/>
      <c r="C620" s="48"/>
      <c r="D620" s="48"/>
      <c r="E620" s="48"/>
      <c r="F620" s="48"/>
      <c r="G620" s="48"/>
      <c r="H620" s="48"/>
      <c r="I620" s="49"/>
      <c r="N620" s="25"/>
      <c r="O620" s="25"/>
      <c r="S620" s="101"/>
      <c r="X620" s="25"/>
      <c r="AB620" s="25"/>
      <c r="AC620" s="25"/>
    </row>
    <row r="621" spans="1:29">
      <c r="A621" s="25"/>
      <c r="B621" s="101"/>
      <c r="C621" s="48"/>
      <c r="D621" s="48"/>
      <c r="E621" s="48"/>
      <c r="F621" s="48"/>
      <c r="G621" s="48"/>
      <c r="H621" s="48"/>
      <c r="I621" s="49"/>
      <c r="N621" s="25"/>
      <c r="O621" s="25"/>
      <c r="S621" s="101"/>
      <c r="X621" s="25"/>
      <c r="AB621" s="25"/>
      <c r="AC621" s="25"/>
    </row>
    <row r="622" spans="1:29">
      <c r="A622" s="25"/>
      <c r="B622" s="101"/>
      <c r="C622" s="48"/>
      <c r="D622" s="48"/>
      <c r="E622" s="48"/>
      <c r="F622" s="48"/>
      <c r="G622" s="48"/>
      <c r="H622" s="48"/>
      <c r="I622" s="49"/>
      <c r="N622" s="25"/>
      <c r="O622" s="25"/>
      <c r="S622" s="101"/>
      <c r="X622" s="25"/>
      <c r="AB622" s="25"/>
      <c r="AC622" s="25"/>
    </row>
    <row r="623" spans="1:29">
      <c r="A623" s="25"/>
      <c r="B623" s="101"/>
      <c r="C623" s="48"/>
      <c r="D623" s="48"/>
      <c r="E623" s="48"/>
      <c r="F623" s="48"/>
      <c r="G623" s="48"/>
      <c r="H623" s="48"/>
      <c r="I623" s="49"/>
      <c r="N623" s="25"/>
      <c r="O623" s="25"/>
      <c r="S623" s="101"/>
      <c r="X623" s="25"/>
      <c r="AB623" s="25"/>
      <c r="AC623" s="25"/>
    </row>
    <row r="624" spans="1:29">
      <c r="A624" s="25"/>
      <c r="B624" s="101"/>
      <c r="C624" s="48"/>
      <c r="D624" s="48"/>
      <c r="E624" s="48"/>
      <c r="F624" s="48"/>
      <c r="G624" s="48"/>
      <c r="H624" s="48"/>
      <c r="I624" s="49"/>
      <c r="N624" s="25"/>
      <c r="O624" s="25"/>
      <c r="S624" s="101"/>
      <c r="X624" s="25"/>
      <c r="AB624" s="25"/>
      <c r="AC624" s="25"/>
    </row>
    <row r="625" spans="1:29">
      <c r="A625" s="25"/>
      <c r="B625" s="101"/>
      <c r="C625" s="48"/>
      <c r="D625" s="48"/>
      <c r="E625" s="48"/>
      <c r="F625" s="48"/>
      <c r="G625" s="48"/>
      <c r="H625" s="48"/>
      <c r="I625" s="49"/>
      <c r="N625" s="25"/>
      <c r="O625" s="25"/>
      <c r="S625" s="101"/>
      <c r="X625" s="25"/>
      <c r="AB625" s="25"/>
      <c r="AC625" s="25"/>
    </row>
    <row r="626" spans="1:29">
      <c r="A626" s="25"/>
      <c r="B626" s="101"/>
      <c r="C626" s="48"/>
      <c r="D626" s="48"/>
      <c r="E626" s="48"/>
      <c r="F626" s="48"/>
      <c r="G626" s="48"/>
      <c r="H626" s="48"/>
      <c r="I626" s="49"/>
      <c r="N626" s="25"/>
      <c r="O626" s="25"/>
      <c r="S626" s="101"/>
      <c r="X626" s="25"/>
      <c r="AB626" s="25"/>
      <c r="AC626" s="25"/>
    </row>
    <row r="627" spans="1:29">
      <c r="A627" s="25"/>
      <c r="B627" s="101"/>
      <c r="C627" s="48"/>
      <c r="D627" s="48"/>
      <c r="E627" s="48"/>
      <c r="F627" s="48"/>
      <c r="G627" s="48"/>
      <c r="H627" s="48"/>
      <c r="I627" s="49"/>
      <c r="N627" s="25"/>
      <c r="O627" s="25"/>
      <c r="S627" s="101"/>
      <c r="X627" s="25"/>
      <c r="AB627" s="25"/>
      <c r="AC627" s="25"/>
    </row>
    <row r="628" spans="1:29">
      <c r="A628" s="25"/>
      <c r="B628" s="101"/>
      <c r="C628" s="48"/>
      <c r="D628" s="48"/>
      <c r="E628" s="48"/>
      <c r="F628" s="48"/>
      <c r="G628" s="48"/>
      <c r="H628" s="48"/>
      <c r="I628" s="49"/>
      <c r="N628" s="25"/>
      <c r="O628" s="25"/>
      <c r="S628" s="101"/>
      <c r="X628" s="25"/>
      <c r="AB628" s="25"/>
      <c r="AC628" s="25"/>
    </row>
    <row r="629" spans="1:29">
      <c r="A629" s="25"/>
      <c r="B629" s="101"/>
      <c r="C629" s="48"/>
      <c r="D629" s="48"/>
      <c r="E629" s="48"/>
      <c r="F629" s="48"/>
      <c r="G629" s="48"/>
      <c r="H629" s="48"/>
      <c r="I629" s="49"/>
      <c r="N629" s="25"/>
      <c r="O629" s="25"/>
      <c r="S629" s="101"/>
      <c r="X629" s="25"/>
      <c r="AB629" s="25"/>
      <c r="AC629" s="25"/>
    </row>
    <row r="630" spans="1:29">
      <c r="A630" s="25"/>
      <c r="B630" s="101"/>
      <c r="C630" s="48"/>
      <c r="D630" s="48"/>
      <c r="E630" s="48"/>
      <c r="F630" s="48"/>
      <c r="G630" s="48"/>
      <c r="H630" s="48"/>
      <c r="I630" s="49"/>
      <c r="N630" s="25"/>
      <c r="O630" s="25"/>
      <c r="S630" s="101"/>
      <c r="X630" s="25"/>
      <c r="AB630" s="25"/>
      <c r="AC630" s="25"/>
    </row>
    <row r="631" spans="1:29">
      <c r="A631" s="25"/>
      <c r="B631" s="101"/>
      <c r="C631" s="48"/>
      <c r="D631" s="48"/>
      <c r="E631" s="48"/>
      <c r="F631" s="48"/>
      <c r="G631" s="48"/>
      <c r="H631" s="48"/>
      <c r="I631" s="49"/>
      <c r="N631" s="25"/>
      <c r="O631" s="25"/>
      <c r="S631" s="101"/>
      <c r="X631" s="25"/>
      <c r="AB631" s="25"/>
      <c r="AC631" s="25"/>
    </row>
    <row r="632" spans="1:29">
      <c r="A632" s="25"/>
      <c r="B632" s="101"/>
      <c r="C632" s="48"/>
      <c r="D632" s="48"/>
      <c r="E632" s="48"/>
      <c r="F632" s="48"/>
      <c r="G632" s="48"/>
      <c r="H632" s="48"/>
      <c r="I632" s="49"/>
      <c r="N632" s="25"/>
      <c r="O632" s="25"/>
      <c r="S632" s="101"/>
      <c r="X632" s="25"/>
      <c r="AB632" s="25"/>
      <c r="AC632" s="25"/>
    </row>
    <row r="633" spans="1:29">
      <c r="A633" s="25"/>
      <c r="B633" s="101"/>
      <c r="C633" s="48"/>
      <c r="D633" s="48"/>
      <c r="E633" s="48"/>
      <c r="F633" s="48"/>
      <c r="G633" s="48"/>
      <c r="H633" s="48"/>
      <c r="I633" s="49"/>
      <c r="N633" s="25"/>
      <c r="O633" s="25"/>
      <c r="S633" s="101"/>
      <c r="X633" s="25"/>
      <c r="AB633" s="25"/>
      <c r="AC633" s="25"/>
    </row>
    <row r="634" spans="1:29">
      <c r="A634" s="25"/>
      <c r="B634" s="101"/>
      <c r="C634" s="48"/>
      <c r="D634" s="48"/>
      <c r="E634" s="48"/>
      <c r="F634" s="48"/>
      <c r="G634" s="48"/>
      <c r="H634" s="48"/>
      <c r="I634" s="49"/>
      <c r="N634" s="25"/>
      <c r="O634" s="25"/>
      <c r="S634" s="101"/>
      <c r="X634" s="25"/>
      <c r="AB634" s="25"/>
      <c r="AC634" s="25"/>
    </row>
    <row r="635" spans="1:29">
      <c r="A635" s="25"/>
      <c r="B635" s="101"/>
      <c r="C635" s="48"/>
      <c r="D635" s="48"/>
      <c r="E635" s="48"/>
      <c r="F635" s="48"/>
      <c r="G635" s="48"/>
      <c r="H635" s="48"/>
      <c r="I635" s="49"/>
      <c r="N635" s="25"/>
      <c r="O635" s="25"/>
      <c r="S635" s="101"/>
      <c r="X635" s="25"/>
      <c r="AB635" s="25"/>
      <c r="AC635" s="25"/>
    </row>
    <row r="636" spans="1:29">
      <c r="A636" s="25"/>
      <c r="B636" s="101"/>
      <c r="C636" s="48"/>
      <c r="D636" s="48"/>
      <c r="E636" s="48"/>
      <c r="F636" s="48"/>
      <c r="G636" s="48"/>
      <c r="H636" s="48"/>
      <c r="I636" s="49"/>
      <c r="N636" s="25"/>
      <c r="O636" s="25"/>
      <c r="S636" s="101"/>
      <c r="X636" s="25"/>
      <c r="AB636" s="25"/>
      <c r="AC636" s="25"/>
    </row>
    <row r="637" spans="1:29">
      <c r="A637" s="25"/>
      <c r="B637" s="101"/>
      <c r="C637" s="48"/>
      <c r="D637" s="48"/>
      <c r="E637" s="48"/>
      <c r="F637" s="48"/>
      <c r="G637" s="48"/>
      <c r="H637" s="48"/>
      <c r="I637" s="49"/>
      <c r="N637" s="25"/>
      <c r="O637" s="25"/>
      <c r="S637" s="101"/>
      <c r="X637" s="25"/>
      <c r="AB637" s="25"/>
      <c r="AC637" s="25"/>
    </row>
    <row r="638" spans="1:29">
      <c r="A638" s="25"/>
      <c r="B638" s="101"/>
      <c r="C638" s="48"/>
      <c r="D638" s="48"/>
      <c r="E638" s="48"/>
      <c r="F638" s="48"/>
      <c r="G638" s="48"/>
      <c r="H638" s="48"/>
      <c r="I638" s="49"/>
      <c r="N638" s="25"/>
      <c r="O638" s="25"/>
      <c r="S638" s="101"/>
      <c r="X638" s="25"/>
      <c r="AB638" s="25"/>
      <c r="AC638" s="25"/>
    </row>
    <row r="639" spans="1:29">
      <c r="A639" s="25"/>
      <c r="B639" s="101"/>
      <c r="C639" s="48"/>
      <c r="D639" s="48"/>
      <c r="E639" s="48"/>
      <c r="F639" s="48"/>
      <c r="G639" s="48"/>
      <c r="H639" s="48"/>
      <c r="I639" s="49"/>
      <c r="N639" s="25"/>
      <c r="O639" s="25"/>
      <c r="S639" s="101"/>
      <c r="X639" s="25"/>
      <c r="AB639" s="25"/>
      <c r="AC639" s="25"/>
    </row>
    <row r="640" spans="1:29">
      <c r="A640" s="25"/>
      <c r="B640" s="101"/>
      <c r="C640" s="48"/>
      <c r="D640" s="48"/>
      <c r="E640" s="48"/>
      <c r="F640" s="48"/>
      <c r="G640" s="48"/>
      <c r="H640" s="48"/>
      <c r="I640" s="49"/>
      <c r="N640" s="25"/>
      <c r="O640" s="25"/>
      <c r="S640" s="101"/>
      <c r="X640" s="25"/>
      <c r="AB640" s="25"/>
      <c r="AC640" s="25"/>
    </row>
    <row r="641" spans="1:29">
      <c r="A641" s="25"/>
      <c r="B641" s="101"/>
      <c r="C641" s="48"/>
      <c r="D641" s="48"/>
      <c r="E641" s="48"/>
      <c r="F641" s="48"/>
      <c r="G641" s="48"/>
      <c r="H641" s="48"/>
      <c r="I641" s="49"/>
      <c r="N641" s="25"/>
      <c r="O641" s="25"/>
      <c r="S641" s="101"/>
      <c r="X641" s="25"/>
      <c r="AB641" s="25"/>
      <c r="AC641" s="25"/>
    </row>
    <row r="642" spans="1:29">
      <c r="A642" s="25"/>
      <c r="B642" s="101"/>
      <c r="C642" s="48"/>
      <c r="D642" s="48"/>
      <c r="E642" s="48"/>
      <c r="F642" s="48"/>
      <c r="G642" s="48"/>
      <c r="H642" s="48"/>
      <c r="I642" s="49"/>
      <c r="N642" s="25"/>
      <c r="O642" s="25"/>
      <c r="S642" s="101"/>
      <c r="X642" s="25"/>
      <c r="AB642" s="25"/>
      <c r="AC642" s="25"/>
    </row>
    <row r="643" spans="1:29">
      <c r="A643" s="25"/>
      <c r="B643" s="101"/>
      <c r="C643" s="48"/>
      <c r="D643" s="48"/>
      <c r="E643" s="48"/>
      <c r="F643" s="48"/>
      <c r="G643" s="48"/>
      <c r="H643" s="48"/>
      <c r="I643" s="49"/>
      <c r="N643" s="25"/>
      <c r="O643" s="25"/>
      <c r="S643" s="101"/>
      <c r="X643" s="25"/>
      <c r="AB643" s="25"/>
      <c r="AC643" s="25"/>
    </row>
    <row r="644" spans="1:29">
      <c r="A644" s="25"/>
      <c r="B644" s="101"/>
      <c r="C644" s="48"/>
      <c r="D644" s="48"/>
      <c r="E644" s="48"/>
      <c r="F644" s="48"/>
      <c r="G644" s="48"/>
      <c r="H644" s="48"/>
      <c r="I644" s="49"/>
      <c r="N644" s="25"/>
      <c r="O644" s="25"/>
      <c r="S644" s="101"/>
      <c r="X644" s="25"/>
      <c r="AB644" s="25"/>
      <c r="AC644" s="25"/>
    </row>
    <row r="645" spans="1:29">
      <c r="A645" s="25"/>
      <c r="B645" s="101"/>
      <c r="C645" s="48"/>
      <c r="D645" s="48"/>
      <c r="E645" s="48"/>
      <c r="F645" s="48"/>
      <c r="G645" s="48"/>
      <c r="H645" s="48"/>
      <c r="I645" s="49"/>
      <c r="N645" s="25"/>
      <c r="O645" s="25"/>
      <c r="S645" s="101"/>
      <c r="X645" s="25"/>
      <c r="AB645" s="25"/>
      <c r="AC645" s="25"/>
    </row>
    <row r="646" spans="1:29">
      <c r="A646" s="25"/>
      <c r="B646" s="101"/>
      <c r="C646" s="48"/>
      <c r="D646" s="48"/>
      <c r="E646" s="48"/>
      <c r="F646" s="48"/>
      <c r="G646" s="48"/>
      <c r="H646" s="48"/>
      <c r="I646" s="49"/>
      <c r="N646" s="25"/>
      <c r="O646" s="25"/>
      <c r="S646" s="101"/>
      <c r="X646" s="25"/>
      <c r="AB646" s="25"/>
      <c r="AC646" s="25"/>
    </row>
    <row r="647" spans="1:29">
      <c r="A647" s="25"/>
      <c r="B647" s="101"/>
      <c r="C647" s="48"/>
      <c r="D647" s="48"/>
      <c r="E647" s="48"/>
      <c r="F647" s="48"/>
      <c r="G647" s="48"/>
      <c r="H647" s="48"/>
      <c r="I647" s="49"/>
      <c r="N647" s="25"/>
      <c r="O647" s="25"/>
      <c r="S647" s="101"/>
      <c r="X647" s="25"/>
      <c r="AB647" s="25"/>
      <c r="AC647" s="25"/>
    </row>
    <row r="648" spans="1:29">
      <c r="A648" s="25"/>
      <c r="B648" s="101"/>
      <c r="C648" s="48"/>
      <c r="D648" s="48"/>
      <c r="E648" s="48"/>
      <c r="F648" s="48"/>
      <c r="G648" s="48"/>
      <c r="H648" s="48"/>
      <c r="I648" s="49"/>
      <c r="N648" s="25"/>
      <c r="O648" s="25"/>
      <c r="S648" s="101"/>
      <c r="X648" s="25"/>
      <c r="AB648" s="25"/>
      <c r="AC648" s="25"/>
    </row>
    <row r="649" spans="1:29">
      <c r="A649" s="25"/>
      <c r="B649" s="101"/>
      <c r="C649" s="48"/>
      <c r="D649" s="48"/>
      <c r="E649" s="48"/>
      <c r="F649" s="48"/>
      <c r="G649" s="48"/>
      <c r="H649" s="48"/>
      <c r="I649" s="49"/>
      <c r="N649" s="25"/>
      <c r="O649" s="25"/>
      <c r="S649" s="101"/>
      <c r="X649" s="25"/>
      <c r="AB649" s="25"/>
      <c r="AC649" s="25"/>
    </row>
    <row r="650" spans="1:29">
      <c r="A650" s="25"/>
      <c r="B650" s="101"/>
      <c r="C650" s="48"/>
      <c r="D650" s="48"/>
      <c r="E650" s="48"/>
      <c r="F650" s="48"/>
      <c r="G650" s="48"/>
      <c r="H650" s="48"/>
      <c r="I650" s="49"/>
      <c r="N650" s="25"/>
      <c r="O650" s="25"/>
      <c r="S650" s="101"/>
      <c r="X650" s="25"/>
      <c r="AB650" s="25"/>
      <c r="AC650" s="25"/>
    </row>
    <row r="651" spans="1:29">
      <c r="A651" s="25"/>
      <c r="B651" s="101"/>
      <c r="C651" s="48"/>
      <c r="D651" s="48"/>
      <c r="E651" s="48"/>
      <c r="F651" s="48"/>
      <c r="G651" s="48"/>
      <c r="H651" s="48"/>
      <c r="I651" s="49"/>
      <c r="N651" s="25"/>
      <c r="O651" s="25"/>
      <c r="S651" s="101"/>
      <c r="X651" s="25"/>
      <c r="AB651" s="25"/>
      <c r="AC651" s="25"/>
    </row>
    <row r="652" spans="1:29">
      <c r="A652" s="25"/>
      <c r="B652" s="101"/>
      <c r="C652" s="48"/>
      <c r="D652" s="48"/>
      <c r="E652" s="48"/>
      <c r="F652" s="48"/>
      <c r="G652" s="48"/>
      <c r="H652" s="48"/>
      <c r="I652" s="49"/>
      <c r="N652" s="25"/>
      <c r="O652" s="25"/>
      <c r="S652" s="101"/>
      <c r="X652" s="25"/>
      <c r="AB652" s="25"/>
      <c r="AC652" s="25"/>
    </row>
    <row r="653" spans="1:29">
      <c r="A653" s="25"/>
      <c r="B653" s="101"/>
      <c r="C653" s="48"/>
      <c r="D653" s="48"/>
      <c r="E653" s="48"/>
      <c r="F653" s="48"/>
      <c r="G653" s="48"/>
      <c r="H653" s="48"/>
      <c r="I653" s="49"/>
      <c r="N653" s="25"/>
      <c r="O653" s="25"/>
      <c r="S653" s="101"/>
      <c r="X653" s="25"/>
      <c r="AB653" s="25"/>
      <c r="AC653" s="25"/>
    </row>
    <row r="654" spans="1:29">
      <c r="A654" s="25"/>
      <c r="B654" s="101"/>
      <c r="C654" s="48"/>
      <c r="D654" s="48"/>
      <c r="E654" s="48"/>
      <c r="F654" s="48"/>
      <c r="G654" s="48"/>
      <c r="H654" s="48"/>
      <c r="I654" s="49"/>
      <c r="N654" s="25"/>
      <c r="O654" s="25"/>
      <c r="S654" s="101"/>
      <c r="X654" s="25"/>
      <c r="AB654" s="25"/>
      <c r="AC654" s="25"/>
    </row>
    <row r="655" spans="1:29">
      <c r="A655" s="25"/>
      <c r="B655" s="101"/>
      <c r="C655" s="48"/>
      <c r="D655" s="48"/>
      <c r="E655" s="48"/>
      <c r="F655" s="48"/>
      <c r="G655" s="48"/>
      <c r="H655" s="48"/>
      <c r="I655" s="49"/>
      <c r="N655" s="25"/>
      <c r="O655" s="25"/>
      <c r="S655" s="101"/>
      <c r="X655" s="25"/>
      <c r="AB655" s="25"/>
      <c r="AC655" s="25"/>
    </row>
    <row r="656" spans="1:29">
      <c r="A656" s="25"/>
      <c r="B656" s="101"/>
      <c r="C656" s="48"/>
      <c r="D656" s="48"/>
      <c r="E656" s="48"/>
      <c r="F656" s="48"/>
      <c r="G656" s="48"/>
      <c r="H656" s="48"/>
      <c r="I656" s="49"/>
      <c r="N656" s="25"/>
      <c r="O656" s="25"/>
      <c r="S656" s="101"/>
      <c r="X656" s="25"/>
      <c r="AB656" s="25"/>
      <c r="AC656" s="25"/>
    </row>
    <row r="657" spans="1:29">
      <c r="A657" s="25"/>
      <c r="B657" s="101"/>
      <c r="C657" s="48"/>
      <c r="D657" s="48"/>
      <c r="E657" s="48"/>
      <c r="F657" s="48"/>
      <c r="G657" s="48"/>
      <c r="H657" s="48"/>
      <c r="I657" s="49"/>
      <c r="N657" s="25"/>
      <c r="O657" s="25"/>
      <c r="S657" s="101"/>
      <c r="X657" s="25"/>
      <c r="AB657" s="25"/>
      <c r="AC657" s="25"/>
    </row>
    <row r="658" spans="1:29">
      <c r="A658" s="25"/>
      <c r="B658" s="101"/>
      <c r="C658" s="48"/>
      <c r="D658" s="48"/>
      <c r="E658" s="48"/>
      <c r="F658" s="48"/>
      <c r="G658" s="48"/>
      <c r="H658" s="48"/>
      <c r="I658" s="49"/>
      <c r="N658" s="25"/>
      <c r="O658" s="25"/>
      <c r="S658" s="101"/>
      <c r="X658" s="25"/>
      <c r="AB658" s="25"/>
      <c r="AC658" s="25"/>
    </row>
    <row r="659" spans="1:29">
      <c r="A659" s="25"/>
      <c r="B659" s="101"/>
      <c r="C659" s="48"/>
      <c r="D659" s="48"/>
      <c r="E659" s="48"/>
      <c r="F659" s="48"/>
      <c r="G659" s="48"/>
      <c r="H659" s="48"/>
      <c r="I659" s="49"/>
      <c r="N659" s="25"/>
      <c r="O659" s="25"/>
      <c r="S659" s="101"/>
      <c r="X659" s="25"/>
      <c r="AB659" s="25"/>
      <c r="AC659" s="25"/>
    </row>
    <row r="660" spans="1:29">
      <c r="A660" s="25"/>
      <c r="B660" s="101"/>
      <c r="C660" s="48"/>
      <c r="D660" s="48"/>
      <c r="E660" s="48"/>
      <c r="F660" s="48"/>
      <c r="G660" s="48"/>
      <c r="H660" s="48"/>
      <c r="I660" s="49"/>
      <c r="N660" s="25"/>
      <c r="O660" s="25"/>
      <c r="S660" s="101"/>
      <c r="X660" s="25"/>
      <c r="AB660" s="25"/>
      <c r="AC660" s="25"/>
    </row>
    <row r="661" spans="1:29">
      <c r="A661" s="25"/>
      <c r="B661" s="101"/>
      <c r="C661" s="48"/>
      <c r="D661" s="48"/>
      <c r="E661" s="48"/>
      <c r="F661" s="48"/>
      <c r="G661" s="48"/>
      <c r="H661" s="48"/>
      <c r="I661" s="49"/>
      <c r="N661" s="25"/>
      <c r="O661" s="25"/>
      <c r="S661" s="101"/>
      <c r="X661" s="25"/>
      <c r="AB661" s="25"/>
      <c r="AC661" s="25"/>
    </row>
    <row r="662" spans="1:29">
      <c r="A662" s="25"/>
      <c r="B662" s="101"/>
      <c r="C662" s="48"/>
      <c r="D662" s="48"/>
      <c r="E662" s="48"/>
      <c r="F662" s="48"/>
      <c r="G662" s="48"/>
      <c r="H662" s="48"/>
      <c r="I662" s="49"/>
      <c r="N662" s="25"/>
      <c r="O662" s="25"/>
      <c r="S662" s="101"/>
      <c r="X662" s="25"/>
      <c r="AB662" s="25"/>
      <c r="AC662" s="25"/>
    </row>
    <row r="663" spans="1:29">
      <c r="A663" s="25"/>
      <c r="B663" s="101"/>
      <c r="C663" s="48"/>
      <c r="D663" s="48"/>
      <c r="E663" s="48"/>
      <c r="F663" s="48"/>
      <c r="G663" s="48"/>
      <c r="H663" s="48"/>
      <c r="I663" s="49"/>
      <c r="N663" s="25"/>
      <c r="O663" s="25"/>
      <c r="S663" s="101"/>
      <c r="X663" s="25"/>
      <c r="AB663" s="25"/>
      <c r="AC663" s="25"/>
    </row>
    <row r="664" spans="1:29">
      <c r="A664" s="25"/>
      <c r="B664" s="101"/>
      <c r="C664" s="48"/>
      <c r="D664" s="48"/>
      <c r="E664" s="48"/>
      <c r="F664" s="48"/>
      <c r="G664" s="48"/>
      <c r="H664" s="48"/>
      <c r="I664" s="49"/>
      <c r="N664" s="25"/>
      <c r="O664" s="25"/>
      <c r="S664" s="101"/>
      <c r="X664" s="25"/>
      <c r="AB664" s="25"/>
      <c r="AC664" s="25"/>
    </row>
    <row r="665" spans="1:29">
      <c r="A665" s="25"/>
      <c r="B665" s="101"/>
      <c r="C665" s="48"/>
      <c r="D665" s="48"/>
      <c r="E665" s="48"/>
      <c r="F665" s="48"/>
      <c r="G665" s="48"/>
      <c r="H665" s="48"/>
      <c r="I665" s="49"/>
      <c r="N665" s="25"/>
      <c r="O665" s="25"/>
      <c r="S665" s="101"/>
      <c r="X665" s="25"/>
      <c r="AB665" s="25"/>
      <c r="AC665" s="25"/>
    </row>
    <row r="666" spans="1:29">
      <c r="A666" s="25"/>
      <c r="B666" s="101"/>
      <c r="C666" s="48"/>
      <c r="D666" s="48"/>
      <c r="E666" s="48"/>
      <c r="F666" s="48"/>
      <c r="G666" s="48"/>
      <c r="H666" s="48"/>
      <c r="I666" s="49"/>
      <c r="N666" s="25"/>
      <c r="O666" s="25"/>
      <c r="S666" s="101"/>
      <c r="X666" s="25"/>
      <c r="AB666" s="25"/>
      <c r="AC666" s="25"/>
    </row>
    <row r="667" spans="1:29">
      <c r="A667" s="25"/>
      <c r="B667" s="101"/>
      <c r="C667" s="48"/>
      <c r="D667" s="48"/>
      <c r="E667" s="48"/>
      <c r="F667" s="48"/>
      <c r="G667" s="48"/>
      <c r="H667" s="48"/>
      <c r="I667" s="49"/>
      <c r="N667" s="25"/>
      <c r="O667" s="25"/>
      <c r="S667" s="101"/>
      <c r="X667" s="25"/>
      <c r="AB667" s="25"/>
      <c r="AC667" s="25"/>
    </row>
    <row r="668" spans="1:29">
      <c r="A668" s="25"/>
      <c r="B668" s="101"/>
      <c r="C668" s="48"/>
      <c r="D668" s="48"/>
      <c r="E668" s="48"/>
      <c r="F668" s="48"/>
      <c r="G668" s="48"/>
      <c r="H668" s="48"/>
      <c r="I668" s="49"/>
      <c r="N668" s="25"/>
      <c r="O668" s="25"/>
      <c r="S668" s="101"/>
      <c r="X668" s="25"/>
      <c r="AB668" s="25"/>
      <c r="AC668" s="25"/>
    </row>
    <row r="669" spans="1:29">
      <c r="A669" s="25"/>
      <c r="B669" s="101"/>
      <c r="C669" s="48"/>
      <c r="D669" s="48"/>
      <c r="E669" s="48"/>
      <c r="F669" s="48"/>
      <c r="G669" s="48"/>
      <c r="H669" s="48"/>
      <c r="I669" s="49"/>
      <c r="N669" s="25"/>
      <c r="O669" s="25"/>
      <c r="S669" s="101"/>
      <c r="X669" s="25"/>
      <c r="AB669" s="25"/>
      <c r="AC669" s="25"/>
    </row>
    <row r="670" spans="1:29">
      <c r="A670" s="25"/>
      <c r="B670" s="101"/>
      <c r="C670" s="48"/>
      <c r="D670" s="48"/>
      <c r="E670" s="48"/>
      <c r="F670" s="48"/>
      <c r="G670" s="48"/>
      <c r="H670" s="48"/>
      <c r="I670" s="49"/>
      <c r="N670" s="25"/>
      <c r="O670" s="25"/>
      <c r="S670" s="101"/>
      <c r="X670" s="25"/>
      <c r="AB670" s="25"/>
      <c r="AC670" s="25"/>
    </row>
    <row r="671" spans="1:29">
      <c r="A671" s="25"/>
      <c r="B671" s="101"/>
      <c r="C671" s="48"/>
      <c r="D671" s="48"/>
      <c r="E671" s="48"/>
      <c r="F671" s="48"/>
      <c r="G671" s="48"/>
      <c r="H671" s="48"/>
      <c r="I671" s="49"/>
      <c r="N671" s="25"/>
      <c r="O671" s="25"/>
      <c r="S671" s="101"/>
      <c r="X671" s="25"/>
      <c r="AB671" s="25"/>
      <c r="AC671" s="25"/>
    </row>
    <row r="672" spans="1:29">
      <c r="A672" s="25"/>
      <c r="B672" s="101"/>
      <c r="C672" s="48"/>
      <c r="D672" s="48"/>
      <c r="E672" s="48"/>
      <c r="F672" s="48"/>
      <c r="G672" s="48"/>
      <c r="H672" s="48"/>
      <c r="I672" s="49"/>
      <c r="N672" s="25"/>
      <c r="O672" s="25"/>
      <c r="S672" s="101"/>
      <c r="X672" s="25"/>
      <c r="AB672" s="25"/>
      <c r="AC672" s="25"/>
    </row>
    <row r="673" spans="1:29">
      <c r="A673" s="25"/>
      <c r="B673" s="101"/>
      <c r="C673" s="48"/>
      <c r="D673" s="48"/>
      <c r="E673" s="48"/>
      <c r="F673" s="48"/>
      <c r="G673" s="48"/>
      <c r="H673" s="48"/>
      <c r="I673" s="49"/>
      <c r="N673" s="25"/>
      <c r="O673" s="25"/>
      <c r="S673" s="101"/>
      <c r="X673" s="25"/>
      <c r="AB673" s="25"/>
      <c r="AC673" s="25"/>
    </row>
    <row r="674" spans="1:29">
      <c r="A674" s="25"/>
      <c r="B674" s="101"/>
      <c r="C674" s="48"/>
      <c r="D674" s="48"/>
      <c r="E674" s="48"/>
      <c r="F674" s="48"/>
      <c r="G674" s="48"/>
      <c r="H674" s="48"/>
      <c r="I674" s="49"/>
      <c r="N674" s="25"/>
      <c r="O674" s="25"/>
      <c r="S674" s="101"/>
      <c r="X674" s="25"/>
      <c r="AB674" s="25"/>
      <c r="AC674" s="25"/>
    </row>
    <row r="675" spans="1:29">
      <c r="A675" s="25"/>
      <c r="B675" s="101"/>
      <c r="C675" s="48"/>
      <c r="D675" s="48"/>
      <c r="E675" s="48"/>
      <c r="F675" s="48"/>
      <c r="G675" s="48"/>
      <c r="H675" s="48"/>
      <c r="I675" s="49"/>
      <c r="N675" s="25"/>
      <c r="O675" s="25"/>
      <c r="S675" s="101"/>
      <c r="X675" s="25"/>
      <c r="AB675" s="25"/>
      <c r="AC675" s="25"/>
    </row>
    <row r="676" spans="1:29">
      <c r="A676" s="25"/>
      <c r="B676" s="101"/>
      <c r="C676" s="48"/>
      <c r="D676" s="48"/>
      <c r="E676" s="48"/>
      <c r="F676" s="48"/>
      <c r="G676" s="48"/>
      <c r="H676" s="48"/>
      <c r="I676" s="49"/>
      <c r="N676" s="25"/>
      <c r="O676" s="25"/>
      <c r="S676" s="101"/>
      <c r="X676" s="25"/>
      <c r="AB676" s="25"/>
      <c r="AC676" s="25"/>
    </row>
    <row r="677" spans="1:29">
      <c r="A677" s="25"/>
      <c r="B677" s="101"/>
      <c r="C677" s="48"/>
      <c r="D677" s="48"/>
      <c r="E677" s="48"/>
      <c r="F677" s="48"/>
      <c r="G677" s="48"/>
      <c r="H677" s="48"/>
      <c r="I677" s="49"/>
      <c r="N677" s="25"/>
      <c r="O677" s="25"/>
      <c r="S677" s="101"/>
      <c r="X677" s="25"/>
      <c r="AB677" s="25"/>
      <c r="AC677" s="25"/>
    </row>
    <row r="678" spans="1:29">
      <c r="A678" s="25"/>
      <c r="B678" s="101"/>
      <c r="C678" s="48"/>
      <c r="D678" s="48"/>
      <c r="E678" s="48"/>
      <c r="F678" s="48"/>
      <c r="G678" s="48"/>
      <c r="H678" s="48"/>
      <c r="I678" s="49"/>
      <c r="N678" s="25"/>
      <c r="O678" s="25"/>
      <c r="S678" s="101"/>
      <c r="X678" s="25"/>
      <c r="AB678" s="25"/>
      <c r="AC678" s="25"/>
    </row>
    <row r="679" spans="1:29">
      <c r="A679" s="25"/>
      <c r="B679" s="101"/>
      <c r="C679" s="48"/>
      <c r="D679" s="48"/>
      <c r="E679" s="48"/>
      <c r="F679" s="48"/>
      <c r="G679" s="48"/>
      <c r="H679" s="48"/>
      <c r="I679" s="49"/>
      <c r="N679" s="25"/>
      <c r="O679" s="25"/>
      <c r="S679" s="101"/>
      <c r="X679" s="25"/>
      <c r="AB679" s="25"/>
      <c r="AC679" s="25"/>
    </row>
    <row r="680" spans="1:29">
      <c r="A680" s="25"/>
      <c r="B680" s="101"/>
      <c r="C680" s="48"/>
      <c r="D680" s="48"/>
      <c r="E680" s="48"/>
      <c r="F680" s="48"/>
      <c r="G680" s="48"/>
      <c r="H680" s="48"/>
      <c r="I680" s="49"/>
      <c r="N680" s="25"/>
      <c r="O680" s="25"/>
      <c r="S680" s="101"/>
      <c r="X680" s="25"/>
      <c r="AB680" s="25"/>
      <c r="AC680" s="25"/>
    </row>
    <row r="681" spans="1:29">
      <c r="A681" s="25"/>
      <c r="B681" s="101"/>
      <c r="C681" s="48"/>
      <c r="D681" s="48"/>
      <c r="E681" s="48"/>
      <c r="F681" s="48"/>
      <c r="G681" s="48"/>
      <c r="H681" s="48"/>
      <c r="I681" s="49"/>
      <c r="N681" s="25"/>
      <c r="O681" s="25"/>
      <c r="S681" s="101"/>
      <c r="X681" s="25"/>
      <c r="AB681" s="25"/>
      <c r="AC681" s="25"/>
    </row>
    <row r="682" spans="1:29">
      <c r="A682" s="25"/>
      <c r="B682" s="101"/>
      <c r="C682" s="48"/>
      <c r="D682" s="48"/>
      <c r="E682" s="48"/>
      <c r="F682" s="48"/>
      <c r="G682" s="48"/>
      <c r="H682" s="48"/>
      <c r="I682" s="49"/>
      <c r="N682" s="25"/>
      <c r="O682" s="25"/>
      <c r="S682" s="101"/>
      <c r="X682" s="25"/>
      <c r="AB682" s="25"/>
      <c r="AC682" s="25"/>
    </row>
    <row r="683" spans="1:29">
      <c r="A683" s="25"/>
      <c r="B683" s="101"/>
      <c r="C683" s="48"/>
      <c r="D683" s="48"/>
      <c r="E683" s="48"/>
      <c r="F683" s="48"/>
      <c r="G683" s="48"/>
      <c r="H683" s="48"/>
      <c r="I683" s="49"/>
      <c r="N683" s="25"/>
      <c r="O683" s="25"/>
      <c r="S683" s="101"/>
      <c r="X683" s="25"/>
      <c r="AB683" s="25"/>
      <c r="AC683" s="25"/>
    </row>
    <row r="684" spans="1:29">
      <c r="A684" s="25"/>
      <c r="B684" s="101"/>
      <c r="C684" s="48"/>
      <c r="D684" s="48"/>
      <c r="E684" s="48"/>
      <c r="F684" s="48"/>
      <c r="G684" s="48"/>
      <c r="H684" s="48"/>
      <c r="I684" s="49"/>
      <c r="N684" s="25"/>
      <c r="O684" s="25"/>
      <c r="S684" s="101"/>
      <c r="X684" s="25"/>
      <c r="AB684" s="25"/>
      <c r="AC684" s="25"/>
    </row>
    <row r="685" spans="1:29">
      <c r="A685" s="25"/>
      <c r="B685" s="101"/>
      <c r="C685" s="48"/>
      <c r="D685" s="48"/>
      <c r="E685" s="48"/>
      <c r="F685" s="48"/>
      <c r="G685" s="48"/>
      <c r="H685" s="48"/>
      <c r="I685" s="49"/>
      <c r="N685" s="25"/>
      <c r="O685" s="25"/>
      <c r="S685" s="101"/>
      <c r="X685" s="25"/>
      <c r="AB685" s="25"/>
      <c r="AC685" s="25"/>
    </row>
    <row r="686" spans="1:29">
      <c r="A686" s="25"/>
      <c r="B686" s="101"/>
      <c r="C686" s="48"/>
      <c r="D686" s="48"/>
      <c r="E686" s="48"/>
      <c r="F686" s="48"/>
      <c r="G686" s="48"/>
      <c r="H686" s="48"/>
      <c r="I686" s="49"/>
      <c r="N686" s="25"/>
      <c r="O686" s="25"/>
      <c r="S686" s="101"/>
      <c r="X686" s="25"/>
      <c r="AB686" s="25"/>
      <c r="AC686" s="25"/>
    </row>
    <row r="687" spans="1:29">
      <c r="A687" s="25"/>
      <c r="B687" s="101"/>
      <c r="C687" s="48"/>
      <c r="D687" s="48"/>
      <c r="E687" s="48"/>
      <c r="F687" s="48"/>
      <c r="G687" s="48"/>
      <c r="H687" s="48"/>
      <c r="I687" s="49"/>
      <c r="N687" s="25"/>
      <c r="O687" s="25"/>
      <c r="S687" s="101"/>
      <c r="X687" s="25"/>
      <c r="AB687" s="25"/>
      <c r="AC687" s="25"/>
    </row>
    <row r="688" spans="1:29">
      <c r="A688" s="25"/>
      <c r="B688" s="101"/>
      <c r="C688" s="48"/>
      <c r="D688" s="48"/>
      <c r="E688" s="48"/>
      <c r="F688" s="48"/>
      <c r="G688" s="48"/>
      <c r="H688" s="48"/>
      <c r="I688" s="49"/>
      <c r="N688" s="25"/>
      <c r="O688" s="25"/>
      <c r="S688" s="101"/>
      <c r="X688" s="25"/>
      <c r="AB688" s="25"/>
      <c r="AC688" s="25"/>
    </row>
    <row r="689" spans="1:29">
      <c r="A689" s="25"/>
      <c r="B689" s="101"/>
      <c r="C689" s="48"/>
      <c r="D689" s="48"/>
      <c r="E689" s="48"/>
      <c r="F689" s="48"/>
      <c r="G689" s="48"/>
      <c r="H689" s="48"/>
      <c r="I689" s="49"/>
      <c r="N689" s="25"/>
      <c r="O689" s="25"/>
      <c r="S689" s="101"/>
      <c r="X689" s="25"/>
      <c r="AB689" s="25"/>
      <c r="AC689" s="25"/>
    </row>
    <row r="690" spans="1:29">
      <c r="A690" s="25"/>
      <c r="B690" s="101"/>
      <c r="C690" s="48"/>
      <c r="D690" s="48"/>
      <c r="E690" s="48"/>
      <c r="F690" s="48"/>
      <c r="G690" s="48"/>
      <c r="H690" s="48"/>
      <c r="I690" s="49"/>
      <c r="N690" s="25"/>
      <c r="O690" s="25"/>
      <c r="S690" s="101"/>
      <c r="X690" s="25"/>
      <c r="AB690" s="25"/>
      <c r="AC690" s="25"/>
    </row>
    <row r="691" spans="1:29">
      <c r="A691" s="25"/>
      <c r="B691" s="101"/>
      <c r="C691" s="48"/>
      <c r="D691" s="48"/>
      <c r="E691" s="48"/>
      <c r="F691" s="48"/>
      <c r="G691" s="48"/>
      <c r="H691" s="48"/>
      <c r="I691" s="49"/>
      <c r="N691" s="25"/>
      <c r="O691" s="25"/>
      <c r="S691" s="101"/>
      <c r="X691" s="25"/>
      <c r="AB691" s="25"/>
      <c r="AC691" s="25"/>
    </row>
    <row r="692" spans="1:29">
      <c r="A692" s="25"/>
      <c r="B692" s="101"/>
      <c r="C692" s="48"/>
      <c r="D692" s="48"/>
      <c r="E692" s="48"/>
      <c r="F692" s="48"/>
      <c r="G692" s="48"/>
      <c r="H692" s="48"/>
      <c r="I692" s="49"/>
      <c r="N692" s="25"/>
      <c r="O692" s="25"/>
      <c r="S692" s="101"/>
      <c r="X692" s="25"/>
      <c r="AB692" s="25"/>
      <c r="AC692" s="25"/>
    </row>
    <row r="693" spans="1:29">
      <c r="A693" s="25"/>
      <c r="B693" s="101"/>
      <c r="C693" s="48"/>
      <c r="D693" s="48"/>
      <c r="E693" s="48"/>
      <c r="F693" s="48"/>
      <c r="G693" s="48"/>
      <c r="H693" s="48"/>
      <c r="I693" s="49"/>
      <c r="N693" s="25"/>
      <c r="O693" s="25"/>
      <c r="S693" s="101"/>
      <c r="X693" s="25"/>
      <c r="AB693" s="25"/>
      <c r="AC693" s="25"/>
    </row>
    <row r="694" spans="1:29">
      <c r="A694" s="25"/>
      <c r="B694" s="101"/>
      <c r="C694" s="48"/>
      <c r="D694" s="48"/>
      <c r="E694" s="48"/>
      <c r="F694" s="48"/>
      <c r="G694" s="48"/>
      <c r="H694" s="48"/>
      <c r="I694" s="49"/>
      <c r="N694" s="25"/>
      <c r="O694" s="25"/>
      <c r="S694" s="101"/>
      <c r="X694" s="25"/>
      <c r="AB694" s="25"/>
      <c r="AC694" s="25"/>
    </row>
    <row r="695" spans="1:29">
      <c r="A695" s="25"/>
      <c r="B695" s="101"/>
      <c r="C695" s="48"/>
      <c r="D695" s="48"/>
      <c r="E695" s="48"/>
      <c r="F695" s="48"/>
      <c r="G695" s="48"/>
      <c r="H695" s="48"/>
      <c r="I695" s="49"/>
      <c r="N695" s="25"/>
      <c r="O695" s="25"/>
      <c r="S695" s="101"/>
      <c r="X695" s="25"/>
      <c r="AB695" s="25"/>
      <c r="AC695" s="25"/>
    </row>
    <row r="696" spans="1:29">
      <c r="A696" s="25"/>
      <c r="B696" s="101"/>
      <c r="C696" s="48"/>
      <c r="D696" s="48"/>
      <c r="E696" s="48"/>
      <c r="F696" s="48"/>
      <c r="G696" s="48"/>
      <c r="H696" s="48"/>
      <c r="I696" s="49"/>
      <c r="N696" s="25"/>
      <c r="O696" s="25"/>
      <c r="S696" s="101"/>
      <c r="X696" s="25"/>
      <c r="AB696" s="25"/>
      <c r="AC696" s="25"/>
    </row>
    <row r="697" spans="1:29">
      <c r="A697" s="25"/>
      <c r="B697" s="101"/>
      <c r="C697" s="48"/>
      <c r="D697" s="48"/>
      <c r="E697" s="48"/>
      <c r="F697" s="48"/>
      <c r="G697" s="48"/>
      <c r="H697" s="48"/>
      <c r="I697" s="49"/>
      <c r="N697" s="25"/>
      <c r="O697" s="25"/>
      <c r="S697" s="101"/>
      <c r="X697" s="25"/>
      <c r="AB697" s="25"/>
      <c r="AC697" s="25"/>
    </row>
    <row r="698" spans="1:29">
      <c r="A698" s="25"/>
      <c r="B698" s="101"/>
      <c r="C698" s="48"/>
      <c r="D698" s="48"/>
      <c r="E698" s="48"/>
      <c r="F698" s="48"/>
      <c r="G698" s="48"/>
      <c r="H698" s="48"/>
      <c r="I698" s="49"/>
      <c r="N698" s="25"/>
      <c r="O698" s="25"/>
      <c r="S698" s="101"/>
      <c r="X698" s="25"/>
      <c r="AB698" s="25"/>
      <c r="AC698" s="25"/>
    </row>
    <row r="699" spans="1:29">
      <c r="A699" s="25"/>
      <c r="B699" s="101"/>
      <c r="C699" s="48"/>
      <c r="D699" s="48"/>
      <c r="E699" s="48"/>
      <c r="F699" s="48"/>
      <c r="G699" s="48"/>
      <c r="H699" s="48"/>
      <c r="I699" s="49"/>
      <c r="N699" s="25"/>
      <c r="O699" s="25"/>
      <c r="S699" s="101"/>
      <c r="X699" s="25"/>
      <c r="AB699" s="25"/>
      <c r="AC699" s="25"/>
    </row>
    <row r="700" spans="1:29">
      <c r="A700" s="25"/>
      <c r="B700" s="101"/>
      <c r="C700" s="48"/>
      <c r="D700" s="48"/>
      <c r="E700" s="48"/>
      <c r="F700" s="48"/>
      <c r="G700" s="48"/>
      <c r="H700" s="48"/>
      <c r="I700" s="49"/>
      <c r="N700" s="25"/>
      <c r="O700" s="25"/>
      <c r="S700" s="101"/>
      <c r="X700" s="25"/>
      <c r="AB700" s="25"/>
      <c r="AC700" s="25"/>
    </row>
    <row r="701" spans="1:29">
      <c r="A701" s="25"/>
      <c r="B701" s="101"/>
      <c r="C701" s="48"/>
      <c r="D701" s="48"/>
      <c r="E701" s="48"/>
      <c r="F701" s="48"/>
      <c r="G701" s="48"/>
      <c r="H701" s="48"/>
      <c r="I701" s="49"/>
      <c r="N701" s="25"/>
      <c r="O701" s="25"/>
      <c r="S701" s="101"/>
      <c r="X701" s="25"/>
      <c r="AB701" s="25"/>
      <c r="AC701" s="25"/>
    </row>
    <row r="702" spans="1:29">
      <c r="A702" s="25"/>
      <c r="B702" s="101"/>
      <c r="C702" s="48"/>
      <c r="D702" s="48"/>
      <c r="E702" s="48"/>
      <c r="F702" s="48"/>
      <c r="G702" s="48"/>
      <c r="H702" s="48"/>
      <c r="I702" s="49"/>
      <c r="N702" s="25"/>
      <c r="O702" s="25"/>
      <c r="S702" s="101"/>
      <c r="X702" s="25"/>
      <c r="AB702" s="25"/>
      <c r="AC702" s="25"/>
    </row>
    <row r="703" spans="1:29">
      <c r="A703" s="25"/>
      <c r="B703" s="101"/>
      <c r="C703" s="48"/>
      <c r="D703" s="48"/>
      <c r="E703" s="48"/>
      <c r="F703" s="48"/>
      <c r="G703" s="48"/>
      <c r="H703" s="48"/>
      <c r="I703" s="49"/>
      <c r="N703" s="25"/>
      <c r="O703" s="25"/>
      <c r="S703" s="101"/>
      <c r="X703" s="25"/>
      <c r="AB703" s="25"/>
      <c r="AC703" s="25"/>
    </row>
    <row r="704" spans="1:29">
      <c r="A704" s="25"/>
      <c r="B704" s="101"/>
      <c r="C704" s="48"/>
      <c r="D704" s="48"/>
      <c r="E704" s="48"/>
      <c r="F704" s="48"/>
      <c r="G704" s="48"/>
      <c r="H704" s="48"/>
      <c r="I704" s="49"/>
      <c r="N704" s="25"/>
      <c r="O704" s="25"/>
      <c r="S704" s="101"/>
      <c r="X704" s="25"/>
      <c r="AB704" s="25"/>
      <c r="AC704" s="25"/>
    </row>
    <row r="705" spans="1:29">
      <c r="A705" s="25"/>
      <c r="B705" s="101"/>
      <c r="C705" s="48"/>
      <c r="D705" s="48"/>
      <c r="E705" s="48"/>
      <c r="F705" s="48"/>
      <c r="G705" s="48"/>
      <c r="H705" s="48"/>
      <c r="I705" s="49"/>
      <c r="N705" s="25"/>
      <c r="O705" s="25"/>
      <c r="S705" s="101"/>
      <c r="X705" s="25"/>
      <c r="AB705" s="25"/>
      <c r="AC705" s="25"/>
    </row>
    <row r="706" spans="1:29">
      <c r="A706" s="25"/>
      <c r="B706" s="101"/>
      <c r="C706" s="48"/>
      <c r="D706" s="48"/>
      <c r="E706" s="48"/>
      <c r="F706" s="48"/>
      <c r="G706" s="48"/>
      <c r="H706" s="48"/>
      <c r="I706" s="49"/>
      <c r="N706" s="25"/>
      <c r="O706" s="25"/>
      <c r="S706" s="101"/>
      <c r="X706" s="25"/>
      <c r="AB706" s="25"/>
      <c r="AC706" s="25"/>
    </row>
    <row r="707" spans="1:29">
      <c r="A707" s="25"/>
      <c r="B707" s="101"/>
      <c r="C707" s="48"/>
      <c r="D707" s="48"/>
      <c r="E707" s="48"/>
      <c r="F707" s="48"/>
      <c r="G707" s="48"/>
      <c r="H707" s="48"/>
      <c r="I707" s="49"/>
      <c r="N707" s="25"/>
      <c r="O707" s="25"/>
      <c r="S707" s="101"/>
      <c r="X707" s="25"/>
      <c r="AB707" s="25"/>
      <c r="AC707" s="25"/>
    </row>
    <row r="708" spans="1:29">
      <c r="A708" s="25"/>
      <c r="B708" s="101"/>
      <c r="C708" s="48"/>
      <c r="D708" s="48"/>
      <c r="E708" s="48"/>
      <c r="F708" s="48"/>
      <c r="G708" s="48"/>
      <c r="H708" s="48"/>
      <c r="I708" s="49"/>
      <c r="N708" s="25"/>
      <c r="O708" s="25"/>
      <c r="S708" s="101"/>
      <c r="X708" s="25"/>
      <c r="AB708" s="25"/>
      <c r="AC708" s="25"/>
    </row>
    <row r="709" spans="1:29">
      <c r="A709" s="25"/>
      <c r="B709" s="101"/>
      <c r="C709" s="48"/>
      <c r="D709" s="48"/>
      <c r="E709" s="48"/>
      <c r="F709" s="48"/>
      <c r="G709" s="48"/>
      <c r="H709" s="48"/>
      <c r="I709" s="49"/>
      <c r="N709" s="25"/>
      <c r="O709" s="25"/>
      <c r="S709" s="101"/>
      <c r="X709" s="25"/>
      <c r="AB709" s="25"/>
      <c r="AC709" s="25"/>
    </row>
    <row r="710" spans="1:29">
      <c r="A710" s="25"/>
      <c r="B710" s="101"/>
      <c r="C710" s="48"/>
      <c r="D710" s="48"/>
      <c r="E710" s="48"/>
      <c r="F710" s="48"/>
      <c r="G710" s="48"/>
      <c r="H710" s="48"/>
      <c r="I710" s="49"/>
      <c r="N710" s="25"/>
      <c r="O710" s="25"/>
      <c r="S710" s="101"/>
      <c r="X710" s="25"/>
      <c r="AB710" s="25"/>
      <c r="AC710" s="25"/>
    </row>
    <row r="711" spans="1:29">
      <c r="A711" s="25"/>
      <c r="B711" s="101"/>
      <c r="C711" s="48"/>
      <c r="D711" s="48"/>
      <c r="E711" s="48"/>
      <c r="F711" s="48"/>
      <c r="G711" s="48"/>
      <c r="H711" s="48"/>
      <c r="I711" s="49"/>
      <c r="N711" s="25"/>
      <c r="O711" s="25"/>
      <c r="S711" s="101"/>
      <c r="X711" s="25"/>
      <c r="AB711" s="25"/>
      <c r="AC711" s="25"/>
    </row>
    <row r="712" spans="1:29">
      <c r="A712" s="25"/>
      <c r="B712" s="101"/>
      <c r="C712" s="48"/>
      <c r="D712" s="48"/>
      <c r="E712" s="48"/>
      <c r="F712" s="48"/>
      <c r="G712" s="48"/>
      <c r="H712" s="48"/>
      <c r="I712" s="49"/>
      <c r="N712" s="25"/>
      <c r="O712" s="25"/>
      <c r="S712" s="101"/>
      <c r="X712" s="25"/>
      <c r="AB712" s="25"/>
      <c r="AC712" s="25"/>
    </row>
    <row r="713" spans="1:29">
      <c r="A713" s="25"/>
      <c r="B713" s="101"/>
      <c r="C713" s="48"/>
      <c r="D713" s="48"/>
      <c r="E713" s="48"/>
      <c r="F713" s="48"/>
      <c r="G713" s="48"/>
      <c r="H713" s="48"/>
      <c r="I713" s="49"/>
      <c r="N713" s="25"/>
      <c r="O713" s="25"/>
      <c r="S713" s="101"/>
      <c r="X713" s="25"/>
      <c r="AB713" s="25"/>
      <c r="AC713" s="25"/>
    </row>
    <row r="714" spans="1:29">
      <c r="A714" s="25"/>
      <c r="B714" s="101"/>
      <c r="C714" s="48"/>
      <c r="D714" s="48"/>
      <c r="E714" s="48"/>
      <c r="F714" s="48"/>
      <c r="G714" s="48"/>
      <c r="H714" s="48"/>
      <c r="I714" s="49"/>
      <c r="N714" s="25"/>
      <c r="O714" s="25"/>
      <c r="S714" s="101"/>
      <c r="X714" s="25"/>
      <c r="AB714" s="25"/>
      <c r="AC714" s="25"/>
    </row>
    <row r="715" spans="1:29">
      <c r="A715" s="25"/>
      <c r="B715" s="101"/>
      <c r="C715" s="48"/>
      <c r="D715" s="48"/>
      <c r="E715" s="48"/>
      <c r="F715" s="48"/>
      <c r="G715" s="48"/>
      <c r="H715" s="48"/>
      <c r="I715" s="49"/>
      <c r="N715" s="25"/>
      <c r="O715" s="25"/>
      <c r="S715" s="101"/>
      <c r="X715" s="25"/>
      <c r="AB715" s="25"/>
      <c r="AC715" s="25"/>
    </row>
    <row r="716" spans="1:29">
      <c r="A716" s="25"/>
      <c r="B716" s="101"/>
      <c r="C716" s="48"/>
      <c r="D716" s="48"/>
      <c r="E716" s="48"/>
      <c r="F716" s="48"/>
      <c r="G716" s="48"/>
      <c r="H716" s="48"/>
      <c r="I716" s="49"/>
      <c r="N716" s="25"/>
      <c r="O716" s="25"/>
      <c r="S716" s="101"/>
      <c r="X716" s="25"/>
      <c r="AB716" s="25"/>
      <c r="AC716" s="25"/>
    </row>
    <row r="717" spans="1:29">
      <c r="A717" s="25"/>
      <c r="B717" s="101"/>
      <c r="C717" s="48"/>
      <c r="D717" s="48"/>
      <c r="E717" s="48"/>
      <c r="F717" s="48"/>
      <c r="G717" s="48"/>
      <c r="H717" s="48"/>
      <c r="I717" s="49"/>
      <c r="N717" s="25"/>
      <c r="O717" s="25"/>
      <c r="S717" s="101"/>
      <c r="X717" s="25"/>
      <c r="AB717" s="25"/>
      <c r="AC717" s="25"/>
    </row>
    <row r="718" spans="1:29">
      <c r="A718" s="25"/>
      <c r="B718" s="101"/>
      <c r="C718" s="48"/>
      <c r="D718" s="48"/>
      <c r="E718" s="48"/>
      <c r="F718" s="48"/>
      <c r="G718" s="48"/>
      <c r="H718" s="48"/>
      <c r="I718" s="49"/>
      <c r="N718" s="25"/>
      <c r="O718" s="25"/>
      <c r="S718" s="101"/>
      <c r="X718" s="25"/>
      <c r="AB718" s="25"/>
      <c r="AC718" s="25"/>
    </row>
    <row r="719" spans="1:29">
      <c r="A719" s="25"/>
      <c r="B719" s="101"/>
      <c r="C719" s="48"/>
      <c r="D719" s="48"/>
      <c r="E719" s="48"/>
      <c r="F719" s="48"/>
      <c r="G719" s="48"/>
      <c r="H719" s="48"/>
      <c r="I719" s="49"/>
      <c r="N719" s="25"/>
      <c r="O719" s="25"/>
      <c r="S719" s="101"/>
      <c r="X719" s="25"/>
      <c r="AB719" s="25"/>
      <c r="AC719" s="25"/>
    </row>
    <row r="720" spans="1:29">
      <c r="A720" s="25"/>
      <c r="B720" s="101"/>
      <c r="C720" s="48"/>
      <c r="D720" s="48"/>
      <c r="E720" s="48"/>
      <c r="F720" s="48"/>
      <c r="G720" s="48"/>
      <c r="H720" s="48"/>
      <c r="I720" s="49"/>
      <c r="N720" s="25"/>
      <c r="O720" s="25"/>
      <c r="S720" s="101"/>
      <c r="X720" s="25"/>
      <c r="AB720" s="25"/>
      <c r="AC720" s="25"/>
    </row>
    <row r="721" spans="1:29">
      <c r="A721" s="25"/>
      <c r="B721" s="101"/>
      <c r="C721" s="48"/>
      <c r="D721" s="48"/>
      <c r="E721" s="48"/>
      <c r="F721" s="48"/>
      <c r="G721" s="48"/>
      <c r="H721" s="48"/>
      <c r="I721" s="49"/>
      <c r="N721" s="25"/>
      <c r="O721" s="25"/>
      <c r="S721" s="101"/>
      <c r="X721" s="25"/>
      <c r="AB721" s="25"/>
      <c r="AC721" s="25"/>
    </row>
    <row r="722" spans="1:29">
      <c r="A722" s="25"/>
      <c r="B722" s="101"/>
      <c r="C722" s="48"/>
      <c r="D722" s="48"/>
      <c r="E722" s="48"/>
      <c r="F722" s="48"/>
      <c r="G722" s="48"/>
      <c r="H722" s="48"/>
      <c r="I722" s="49"/>
      <c r="N722" s="25"/>
      <c r="O722" s="25"/>
      <c r="S722" s="101"/>
      <c r="X722" s="25"/>
      <c r="AB722" s="25"/>
      <c r="AC722" s="25"/>
    </row>
    <row r="723" spans="1:29">
      <c r="A723" s="25"/>
      <c r="B723" s="101"/>
      <c r="C723" s="48"/>
      <c r="D723" s="48"/>
      <c r="E723" s="48"/>
      <c r="F723" s="48"/>
      <c r="G723" s="48"/>
      <c r="H723" s="48"/>
      <c r="I723" s="49"/>
      <c r="N723" s="25"/>
      <c r="O723" s="25"/>
      <c r="S723" s="101"/>
      <c r="X723" s="25"/>
      <c r="AB723" s="25"/>
      <c r="AC723" s="25"/>
    </row>
    <row r="724" spans="1:29">
      <c r="A724" s="25"/>
      <c r="B724" s="101"/>
      <c r="C724" s="48"/>
      <c r="D724" s="48"/>
      <c r="E724" s="48"/>
      <c r="F724" s="48"/>
      <c r="G724" s="48"/>
      <c r="H724" s="48"/>
      <c r="I724" s="49"/>
      <c r="N724" s="25"/>
      <c r="O724" s="25"/>
      <c r="S724" s="101"/>
      <c r="X724" s="25"/>
      <c r="AB724" s="25"/>
      <c r="AC724" s="25"/>
    </row>
    <row r="725" spans="1:29">
      <c r="A725" s="25"/>
      <c r="B725" s="101"/>
      <c r="C725" s="48"/>
      <c r="D725" s="48"/>
      <c r="E725" s="48"/>
      <c r="F725" s="48"/>
      <c r="G725" s="48"/>
      <c r="H725" s="48"/>
      <c r="I725" s="49"/>
      <c r="N725" s="25"/>
      <c r="O725" s="25"/>
      <c r="S725" s="101"/>
      <c r="X725" s="25"/>
      <c r="AB725" s="25"/>
      <c r="AC725" s="25"/>
    </row>
    <row r="726" spans="1:29">
      <c r="A726" s="25"/>
      <c r="B726" s="101"/>
      <c r="C726" s="48"/>
      <c r="D726" s="48"/>
      <c r="E726" s="48"/>
      <c r="F726" s="48"/>
      <c r="G726" s="48"/>
      <c r="H726" s="48"/>
      <c r="I726" s="49"/>
      <c r="N726" s="25"/>
      <c r="O726" s="25"/>
      <c r="S726" s="101"/>
      <c r="X726" s="25"/>
      <c r="AB726" s="25"/>
      <c r="AC726" s="25"/>
    </row>
    <row r="727" spans="1:29">
      <c r="A727" s="25"/>
      <c r="B727" s="101"/>
      <c r="C727" s="48"/>
      <c r="D727" s="48"/>
      <c r="E727" s="48"/>
      <c r="F727" s="48"/>
      <c r="G727" s="48"/>
      <c r="H727" s="48"/>
      <c r="I727" s="49"/>
      <c r="N727" s="25"/>
      <c r="O727" s="25"/>
      <c r="S727" s="101"/>
      <c r="X727" s="25"/>
      <c r="AB727" s="25"/>
      <c r="AC727" s="25"/>
    </row>
    <row r="728" spans="1:29">
      <c r="A728" s="25"/>
      <c r="B728" s="101"/>
      <c r="C728" s="48"/>
      <c r="D728" s="48"/>
      <c r="E728" s="48"/>
      <c r="F728" s="48"/>
      <c r="G728" s="48"/>
      <c r="H728" s="48"/>
      <c r="I728" s="49"/>
      <c r="N728" s="25"/>
      <c r="O728" s="25"/>
      <c r="S728" s="101"/>
      <c r="X728" s="25"/>
      <c r="AB728" s="25"/>
      <c r="AC728" s="25"/>
    </row>
    <row r="729" spans="1:29">
      <c r="A729" s="25"/>
      <c r="B729" s="101"/>
      <c r="C729" s="48"/>
      <c r="D729" s="48"/>
      <c r="E729" s="48"/>
      <c r="F729" s="48"/>
      <c r="G729" s="48"/>
      <c r="H729" s="48"/>
      <c r="I729" s="49"/>
      <c r="N729" s="25"/>
      <c r="O729" s="25"/>
      <c r="S729" s="101"/>
      <c r="X729" s="25"/>
      <c r="AB729" s="25"/>
      <c r="AC729" s="25"/>
    </row>
    <row r="730" spans="1:29">
      <c r="A730" s="25"/>
      <c r="B730" s="101"/>
      <c r="C730" s="48"/>
      <c r="D730" s="48"/>
      <c r="E730" s="48"/>
      <c r="F730" s="48"/>
      <c r="G730" s="48"/>
      <c r="H730" s="48"/>
      <c r="I730" s="49"/>
      <c r="N730" s="25"/>
      <c r="O730" s="25"/>
      <c r="S730" s="101"/>
      <c r="X730" s="25"/>
      <c r="AB730" s="25"/>
      <c r="AC730" s="25"/>
    </row>
    <row r="731" spans="1:29">
      <c r="A731" s="25"/>
      <c r="B731" s="101"/>
      <c r="C731" s="48"/>
      <c r="D731" s="48"/>
      <c r="E731" s="48"/>
      <c r="F731" s="48"/>
      <c r="G731" s="48"/>
      <c r="H731" s="48"/>
      <c r="I731" s="49"/>
      <c r="N731" s="25"/>
      <c r="O731" s="25"/>
      <c r="S731" s="101"/>
      <c r="X731" s="25"/>
      <c r="AB731" s="25"/>
      <c r="AC731" s="25"/>
    </row>
    <row r="732" spans="1:29">
      <c r="A732" s="25"/>
      <c r="B732" s="101"/>
      <c r="C732" s="48"/>
      <c r="D732" s="48"/>
      <c r="E732" s="48"/>
      <c r="F732" s="48"/>
      <c r="G732" s="48"/>
      <c r="H732" s="48"/>
      <c r="I732" s="49"/>
      <c r="N732" s="25"/>
      <c r="O732" s="25"/>
      <c r="S732" s="101"/>
      <c r="X732" s="25"/>
      <c r="AB732" s="25"/>
      <c r="AC732" s="25"/>
    </row>
    <row r="733" spans="1:29">
      <c r="A733" s="25"/>
      <c r="B733" s="101"/>
      <c r="C733" s="48"/>
      <c r="D733" s="48"/>
      <c r="E733" s="48"/>
      <c r="F733" s="48"/>
      <c r="G733" s="48"/>
      <c r="H733" s="48"/>
      <c r="I733" s="49"/>
      <c r="N733" s="25"/>
      <c r="O733" s="25"/>
      <c r="S733" s="101"/>
      <c r="X733" s="25"/>
      <c r="AB733" s="25"/>
      <c r="AC733" s="25"/>
    </row>
    <row r="734" spans="1:29">
      <c r="A734" s="25"/>
      <c r="B734" s="101"/>
      <c r="C734" s="48"/>
      <c r="D734" s="48"/>
      <c r="E734" s="48"/>
      <c r="F734" s="48"/>
      <c r="G734" s="48"/>
      <c r="H734" s="48"/>
      <c r="I734" s="49"/>
      <c r="N734" s="25"/>
      <c r="O734" s="25"/>
      <c r="S734" s="101"/>
      <c r="X734" s="25"/>
      <c r="AB734" s="25"/>
      <c r="AC734" s="25"/>
    </row>
    <row r="735" spans="1:29">
      <c r="A735" s="25"/>
      <c r="B735" s="101"/>
      <c r="C735" s="48"/>
      <c r="D735" s="48"/>
      <c r="E735" s="48"/>
      <c r="F735" s="48"/>
      <c r="G735" s="48"/>
      <c r="H735" s="48"/>
      <c r="I735" s="49"/>
      <c r="N735" s="25"/>
      <c r="O735" s="25"/>
      <c r="S735" s="101"/>
      <c r="X735" s="25"/>
      <c r="AB735" s="25"/>
      <c r="AC735" s="25"/>
    </row>
    <row r="736" spans="1:29">
      <c r="A736" s="25"/>
      <c r="B736" s="101"/>
      <c r="C736" s="48"/>
      <c r="D736" s="48"/>
      <c r="E736" s="48"/>
      <c r="F736" s="48"/>
      <c r="G736" s="48"/>
      <c r="H736" s="48"/>
      <c r="I736" s="49"/>
      <c r="N736" s="25"/>
      <c r="O736" s="25"/>
      <c r="S736" s="101"/>
      <c r="X736" s="25"/>
      <c r="AB736" s="25"/>
      <c r="AC736" s="25"/>
    </row>
    <row r="737" spans="1:29">
      <c r="A737" s="25"/>
      <c r="B737" s="101"/>
      <c r="C737" s="48"/>
      <c r="D737" s="48"/>
      <c r="E737" s="48"/>
      <c r="F737" s="48"/>
      <c r="G737" s="48"/>
      <c r="H737" s="48"/>
      <c r="I737" s="49"/>
      <c r="N737" s="25"/>
      <c r="O737" s="25"/>
      <c r="S737" s="101"/>
      <c r="X737" s="25"/>
      <c r="AB737" s="25"/>
      <c r="AC737" s="25"/>
    </row>
    <row r="738" spans="1:29">
      <c r="A738" s="25"/>
      <c r="B738" s="101"/>
      <c r="C738" s="48"/>
      <c r="D738" s="48"/>
      <c r="E738" s="48"/>
      <c r="F738" s="48"/>
      <c r="G738" s="48"/>
      <c r="H738" s="48"/>
      <c r="I738" s="49"/>
      <c r="N738" s="25"/>
      <c r="O738" s="25"/>
      <c r="S738" s="101"/>
      <c r="X738" s="25"/>
      <c r="AB738" s="25"/>
      <c r="AC738" s="25"/>
    </row>
    <row r="739" spans="1:29">
      <c r="A739" s="25"/>
      <c r="B739" s="101"/>
      <c r="C739" s="48"/>
      <c r="D739" s="48"/>
      <c r="E739" s="48"/>
      <c r="F739" s="48"/>
      <c r="G739" s="48"/>
      <c r="H739" s="48"/>
      <c r="I739" s="49"/>
      <c r="N739" s="25"/>
      <c r="O739" s="25"/>
      <c r="S739" s="101"/>
      <c r="X739" s="25"/>
      <c r="AB739" s="25"/>
      <c r="AC739" s="25"/>
    </row>
    <row r="740" spans="1:29">
      <c r="A740" s="25"/>
      <c r="B740" s="101"/>
      <c r="C740" s="48"/>
      <c r="D740" s="48"/>
      <c r="E740" s="48"/>
      <c r="F740" s="48"/>
      <c r="G740" s="48"/>
      <c r="H740" s="48"/>
      <c r="I740" s="49"/>
      <c r="N740" s="25"/>
      <c r="O740" s="25"/>
      <c r="S740" s="101"/>
      <c r="X740" s="25"/>
      <c r="AB740" s="25"/>
      <c r="AC740" s="25"/>
    </row>
    <row r="741" spans="1:29">
      <c r="A741" s="25"/>
      <c r="B741" s="101"/>
      <c r="C741" s="48"/>
      <c r="D741" s="48"/>
      <c r="E741" s="48"/>
      <c r="F741" s="48"/>
      <c r="G741" s="48"/>
      <c r="H741" s="48"/>
      <c r="I741" s="49"/>
      <c r="N741" s="25"/>
      <c r="O741" s="25"/>
      <c r="S741" s="101"/>
      <c r="X741" s="25"/>
      <c r="AB741" s="25"/>
      <c r="AC741" s="25"/>
    </row>
    <row r="742" spans="1:29">
      <c r="A742" s="25"/>
      <c r="B742" s="101"/>
      <c r="C742" s="48"/>
      <c r="D742" s="48"/>
      <c r="E742" s="48"/>
      <c r="F742" s="48"/>
      <c r="G742" s="48"/>
      <c r="H742" s="48"/>
      <c r="I742" s="49"/>
      <c r="N742" s="25"/>
      <c r="O742" s="25"/>
      <c r="S742" s="101"/>
      <c r="X742" s="25"/>
      <c r="AB742" s="25"/>
      <c r="AC742" s="25"/>
    </row>
    <row r="743" spans="1:29">
      <c r="A743" s="25"/>
      <c r="B743" s="101"/>
      <c r="C743" s="48"/>
      <c r="D743" s="48"/>
      <c r="E743" s="48"/>
      <c r="F743" s="48"/>
      <c r="G743" s="48"/>
      <c r="H743" s="48"/>
      <c r="I743" s="49"/>
      <c r="N743" s="25"/>
      <c r="O743" s="25"/>
      <c r="S743" s="101"/>
      <c r="X743" s="25"/>
      <c r="AB743" s="25"/>
      <c r="AC743" s="25"/>
    </row>
    <row r="744" spans="1:29">
      <c r="A744" s="25"/>
      <c r="B744" s="101"/>
      <c r="C744" s="48"/>
      <c r="D744" s="48"/>
      <c r="E744" s="48"/>
      <c r="F744" s="48"/>
      <c r="G744" s="48"/>
      <c r="H744" s="48"/>
      <c r="I744" s="49"/>
      <c r="N744" s="25"/>
      <c r="O744" s="25"/>
      <c r="S744" s="101"/>
      <c r="X744" s="25"/>
      <c r="AB744" s="25"/>
      <c r="AC744" s="25"/>
    </row>
    <row r="745" spans="1:29">
      <c r="A745" s="25"/>
      <c r="B745" s="101"/>
      <c r="C745" s="48"/>
      <c r="D745" s="48"/>
      <c r="E745" s="48"/>
      <c r="F745" s="48"/>
      <c r="G745" s="48"/>
      <c r="H745" s="48"/>
      <c r="I745" s="49"/>
      <c r="N745" s="25"/>
      <c r="O745" s="25"/>
      <c r="S745" s="101"/>
      <c r="X745" s="25"/>
      <c r="AB745" s="25"/>
      <c r="AC745" s="25"/>
    </row>
    <row r="746" spans="1:29">
      <c r="A746" s="25"/>
      <c r="B746" s="101"/>
      <c r="C746" s="48"/>
      <c r="D746" s="48"/>
      <c r="E746" s="48"/>
      <c r="F746" s="48"/>
      <c r="G746" s="48"/>
      <c r="H746" s="48"/>
      <c r="I746" s="49"/>
      <c r="N746" s="25"/>
      <c r="O746" s="25"/>
      <c r="S746" s="101"/>
      <c r="X746" s="25"/>
      <c r="AB746" s="25"/>
      <c r="AC746" s="25"/>
    </row>
    <row r="747" spans="1:29">
      <c r="A747" s="25"/>
      <c r="B747" s="101"/>
      <c r="C747" s="48"/>
      <c r="D747" s="48"/>
      <c r="E747" s="48"/>
      <c r="F747" s="48"/>
      <c r="G747" s="48"/>
      <c r="H747" s="48"/>
      <c r="I747" s="49"/>
      <c r="N747" s="25"/>
      <c r="O747" s="25"/>
      <c r="S747" s="101"/>
      <c r="X747" s="25"/>
      <c r="AB747" s="25"/>
      <c r="AC747" s="25"/>
    </row>
    <row r="748" spans="1:29">
      <c r="A748" s="25"/>
      <c r="B748" s="101"/>
      <c r="C748" s="48"/>
      <c r="D748" s="48"/>
      <c r="E748" s="48"/>
      <c r="F748" s="48"/>
      <c r="G748" s="48"/>
      <c r="H748" s="48"/>
      <c r="I748" s="49"/>
      <c r="N748" s="25"/>
      <c r="O748" s="25"/>
      <c r="S748" s="101"/>
      <c r="X748" s="25"/>
      <c r="AB748" s="25"/>
      <c r="AC748" s="25"/>
    </row>
    <row r="749" spans="1:29">
      <c r="A749" s="25"/>
      <c r="B749" s="101"/>
      <c r="C749" s="48"/>
      <c r="D749" s="48"/>
      <c r="E749" s="48"/>
      <c r="F749" s="48"/>
      <c r="G749" s="48"/>
      <c r="H749" s="48"/>
      <c r="I749" s="49"/>
      <c r="N749" s="25"/>
      <c r="O749" s="25"/>
      <c r="S749" s="101"/>
      <c r="X749" s="25"/>
      <c r="AB749" s="25"/>
      <c r="AC749" s="25"/>
    </row>
    <row r="750" spans="1:29">
      <c r="A750" s="25"/>
      <c r="B750" s="101"/>
      <c r="C750" s="48"/>
      <c r="D750" s="48"/>
      <c r="E750" s="48"/>
      <c r="F750" s="48"/>
      <c r="G750" s="48"/>
      <c r="H750" s="48"/>
      <c r="I750" s="49"/>
      <c r="N750" s="25"/>
      <c r="O750" s="25"/>
      <c r="S750" s="101"/>
      <c r="X750" s="25"/>
      <c r="AB750" s="25"/>
      <c r="AC750" s="25"/>
    </row>
    <row r="751" spans="1:29">
      <c r="A751" s="25"/>
      <c r="B751" s="101"/>
      <c r="C751" s="48"/>
      <c r="D751" s="48"/>
      <c r="E751" s="48"/>
      <c r="F751" s="48"/>
      <c r="G751" s="48"/>
      <c r="H751" s="48"/>
      <c r="I751" s="49"/>
      <c r="N751" s="25"/>
      <c r="O751" s="25"/>
      <c r="S751" s="101"/>
      <c r="X751" s="25"/>
      <c r="AB751" s="25"/>
      <c r="AC751" s="25"/>
    </row>
    <row r="752" spans="1:29">
      <c r="A752" s="25"/>
      <c r="B752" s="101"/>
      <c r="C752" s="48"/>
      <c r="D752" s="48"/>
      <c r="E752" s="48"/>
      <c r="F752" s="48"/>
      <c r="G752" s="48"/>
      <c r="H752" s="48"/>
      <c r="I752" s="49"/>
      <c r="N752" s="25"/>
      <c r="O752" s="25"/>
      <c r="S752" s="101"/>
      <c r="X752" s="25"/>
      <c r="AB752" s="25"/>
      <c r="AC752" s="25"/>
    </row>
    <row r="753" spans="1:29">
      <c r="A753" s="25"/>
      <c r="B753" s="101"/>
      <c r="C753" s="48"/>
      <c r="D753" s="48"/>
      <c r="E753" s="48"/>
      <c r="F753" s="48"/>
      <c r="G753" s="48"/>
      <c r="H753" s="48"/>
      <c r="I753" s="49"/>
      <c r="N753" s="25"/>
      <c r="O753" s="25"/>
      <c r="S753" s="101"/>
      <c r="X753" s="25"/>
      <c r="AB753" s="25"/>
      <c r="AC753" s="25"/>
    </row>
    <row r="754" spans="1:29">
      <c r="A754" s="25"/>
      <c r="B754" s="101"/>
      <c r="C754" s="48"/>
      <c r="D754" s="48"/>
      <c r="E754" s="48"/>
      <c r="F754" s="48"/>
      <c r="G754" s="48"/>
      <c r="H754" s="48"/>
      <c r="I754" s="49"/>
      <c r="N754" s="25"/>
      <c r="O754" s="25"/>
      <c r="S754" s="101"/>
      <c r="X754" s="25"/>
      <c r="AB754" s="25"/>
      <c r="AC754" s="25"/>
    </row>
    <row r="755" spans="1:29">
      <c r="A755" s="25"/>
      <c r="B755" s="101"/>
      <c r="C755" s="48"/>
      <c r="D755" s="48"/>
      <c r="E755" s="48"/>
      <c r="F755" s="48"/>
      <c r="G755" s="48"/>
      <c r="H755" s="48"/>
      <c r="I755" s="49"/>
      <c r="N755" s="25"/>
      <c r="O755" s="25"/>
      <c r="S755" s="101"/>
      <c r="X755" s="25"/>
      <c r="AB755" s="25"/>
      <c r="AC755" s="25"/>
    </row>
    <row r="756" spans="1:29">
      <c r="A756" s="25"/>
      <c r="B756" s="101"/>
      <c r="C756" s="48"/>
      <c r="D756" s="48"/>
      <c r="E756" s="48"/>
      <c r="F756" s="48"/>
      <c r="G756" s="48"/>
      <c r="H756" s="48"/>
      <c r="I756" s="49"/>
      <c r="N756" s="25"/>
      <c r="O756" s="25"/>
      <c r="S756" s="101"/>
      <c r="X756" s="25"/>
      <c r="AB756" s="25"/>
      <c r="AC756" s="25"/>
    </row>
    <row r="757" spans="1:29">
      <c r="A757" s="25"/>
      <c r="B757" s="101"/>
      <c r="C757" s="48"/>
      <c r="D757" s="48"/>
      <c r="E757" s="48"/>
      <c r="F757" s="48"/>
      <c r="G757" s="48"/>
      <c r="H757" s="48"/>
      <c r="I757" s="49"/>
      <c r="N757" s="25"/>
      <c r="O757" s="25"/>
      <c r="S757" s="101"/>
      <c r="X757" s="25"/>
      <c r="AB757" s="25"/>
      <c r="AC757" s="25"/>
    </row>
    <row r="758" spans="1:29">
      <c r="A758" s="25"/>
      <c r="B758" s="101"/>
      <c r="C758" s="48"/>
      <c r="D758" s="48"/>
      <c r="E758" s="48"/>
      <c r="F758" s="48"/>
      <c r="G758" s="48"/>
      <c r="H758" s="48"/>
      <c r="I758" s="49"/>
      <c r="N758" s="25"/>
      <c r="O758" s="25"/>
      <c r="S758" s="101"/>
      <c r="X758" s="25"/>
      <c r="AB758" s="25"/>
      <c r="AC758" s="25"/>
    </row>
    <row r="759" spans="1:29">
      <c r="A759" s="25"/>
      <c r="B759" s="101"/>
      <c r="C759" s="48"/>
      <c r="D759" s="48"/>
      <c r="E759" s="48"/>
      <c r="F759" s="48"/>
      <c r="G759" s="48"/>
      <c r="H759" s="48"/>
      <c r="I759" s="49"/>
      <c r="N759" s="25"/>
      <c r="O759" s="25"/>
      <c r="S759" s="101"/>
      <c r="X759" s="25"/>
      <c r="AB759" s="25"/>
      <c r="AC759" s="25"/>
    </row>
    <row r="760" spans="1:29">
      <c r="A760" s="25"/>
      <c r="B760" s="101"/>
      <c r="C760" s="48"/>
      <c r="D760" s="48"/>
      <c r="E760" s="48"/>
      <c r="F760" s="48"/>
      <c r="G760" s="48"/>
      <c r="H760" s="48"/>
      <c r="I760" s="49"/>
      <c r="N760" s="25"/>
      <c r="O760" s="25"/>
      <c r="S760" s="101"/>
      <c r="X760" s="25"/>
      <c r="AB760" s="25"/>
      <c r="AC760" s="25"/>
    </row>
    <row r="761" spans="1:29">
      <c r="A761" s="25"/>
      <c r="B761" s="101"/>
      <c r="C761" s="48"/>
      <c r="D761" s="48"/>
      <c r="E761" s="48"/>
      <c r="F761" s="48"/>
      <c r="G761" s="48"/>
      <c r="H761" s="48"/>
      <c r="I761" s="49"/>
      <c r="N761" s="25"/>
      <c r="O761" s="25"/>
      <c r="S761" s="101"/>
      <c r="X761" s="25"/>
      <c r="AB761" s="25"/>
      <c r="AC761" s="25"/>
    </row>
    <row r="762" spans="1:29">
      <c r="A762" s="25"/>
      <c r="B762" s="101"/>
      <c r="C762" s="48"/>
      <c r="D762" s="48"/>
      <c r="E762" s="48"/>
      <c r="F762" s="48"/>
      <c r="G762" s="48"/>
      <c r="H762" s="48"/>
      <c r="I762" s="49"/>
      <c r="N762" s="25"/>
      <c r="O762" s="25"/>
      <c r="S762" s="101"/>
      <c r="X762" s="25"/>
      <c r="AB762" s="25"/>
      <c r="AC762" s="25"/>
    </row>
    <row r="763" spans="1:29">
      <c r="A763" s="25"/>
      <c r="B763" s="101"/>
      <c r="C763" s="48"/>
      <c r="D763" s="48"/>
      <c r="E763" s="48"/>
      <c r="F763" s="48"/>
      <c r="G763" s="48"/>
      <c r="H763" s="48"/>
      <c r="I763" s="49"/>
      <c r="N763" s="25"/>
      <c r="O763" s="25"/>
      <c r="S763" s="101"/>
      <c r="X763" s="25"/>
      <c r="AB763" s="25"/>
      <c r="AC763" s="25"/>
    </row>
    <row r="764" spans="1:29">
      <c r="A764" s="25"/>
      <c r="B764" s="101"/>
      <c r="C764" s="48"/>
      <c r="D764" s="48"/>
      <c r="E764" s="48"/>
      <c r="F764" s="48"/>
      <c r="G764" s="48"/>
      <c r="H764" s="48"/>
      <c r="I764" s="49"/>
      <c r="N764" s="25"/>
      <c r="O764" s="25"/>
      <c r="S764" s="101"/>
      <c r="X764" s="25"/>
      <c r="AB764" s="25"/>
      <c r="AC764" s="25"/>
    </row>
    <row r="765" spans="1:29">
      <c r="A765" s="25"/>
      <c r="B765" s="101"/>
      <c r="C765" s="48"/>
      <c r="D765" s="48"/>
      <c r="E765" s="48"/>
      <c r="F765" s="48"/>
      <c r="G765" s="48"/>
      <c r="H765" s="48"/>
      <c r="I765" s="49"/>
      <c r="N765" s="25"/>
      <c r="O765" s="25"/>
      <c r="S765" s="101"/>
      <c r="X765" s="25"/>
      <c r="AB765" s="25"/>
      <c r="AC765" s="25"/>
    </row>
    <row r="766" spans="1:29">
      <c r="A766" s="25"/>
      <c r="B766" s="101"/>
      <c r="C766" s="48"/>
      <c r="D766" s="48"/>
      <c r="E766" s="48"/>
      <c r="F766" s="48"/>
      <c r="G766" s="48"/>
      <c r="H766" s="48"/>
      <c r="I766" s="49"/>
      <c r="N766" s="25"/>
      <c r="O766" s="25"/>
      <c r="S766" s="101"/>
      <c r="X766" s="25"/>
      <c r="AB766" s="25"/>
      <c r="AC766" s="25"/>
    </row>
    <row r="767" spans="1:29">
      <c r="A767" s="25"/>
      <c r="B767" s="101"/>
      <c r="C767" s="48"/>
      <c r="D767" s="48"/>
      <c r="E767" s="48"/>
      <c r="F767" s="48"/>
      <c r="G767" s="48"/>
      <c r="H767" s="48"/>
      <c r="I767" s="49"/>
      <c r="N767" s="25"/>
      <c r="O767" s="25"/>
      <c r="S767" s="101"/>
      <c r="X767" s="25"/>
      <c r="AB767" s="25"/>
      <c r="AC767" s="25"/>
    </row>
    <row r="768" spans="1:29">
      <c r="A768" s="25"/>
      <c r="B768" s="101"/>
      <c r="C768" s="48"/>
      <c r="D768" s="48"/>
      <c r="E768" s="48"/>
      <c r="F768" s="48"/>
      <c r="G768" s="48"/>
      <c r="H768" s="48"/>
      <c r="I768" s="49"/>
      <c r="N768" s="25"/>
      <c r="O768" s="25"/>
      <c r="S768" s="101"/>
      <c r="X768" s="25"/>
      <c r="AB768" s="25"/>
      <c r="AC768" s="25"/>
    </row>
    <row r="769" spans="1:29">
      <c r="A769" s="25"/>
      <c r="B769" s="101"/>
      <c r="C769" s="48"/>
      <c r="D769" s="48"/>
      <c r="E769" s="48"/>
      <c r="F769" s="48"/>
      <c r="G769" s="48"/>
      <c r="H769" s="48"/>
      <c r="I769" s="49"/>
      <c r="N769" s="25"/>
      <c r="O769" s="25"/>
      <c r="S769" s="101"/>
      <c r="X769" s="25"/>
      <c r="AB769" s="25"/>
      <c r="AC769" s="25"/>
    </row>
    <row r="770" spans="1:29">
      <c r="A770" s="25"/>
      <c r="B770" s="101"/>
      <c r="C770" s="48"/>
      <c r="D770" s="48"/>
      <c r="E770" s="48"/>
      <c r="F770" s="48"/>
      <c r="G770" s="48"/>
      <c r="H770" s="48"/>
      <c r="I770" s="49"/>
      <c r="N770" s="25"/>
      <c r="O770" s="25"/>
      <c r="S770" s="101"/>
      <c r="X770" s="25"/>
      <c r="AB770" s="25"/>
      <c r="AC770" s="25"/>
    </row>
    <row r="771" spans="1:29">
      <c r="A771" s="25"/>
      <c r="B771" s="101"/>
      <c r="C771" s="48"/>
      <c r="D771" s="48"/>
      <c r="E771" s="48"/>
      <c r="F771" s="48"/>
      <c r="G771" s="48"/>
      <c r="H771" s="48"/>
      <c r="I771" s="49"/>
      <c r="N771" s="25"/>
      <c r="O771" s="25"/>
      <c r="S771" s="101"/>
      <c r="X771" s="25"/>
      <c r="AB771" s="25"/>
      <c r="AC771" s="25"/>
    </row>
    <row r="772" spans="1:29">
      <c r="A772" s="25"/>
      <c r="B772" s="101"/>
      <c r="C772" s="48"/>
      <c r="D772" s="48"/>
      <c r="E772" s="48"/>
      <c r="F772" s="48"/>
      <c r="G772" s="48"/>
      <c r="H772" s="48"/>
      <c r="I772" s="49"/>
      <c r="N772" s="25"/>
      <c r="O772" s="25"/>
      <c r="S772" s="101"/>
      <c r="X772" s="25"/>
      <c r="AB772" s="25"/>
      <c r="AC772" s="25"/>
    </row>
    <row r="773" spans="1:29">
      <c r="A773" s="25"/>
      <c r="B773" s="101"/>
      <c r="C773" s="48"/>
      <c r="D773" s="48"/>
      <c r="E773" s="48"/>
      <c r="F773" s="48"/>
      <c r="G773" s="48"/>
      <c r="H773" s="48"/>
      <c r="I773" s="49"/>
      <c r="N773" s="25"/>
      <c r="O773" s="25"/>
      <c r="S773" s="101"/>
      <c r="X773" s="25"/>
      <c r="AB773" s="25"/>
      <c r="AC773" s="25"/>
    </row>
    <row r="774" spans="1:29">
      <c r="A774" s="25"/>
      <c r="B774" s="101"/>
      <c r="C774" s="48"/>
      <c r="D774" s="48"/>
      <c r="E774" s="48"/>
      <c r="F774" s="48"/>
      <c r="G774" s="48"/>
      <c r="H774" s="48"/>
      <c r="I774" s="49"/>
      <c r="N774" s="25"/>
      <c r="O774" s="25"/>
      <c r="S774" s="101"/>
      <c r="X774" s="25"/>
      <c r="AB774" s="25"/>
      <c r="AC774" s="25"/>
    </row>
    <row r="775" spans="1:29">
      <c r="A775" s="25"/>
      <c r="B775" s="101"/>
      <c r="C775" s="48"/>
      <c r="D775" s="48"/>
      <c r="E775" s="48"/>
      <c r="F775" s="48"/>
      <c r="G775" s="48"/>
      <c r="H775" s="48"/>
      <c r="I775" s="49"/>
      <c r="N775" s="25"/>
      <c r="O775" s="25"/>
      <c r="S775" s="101"/>
      <c r="X775" s="25"/>
      <c r="AB775" s="25"/>
      <c r="AC775" s="25"/>
    </row>
    <row r="776" spans="1:29">
      <c r="A776" s="25"/>
      <c r="B776" s="101"/>
      <c r="C776" s="48"/>
      <c r="D776" s="48"/>
      <c r="E776" s="48"/>
      <c r="F776" s="48"/>
      <c r="G776" s="48"/>
      <c r="H776" s="48"/>
      <c r="I776" s="49"/>
      <c r="N776" s="25"/>
      <c r="O776" s="25"/>
      <c r="S776" s="101"/>
      <c r="X776" s="25"/>
      <c r="AB776" s="25"/>
      <c r="AC776" s="25"/>
    </row>
    <row r="777" spans="1:29">
      <c r="A777" s="25"/>
      <c r="B777" s="101"/>
      <c r="C777" s="48"/>
      <c r="D777" s="48"/>
      <c r="E777" s="48"/>
      <c r="F777" s="48"/>
      <c r="G777" s="48"/>
      <c r="H777" s="48"/>
      <c r="I777" s="49"/>
      <c r="N777" s="25"/>
      <c r="O777" s="25"/>
      <c r="S777" s="101"/>
      <c r="X777" s="25"/>
      <c r="AB777" s="25"/>
      <c r="AC777" s="25"/>
    </row>
    <row r="778" spans="1:29">
      <c r="A778" s="25"/>
      <c r="B778" s="101"/>
      <c r="C778" s="48"/>
      <c r="D778" s="48"/>
      <c r="E778" s="48"/>
      <c r="F778" s="48"/>
      <c r="G778" s="48"/>
      <c r="H778" s="48"/>
      <c r="I778" s="49"/>
      <c r="N778" s="25"/>
      <c r="O778" s="25"/>
      <c r="S778" s="101"/>
      <c r="X778" s="25"/>
      <c r="AB778" s="25"/>
      <c r="AC778" s="25"/>
    </row>
    <row r="779" spans="1:29">
      <c r="A779" s="25"/>
      <c r="B779" s="101"/>
      <c r="C779" s="48"/>
      <c r="D779" s="48"/>
      <c r="E779" s="48"/>
      <c r="F779" s="48"/>
      <c r="G779" s="48"/>
      <c r="H779" s="48"/>
      <c r="I779" s="49"/>
      <c r="N779" s="25"/>
      <c r="O779" s="25"/>
      <c r="S779" s="101"/>
      <c r="X779" s="25"/>
      <c r="AB779" s="25"/>
      <c r="AC779" s="25"/>
    </row>
    <row r="780" spans="1:29">
      <c r="A780" s="25"/>
      <c r="B780" s="101"/>
      <c r="C780" s="48"/>
      <c r="D780" s="48"/>
      <c r="E780" s="48"/>
      <c r="F780" s="48"/>
      <c r="G780" s="48"/>
      <c r="H780" s="48"/>
      <c r="I780" s="49"/>
      <c r="N780" s="25"/>
      <c r="O780" s="25"/>
      <c r="S780" s="101"/>
      <c r="X780" s="25"/>
      <c r="AB780" s="25"/>
      <c r="AC780" s="25"/>
    </row>
    <row r="781" spans="1:29">
      <c r="A781" s="25"/>
      <c r="B781" s="101"/>
      <c r="C781" s="48"/>
      <c r="D781" s="48"/>
      <c r="E781" s="48"/>
      <c r="F781" s="48"/>
      <c r="G781" s="48"/>
      <c r="H781" s="48"/>
      <c r="I781" s="49"/>
      <c r="N781" s="25"/>
      <c r="O781" s="25"/>
      <c r="S781" s="101"/>
      <c r="X781" s="25"/>
      <c r="AB781" s="25"/>
      <c r="AC781" s="25"/>
    </row>
    <row r="782" spans="1:29">
      <c r="A782" s="25"/>
      <c r="B782" s="101"/>
      <c r="C782" s="48"/>
      <c r="D782" s="48"/>
      <c r="E782" s="48"/>
      <c r="F782" s="48"/>
      <c r="G782" s="48"/>
      <c r="H782" s="48"/>
      <c r="I782" s="49"/>
      <c r="N782" s="25"/>
      <c r="O782" s="25"/>
      <c r="S782" s="101"/>
      <c r="X782" s="25"/>
      <c r="AB782" s="25"/>
      <c r="AC782" s="25"/>
    </row>
    <row r="783" spans="1:29">
      <c r="A783" s="25"/>
      <c r="B783" s="101"/>
      <c r="C783" s="48"/>
      <c r="D783" s="48"/>
      <c r="E783" s="48"/>
      <c r="F783" s="48"/>
      <c r="G783" s="48"/>
      <c r="H783" s="48"/>
      <c r="I783" s="49"/>
      <c r="N783" s="25"/>
      <c r="O783" s="25"/>
      <c r="S783" s="101"/>
      <c r="X783" s="25"/>
      <c r="AB783" s="25"/>
      <c r="AC783" s="25"/>
    </row>
    <row r="784" spans="1:29">
      <c r="A784" s="25"/>
      <c r="B784" s="101"/>
      <c r="C784" s="48"/>
      <c r="D784" s="48"/>
      <c r="E784" s="48"/>
      <c r="F784" s="48"/>
      <c r="G784" s="48"/>
      <c r="H784" s="48"/>
      <c r="I784" s="49"/>
      <c r="N784" s="25"/>
      <c r="O784" s="25"/>
      <c r="S784" s="101"/>
      <c r="X784" s="25"/>
      <c r="AB784" s="25"/>
      <c r="AC784" s="25"/>
    </row>
    <row r="785" spans="1:29">
      <c r="A785" s="25"/>
      <c r="B785" s="101"/>
      <c r="C785" s="48"/>
      <c r="D785" s="48"/>
      <c r="E785" s="48"/>
      <c r="F785" s="48"/>
      <c r="G785" s="48"/>
      <c r="H785" s="48"/>
      <c r="I785" s="49"/>
      <c r="N785" s="25"/>
      <c r="O785" s="25"/>
      <c r="S785" s="101"/>
      <c r="X785" s="25"/>
      <c r="AB785" s="25"/>
      <c r="AC785" s="25"/>
    </row>
    <row r="786" spans="1:29">
      <c r="A786" s="25"/>
      <c r="B786" s="101"/>
      <c r="C786" s="48"/>
      <c r="D786" s="48"/>
      <c r="E786" s="48"/>
      <c r="F786" s="48"/>
      <c r="G786" s="48"/>
      <c r="H786" s="48"/>
      <c r="I786" s="49"/>
      <c r="N786" s="25"/>
      <c r="O786" s="25"/>
      <c r="S786" s="101"/>
      <c r="X786" s="25"/>
      <c r="AB786" s="25"/>
      <c r="AC786" s="25"/>
    </row>
    <row r="787" spans="1:29">
      <c r="A787" s="25"/>
      <c r="B787" s="101"/>
      <c r="C787" s="48"/>
      <c r="D787" s="48"/>
      <c r="E787" s="48"/>
      <c r="F787" s="48"/>
      <c r="G787" s="48"/>
      <c r="H787" s="48"/>
      <c r="I787" s="49"/>
      <c r="N787" s="25"/>
      <c r="O787" s="25"/>
      <c r="S787" s="101"/>
      <c r="X787" s="25"/>
      <c r="AB787" s="25"/>
      <c r="AC787" s="25"/>
    </row>
    <row r="788" spans="1:29">
      <c r="A788" s="25"/>
      <c r="B788" s="101"/>
      <c r="C788" s="48"/>
      <c r="D788" s="48"/>
      <c r="E788" s="48"/>
      <c r="F788" s="48"/>
      <c r="G788" s="48"/>
      <c r="H788" s="48"/>
      <c r="I788" s="49"/>
      <c r="N788" s="25"/>
      <c r="O788" s="25"/>
      <c r="S788" s="101"/>
      <c r="X788" s="25"/>
      <c r="AB788" s="25"/>
      <c r="AC788" s="25"/>
    </row>
    <row r="789" spans="1:29">
      <c r="A789" s="25"/>
      <c r="B789" s="101"/>
      <c r="C789" s="48"/>
      <c r="D789" s="48"/>
      <c r="E789" s="48"/>
      <c r="F789" s="48"/>
      <c r="G789" s="48"/>
      <c r="H789" s="48"/>
      <c r="I789" s="49"/>
      <c r="N789" s="25"/>
      <c r="O789" s="25"/>
      <c r="S789" s="101"/>
      <c r="X789" s="25"/>
      <c r="AB789" s="25"/>
      <c r="AC789" s="25"/>
    </row>
    <row r="790" spans="1:29">
      <c r="A790" s="25"/>
      <c r="B790" s="101"/>
      <c r="C790" s="48"/>
      <c r="D790" s="48"/>
      <c r="E790" s="48"/>
      <c r="F790" s="48"/>
      <c r="G790" s="48"/>
      <c r="H790" s="48"/>
      <c r="I790" s="49"/>
      <c r="N790" s="25"/>
      <c r="O790" s="25"/>
      <c r="S790" s="101"/>
      <c r="X790" s="25"/>
      <c r="AB790" s="25"/>
      <c r="AC790" s="25"/>
    </row>
    <row r="791" spans="1:29">
      <c r="A791" s="25"/>
      <c r="B791" s="101"/>
      <c r="C791" s="48"/>
      <c r="D791" s="48"/>
      <c r="E791" s="48"/>
      <c r="F791" s="48"/>
      <c r="G791" s="48"/>
      <c r="H791" s="48"/>
      <c r="I791" s="49"/>
      <c r="N791" s="25"/>
      <c r="O791" s="25"/>
      <c r="S791" s="101"/>
      <c r="X791" s="25"/>
      <c r="AB791" s="25"/>
      <c r="AC791" s="25"/>
    </row>
    <row r="792" spans="1:29">
      <c r="A792" s="25"/>
      <c r="B792" s="101"/>
      <c r="C792" s="48"/>
      <c r="D792" s="48"/>
      <c r="E792" s="48"/>
      <c r="F792" s="48"/>
      <c r="G792" s="48"/>
      <c r="H792" s="48"/>
      <c r="I792" s="49"/>
      <c r="N792" s="25"/>
      <c r="O792" s="25"/>
      <c r="S792" s="101"/>
      <c r="X792" s="25"/>
      <c r="AB792" s="25"/>
      <c r="AC792" s="25"/>
    </row>
    <row r="793" spans="1:29">
      <c r="A793" s="25"/>
      <c r="B793" s="101"/>
      <c r="C793" s="48"/>
      <c r="D793" s="48"/>
      <c r="E793" s="48"/>
      <c r="F793" s="48"/>
      <c r="G793" s="48"/>
      <c r="H793" s="48"/>
      <c r="I793" s="49"/>
      <c r="N793" s="25"/>
      <c r="O793" s="25"/>
      <c r="S793" s="101"/>
      <c r="X793" s="25"/>
      <c r="AB793" s="25"/>
      <c r="AC793" s="25"/>
    </row>
    <row r="794" spans="1:29">
      <c r="A794" s="25"/>
      <c r="B794" s="101"/>
      <c r="C794" s="48"/>
      <c r="D794" s="48"/>
      <c r="E794" s="48"/>
      <c r="F794" s="48"/>
      <c r="G794" s="48"/>
      <c r="H794" s="48"/>
      <c r="I794" s="49"/>
      <c r="N794" s="25"/>
      <c r="O794" s="25"/>
      <c r="S794" s="101"/>
      <c r="X794" s="25"/>
      <c r="AB794" s="25"/>
      <c r="AC794" s="25"/>
    </row>
    <row r="795" spans="1:29">
      <c r="A795" s="25"/>
      <c r="B795" s="101"/>
      <c r="C795" s="48"/>
      <c r="D795" s="48"/>
      <c r="E795" s="48"/>
      <c r="F795" s="48"/>
      <c r="G795" s="48"/>
      <c r="H795" s="48"/>
      <c r="I795" s="49"/>
      <c r="N795" s="25"/>
      <c r="O795" s="25"/>
      <c r="S795" s="101"/>
      <c r="X795" s="25"/>
      <c r="AB795" s="25"/>
      <c r="AC795" s="25"/>
    </row>
    <row r="796" spans="1:29">
      <c r="A796" s="25"/>
      <c r="B796" s="101"/>
      <c r="C796" s="48"/>
      <c r="D796" s="48"/>
      <c r="E796" s="48"/>
      <c r="F796" s="48"/>
      <c r="G796" s="48"/>
      <c r="H796" s="48"/>
      <c r="I796" s="49"/>
      <c r="N796" s="25"/>
      <c r="O796" s="25"/>
      <c r="S796" s="101"/>
      <c r="X796" s="25"/>
      <c r="AB796" s="25"/>
      <c r="AC796" s="25"/>
    </row>
    <row r="797" spans="1:29">
      <c r="A797" s="25"/>
      <c r="B797" s="101"/>
      <c r="C797" s="48"/>
      <c r="D797" s="48"/>
      <c r="E797" s="48"/>
      <c r="F797" s="48"/>
      <c r="G797" s="48"/>
      <c r="H797" s="48"/>
      <c r="I797" s="49"/>
      <c r="N797" s="25"/>
      <c r="O797" s="25"/>
      <c r="S797" s="101"/>
      <c r="X797" s="25"/>
      <c r="AB797" s="25"/>
      <c r="AC797" s="25"/>
    </row>
    <row r="798" spans="1:29">
      <c r="A798" s="25"/>
      <c r="B798" s="101"/>
      <c r="C798" s="48"/>
      <c r="D798" s="48"/>
      <c r="E798" s="48"/>
      <c r="F798" s="48"/>
      <c r="G798" s="48"/>
      <c r="H798" s="48"/>
      <c r="I798" s="49"/>
      <c r="N798" s="25"/>
      <c r="O798" s="25"/>
      <c r="S798" s="101"/>
      <c r="X798" s="25"/>
      <c r="AB798" s="25"/>
      <c r="AC798" s="25"/>
    </row>
    <row r="799" spans="1:29">
      <c r="A799" s="25"/>
      <c r="B799" s="101"/>
      <c r="C799" s="48"/>
      <c r="D799" s="48"/>
      <c r="E799" s="48"/>
      <c r="F799" s="48"/>
      <c r="G799" s="48"/>
      <c r="H799" s="48"/>
      <c r="I799" s="49"/>
      <c r="N799" s="25"/>
      <c r="O799" s="25"/>
      <c r="S799" s="101"/>
      <c r="X799" s="25"/>
      <c r="AB799" s="25"/>
      <c r="AC799" s="25"/>
    </row>
    <row r="800" spans="1:29">
      <c r="A800" s="25"/>
      <c r="B800" s="101"/>
      <c r="C800" s="48"/>
      <c r="D800" s="48"/>
      <c r="E800" s="48"/>
      <c r="F800" s="48"/>
      <c r="G800" s="48"/>
      <c r="H800" s="48"/>
      <c r="I800" s="49"/>
      <c r="N800" s="25"/>
      <c r="O800" s="25"/>
      <c r="S800" s="101"/>
      <c r="X800" s="25"/>
      <c r="AB800" s="25"/>
      <c r="AC800" s="25"/>
    </row>
    <row r="801" spans="1:29">
      <c r="A801" s="25"/>
      <c r="B801" s="101"/>
      <c r="C801" s="48"/>
      <c r="D801" s="48"/>
      <c r="E801" s="48"/>
      <c r="F801" s="48"/>
      <c r="G801" s="48"/>
      <c r="H801" s="48"/>
      <c r="I801" s="49"/>
      <c r="N801" s="25"/>
      <c r="O801" s="25"/>
      <c r="S801" s="101"/>
      <c r="X801" s="25"/>
      <c r="AB801" s="25"/>
      <c r="AC801" s="25"/>
    </row>
    <row r="802" spans="1:29">
      <c r="A802" s="25"/>
      <c r="B802" s="101"/>
      <c r="C802" s="48"/>
      <c r="D802" s="48"/>
      <c r="E802" s="48"/>
      <c r="F802" s="48"/>
      <c r="G802" s="48"/>
      <c r="H802" s="48"/>
      <c r="I802" s="49"/>
      <c r="N802" s="25"/>
      <c r="O802" s="25"/>
      <c r="S802" s="101"/>
      <c r="X802" s="25"/>
      <c r="AB802" s="25"/>
      <c r="AC802" s="25"/>
    </row>
    <row r="803" spans="1:29">
      <c r="A803" s="25"/>
      <c r="B803" s="101"/>
      <c r="C803" s="48"/>
      <c r="D803" s="48"/>
      <c r="E803" s="48"/>
      <c r="F803" s="48"/>
      <c r="G803" s="48"/>
      <c r="H803" s="48"/>
      <c r="I803" s="49"/>
      <c r="N803" s="25"/>
      <c r="O803" s="25"/>
      <c r="S803" s="101"/>
      <c r="X803" s="25"/>
      <c r="AB803" s="25"/>
      <c r="AC803" s="25"/>
    </row>
    <row r="804" spans="1:29">
      <c r="A804" s="25"/>
      <c r="B804" s="101"/>
      <c r="C804" s="48"/>
      <c r="D804" s="48"/>
      <c r="E804" s="48"/>
      <c r="F804" s="48"/>
      <c r="G804" s="48"/>
      <c r="H804" s="48"/>
      <c r="I804" s="49"/>
      <c r="N804" s="25"/>
      <c r="O804" s="25"/>
      <c r="S804" s="101"/>
      <c r="X804" s="25"/>
      <c r="AB804" s="25"/>
      <c r="AC804" s="25"/>
    </row>
    <row r="805" spans="1:29">
      <c r="A805" s="25"/>
      <c r="B805" s="101"/>
      <c r="C805" s="48"/>
      <c r="D805" s="48"/>
      <c r="E805" s="48"/>
      <c r="F805" s="48"/>
      <c r="G805" s="48"/>
      <c r="H805" s="48"/>
      <c r="I805" s="49"/>
      <c r="N805" s="25"/>
      <c r="O805" s="25"/>
      <c r="S805" s="101"/>
      <c r="X805" s="25"/>
      <c r="AB805" s="25"/>
      <c r="AC805" s="25"/>
    </row>
    <row r="806" spans="1:29">
      <c r="A806" s="25"/>
      <c r="B806" s="101"/>
      <c r="C806" s="48"/>
      <c r="D806" s="48"/>
      <c r="E806" s="48"/>
      <c r="F806" s="48"/>
      <c r="G806" s="48"/>
      <c r="H806" s="48"/>
      <c r="I806" s="49"/>
      <c r="N806" s="25"/>
      <c r="O806" s="25"/>
      <c r="S806" s="101"/>
      <c r="X806" s="25"/>
      <c r="AB806" s="25"/>
      <c r="AC806" s="25"/>
    </row>
    <row r="807" spans="1:29">
      <c r="A807" s="25"/>
      <c r="B807" s="101"/>
      <c r="C807" s="48"/>
      <c r="D807" s="48"/>
      <c r="E807" s="48"/>
      <c r="F807" s="48"/>
      <c r="G807" s="48"/>
      <c r="H807" s="48"/>
      <c r="I807" s="49"/>
      <c r="N807" s="25"/>
      <c r="O807" s="25"/>
      <c r="S807" s="101"/>
      <c r="X807" s="25"/>
      <c r="AB807" s="25"/>
      <c r="AC807" s="25"/>
    </row>
    <row r="808" spans="1:29">
      <c r="A808" s="25"/>
      <c r="B808" s="101"/>
      <c r="C808" s="48"/>
      <c r="D808" s="48"/>
      <c r="E808" s="48"/>
      <c r="F808" s="48"/>
      <c r="G808" s="48"/>
      <c r="H808" s="48"/>
      <c r="I808" s="49"/>
      <c r="N808" s="25"/>
      <c r="O808" s="25"/>
      <c r="S808" s="101"/>
      <c r="X808" s="25"/>
      <c r="AB808" s="25"/>
      <c r="AC808" s="25"/>
    </row>
    <row r="809" spans="1:29">
      <c r="A809" s="25"/>
      <c r="B809" s="101"/>
      <c r="C809" s="48"/>
      <c r="D809" s="48"/>
      <c r="E809" s="48"/>
      <c r="F809" s="48"/>
      <c r="G809" s="48"/>
      <c r="H809" s="48"/>
      <c r="I809" s="49"/>
      <c r="N809" s="25"/>
      <c r="O809" s="25"/>
      <c r="S809" s="101"/>
      <c r="X809" s="25"/>
      <c r="AB809" s="25"/>
      <c r="AC809" s="25"/>
    </row>
    <row r="810" spans="1:29">
      <c r="A810" s="25"/>
      <c r="B810" s="101"/>
      <c r="C810" s="48"/>
      <c r="D810" s="48"/>
      <c r="E810" s="48"/>
      <c r="F810" s="48"/>
      <c r="G810" s="48"/>
      <c r="H810" s="48"/>
      <c r="I810" s="49"/>
      <c r="N810" s="25"/>
      <c r="O810" s="25"/>
      <c r="S810" s="101"/>
      <c r="X810" s="25"/>
      <c r="AB810" s="25"/>
      <c r="AC810" s="25"/>
    </row>
    <row r="811" spans="1:29">
      <c r="A811" s="25"/>
      <c r="B811" s="101"/>
      <c r="C811" s="48"/>
      <c r="D811" s="48"/>
      <c r="E811" s="48"/>
      <c r="F811" s="48"/>
      <c r="G811" s="48"/>
      <c r="H811" s="48"/>
      <c r="I811" s="49"/>
      <c r="N811" s="25"/>
      <c r="O811" s="25"/>
      <c r="S811" s="101"/>
      <c r="X811" s="25"/>
      <c r="AB811" s="25"/>
      <c r="AC811" s="25"/>
    </row>
    <row r="812" spans="1:29">
      <c r="A812" s="25"/>
      <c r="B812" s="101"/>
      <c r="C812" s="48"/>
      <c r="D812" s="48"/>
      <c r="E812" s="48"/>
      <c r="F812" s="48"/>
      <c r="G812" s="48"/>
      <c r="H812" s="48"/>
      <c r="I812" s="49"/>
      <c r="N812" s="25"/>
      <c r="O812" s="25"/>
      <c r="S812" s="101"/>
      <c r="X812" s="25"/>
      <c r="AB812" s="25"/>
      <c r="AC812" s="25"/>
    </row>
    <row r="813" spans="1:29">
      <c r="A813" s="25"/>
      <c r="B813" s="101"/>
      <c r="C813" s="48"/>
      <c r="D813" s="48"/>
      <c r="E813" s="48"/>
      <c r="F813" s="48"/>
      <c r="G813" s="48"/>
      <c r="H813" s="48"/>
      <c r="I813" s="49"/>
      <c r="N813" s="25"/>
      <c r="O813" s="25"/>
      <c r="S813" s="101"/>
      <c r="X813" s="25"/>
      <c r="AB813" s="25"/>
      <c r="AC813" s="25"/>
    </row>
    <row r="814" spans="1:29">
      <c r="A814" s="25"/>
      <c r="B814" s="101"/>
      <c r="C814" s="48"/>
      <c r="D814" s="48"/>
      <c r="E814" s="48"/>
      <c r="F814" s="48"/>
      <c r="G814" s="48"/>
      <c r="H814" s="48"/>
      <c r="I814" s="49"/>
      <c r="N814" s="25"/>
      <c r="O814" s="25"/>
      <c r="S814" s="101"/>
      <c r="X814" s="25"/>
      <c r="AB814" s="25"/>
      <c r="AC814" s="25"/>
    </row>
    <row r="815" spans="1:29">
      <c r="A815" s="25"/>
      <c r="B815" s="101"/>
      <c r="C815" s="48"/>
      <c r="D815" s="48"/>
      <c r="E815" s="48"/>
      <c r="F815" s="48"/>
      <c r="G815" s="48"/>
      <c r="H815" s="48"/>
      <c r="I815" s="49"/>
      <c r="N815" s="25"/>
      <c r="O815" s="25"/>
      <c r="S815" s="101"/>
      <c r="X815" s="25"/>
      <c r="AB815" s="25"/>
      <c r="AC815" s="25"/>
    </row>
    <row r="816" spans="1:29">
      <c r="A816" s="25"/>
      <c r="B816" s="101"/>
      <c r="C816" s="48"/>
      <c r="D816" s="48"/>
      <c r="E816" s="48"/>
      <c r="F816" s="48"/>
      <c r="G816" s="48"/>
      <c r="H816" s="48"/>
      <c r="I816" s="49"/>
      <c r="N816" s="25"/>
      <c r="O816" s="25"/>
      <c r="S816" s="101"/>
      <c r="X816" s="25"/>
      <c r="AB816" s="25"/>
      <c r="AC816" s="25"/>
    </row>
    <row r="817" spans="1:29">
      <c r="A817" s="25"/>
      <c r="B817" s="101"/>
      <c r="C817" s="48"/>
      <c r="D817" s="48"/>
      <c r="E817" s="48"/>
      <c r="F817" s="48"/>
      <c r="G817" s="48"/>
      <c r="H817" s="48"/>
      <c r="I817" s="49"/>
      <c r="N817" s="25"/>
      <c r="O817" s="25"/>
      <c r="S817" s="101"/>
      <c r="X817" s="25"/>
      <c r="AB817" s="25"/>
      <c r="AC817" s="25"/>
    </row>
    <row r="818" spans="1:29">
      <c r="A818" s="25"/>
      <c r="B818" s="101"/>
      <c r="C818" s="48"/>
      <c r="D818" s="48"/>
      <c r="E818" s="48"/>
      <c r="F818" s="48"/>
      <c r="G818" s="48"/>
      <c r="H818" s="48"/>
      <c r="I818" s="49"/>
      <c r="N818" s="25"/>
      <c r="O818" s="25"/>
      <c r="S818" s="101"/>
      <c r="X818" s="25"/>
      <c r="AB818" s="25"/>
      <c r="AC818" s="25"/>
    </row>
    <row r="819" spans="1:29">
      <c r="A819" s="25"/>
      <c r="B819" s="101"/>
      <c r="C819" s="48"/>
      <c r="D819" s="48"/>
      <c r="E819" s="48"/>
      <c r="F819" s="48"/>
      <c r="G819" s="48"/>
      <c r="H819" s="48"/>
      <c r="I819" s="49"/>
      <c r="N819" s="25"/>
      <c r="O819" s="25"/>
      <c r="S819" s="101"/>
      <c r="X819" s="25"/>
      <c r="AB819" s="25"/>
      <c r="AC819" s="25"/>
    </row>
    <row r="820" spans="1:29">
      <c r="A820" s="25"/>
      <c r="B820" s="101"/>
      <c r="C820" s="48"/>
      <c r="D820" s="48"/>
      <c r="E820" s="48"/>
      <c r="F820" s="48"/>
      <c r="G820" s="48"/>
      <c r="H820" s="48"/>
      <c r="I820" s="49"/>
      <c r="N820" s="25"/>
      <c r="O820" s="25"/>
      <c r="S820" s="101"/>
      <c r="X820" s="25"/>
      <c r="AB820" s="25"/>
      <c r="AC820" s="25"/>
    </row>
    <row r="821" spans="1:29">
      <c r="A821" s="25"/>
      <c r="B821" s="101"/>
      <c r="C821" s="48"/>
      <c r="D821" s="48"/>
      <c r="E821" s="48"/>
      <c r="F821" s="48"/>
      <c r="G821" s="48"/>
      <c r="H821" s="48"/>
      <c r="I821" s="49"/>
      <c r="N821" s="25"/>
      <c r="O821" s="25"/>
      <c r="S821" s="101"/>
      <c r="X821" s="25"/>
      <c r="AB821" s="25"/>
      <c r="AC821" s="25"/>
    </row>
    <row r="822" spans="1:29">
      <c r="A822" s="25"/>
      <c r="B822" s="101"/>
      <c r="C822" s="48"/>
      <c r="D822" s="48"/>
      <c r="E822" s="48"/>
      <c r="F822" s="48"/>
      <c r="G822" s="48"/>
      <c r="H822" s="48"/>
      <c r="I822" s="49"/>
      <c r="N822" s="25"/>
      <c r="O822" s="25"/>
      <c r="S822" s="101"/>
      <c r="X822" s="25"/>
      <c r="AB822" s="25"/>
      <c r="AC822" s="25"/>
    </row>
    <row r="823" spans="1:29">
      <c r="A823" s="25"/>
      <c r="B823" s="101"/>
      <c r="C823" s="48"/>
      <c r="D823" s="48"/>
      <c r="E823" s="48"/>
      <c r="F823" s="48"/>
      <c r="G823" s="48"/>
      <c r="H823" s="48"/>
      <c r="I823" s="49"/>
      <c r="N823" s="25"/>
      <c r="O823" s="25"/>
      <c r="S823" s="101"/>
      <c r="X823" s="25"/>
      <c r="AB823" s="25"/>
      <c r="AC823" s="25"/>
    </row>
    <row r="824" spans="1:29">
      <c r="A824" s="25"/>
      <c r="B824" s="101"/>
      <c r="C824" s="48"/>
      <c r="D824" s="48"/>
      <c r="E824" s="48"/>
      <c r="F824" s="48"/>
      <c r="G824" s="48"/>
      <c r="H824" s="48"/>
      <c r="I824" s="49"/>
      <c r="N824" s="25"/>
      <c r="O824" s="25"/>
      <c r="S824" s="101"/>
      <c r="X824" s="25"/>
      <c r="AB824" s="25"/>
      <c r="AC824" s="25"/>
    </row>
    <row r="825" spans="1:29">
      <c r="A825" s="25"/>
      <c r="B825" s="101"/>
      <c r="C825" s="48"/>
      <c r="D825" s="48"/>
      <c r="E825" s="48"/>
      <c r="F825" s="48"/>
      <c r="G825" s="48"/>
      <c r="H825" s="48"/>
      <c r="I825" s="49"/>
      <c r="N825" s="25"/>
      <c r="O825" s="25"/>
      <c r="S825" s="101"/>
      <c r="X825" s="25"/>
      <c r="AB825" s="25"/>
      <c r="AC825" s="25"/>
    </row>
    <row r="826" spans="1:29">
      <c r="A826" s="25"/>
      <c r="B826" s="101"/>
      <c r="C826" s="48"/>
      <c r="D826" s="48"/>
      <c r="E826" s="48"/>
      <c r="F826" s="48"/>
      <c r="G826" s="48"/>
      <c r="H826" s="48"/>
      <c r="I826" s="49"/>
      <c r="N826" s="25"/>
      <c r="O826" s="25"/>
      <c r="S826" s="101"/>
      <c r="X826" s="25"/>
      <c r="AB826" s="25"/>
      <c r="AC826" s="25"/>
    </row>
    <row r="827" spans="1:29">
      <c r="A827" s="25"/>
      <c r="B827" s="101"/>
      <c r="C827" s="48"/>
      <c r="D827" s="48"/>
      <c r="E827" s="48"/>
      <c r="F827" s="48"/>
      <c r="G827" s="48"/>
      <c r="H827" s="48"/>
      <c r="I827" s="49"/>
      <c r="N827" s="25"/>
      <c r="O827" s="25"/>
      <c r="S827" s="101"/>
      <c r="X827" s="25"/>
      <c r="AB827" s="25"/>
      <c r="AC827" s="25"/>
    </row>
    <row r="828" spans="1:29">
      <c r="A828" s="25"/>
      <c r="B828" s="101"/>
      <c r="C828" s="48"/>
      <c r="D828" s="48"/>
      <c r="E828" s="48"/>
      <c r="F828" s="48"/>
      <c r="G828" s="48"/>
      <c r="H828" s="48"/>
      <c r="I828" s="49"/>
      <c r="N828" s="25"/>
      <c r="O828" s="25"/>
      <c r="S828" s="101"/>
      <c r="X828" s="25"/>
      <c r="AB828" s="25"/>
      <c r="AC828" s="25"/>
    </row>
    <row r="829" spans="1:29">
      <c r="A829" s="25"/>
      <c r="B829" s="101"/>
      <c r="C829" s="48"/>
      <c r="D829" s="48"/>
      <c r="E829" s="48"/>
      <c r="F829" s="48"/>
      <c r="G829" s="48"/>
      <c r="H829" s="48"/>
      <c r="I829" s="49"/>
      <c r="N829" s="25"/>
      <c r="O829" s="25"/>
      <c r="S829" s="101"/>
      <c r="X829" s="25"/>
      <c r="AB829" s="25"/>
      <c r="AC829" s="25"/>
    </row>
    <row r="830" spans="1:29">
      <c r="A830" s="25"/>
      <c r="B830" s="101"/>
      <c r="C830" s="48"/>
      <c r="D830" s="48"/>
      <c r="E830" s="48"/>
      <c r="F830" s="48"/>
      <c r="G830" s="48"/>
      <c r="H830" s="48"/>
      <c r="I830" s="49"/>
      <c r="N830" s="25"/>
      <c r="O830" s="25"/>
      <c r="S830" s="101"/>
      <c r="X830" s="25"/>
      <c r="AB830" s="25"/>
      <c r="AC830" s="25"/>
    </row>
    <row r="831" spans="1:29">
      <c r="A831" s="25"/>
      <c r="B831" s="101"/>
      <c r="C831" s="48"/>
      <c r="D831" s="48"/>
      <c r="E831" s="48"/>
      <c r="F831" s="48"/>
      <c r="G831" s="48"/>
      <c r="H831" s="48"/>
      <c r="I831" s="49"/>
      <c r="N831" s="25"/>
      <c r="O831" s="25"/>
      <c r="S831" s="101"/>
      <c r="X831" s="25"/>
      <c r="AB831" s="25"/>
      <c r="AC831" s="25"/>
    </row>
    <row r="832" spans="1:29">
      <c r="A832" s="25"/>
      <c r="B832" s="101"/>
      <c r="C832" s="48"/>
      <c r="D832" s="48"/>
      <c r="E832" s="48"/>
      <c r="F832" s="48"/>
      <c r="G832" s="48"/>
      <c r="H832" s="48"/>
      <c r="I832" s="49"/>
      <c r="N832" s="25"/>
      <c r="O832" s="25"/>
      <c r="S832" s="101"/>
      <c r="X832" s="25"/>
      <c r="AB832" s="25"/>
      <c r="AC832" s="25"/>
    </row>
    <row r="833" spans="1:29">
      <c r="A833" s="25"/>
      <c r="B833" s="101"/>
      <c r="C833" s="48"/>
      <c r="D833" s="48"/>
      <c r="E833" s="48"/>
      <c r="F833" s="48"/>
      <c r="G833" s="48"/>
      <c r="H833" s="48"/>
      <c r="I833" s="49"/>
      <c r="N833" s="25"/>
      <c r="O833" s="25"/>
      <c r="S833" s="101"/>
      <c r="X833" s="25"/>
      <c r="AB833" s="25"/>
      <c r="AC833" s="25"/>
    </row>
    <row r="834" spans="1:29">
      <c r="A834" s="25"/>
      <c r="B834" s="101"/>
      <c r="C834" s="48"/>
      <c r="D834" s="48"/>
      <c r="E834" s="48"/>
      <c r="F834" s="48"/>
      <c r="G834" s="48"/>
      <c r="H834" s="48"/>
      <c r="I834" s="49"/>
      <c r="N834" s="25"/>
      <c r="O834" s="25"/>
      <c r="S834" s="101"/>
      <c r="X834" s="25"/>
      <c r="AB834" s="25"/>
      <c r="AC834" s="25"/>
    </row>
    <row r="835" spans="1:29">
      <c r="A835" s="25"/>
      <c r="B835" s="101"/>
      <c r="C835" s="48"/>
      <c r="D835" s="48"/>
      <c r="E835" s="48"/>
      <c r="F835" s="48"/>
      <c r="G835" s="48"/>
      <c r="H835" s="48"/>
      <c r="I835" s="49"/>
      <c r="N835" s="25"/>
      <c r="O835" s="25"/>
      <c r="S835" s="101"/>
      <c r="X835" s="25"/>
      <c r="AB835" s="25"/>
      <c r="AC835" s="25"/>
    </row>
    <row r="836" spans="1:29">
      <c r="A836" s="25"/>
      <c r="B836" s="101"/>
      <c r="C836" s="48"/>
      <c r="D836" s="48"/>
      <c r="E836" s="48"/>
      <c r="F836" s="48"/>
      <c r="G836" s="48"/>
      <c r="H836" s="48"/>
      <c r="I836" s="49"/>
      <c r="N836" s="25"/>
      <c r="O836" s="25"/>
      <c r="S836" s="101"/>
      <c r="X836" s="25"/>
      <c r="AB836" s="25"/>
      <c r="AC836" s="25"/>
    </row>
    <row r="837" spans="1:29">
      <c r="A837" s="25"/>
      <c r="B837" s="101"/>
      <c r="C837" s="48"/>
      <c r="D837" s="48"/>
      <c r="E837" s="48"/>
      <c r="F837" s="48"/>
      <c r="G837" s="48"/>
      <c r="H837" s="48"/>
      <c r="I837" s="49"/>
      <c r="N837" s="25"/>
      <c r="O837" s="25"/>
      <c r="S837" s="101"/>
      <c r="X837" s="25"/>
      <c r="AB837" s="25"/>
      <c r="AC837" s="25"/>
    </row>
    <row r="838" spans="1:29">
      <c r="A838" s="25"/>
      <c r="B838" s="101"/>
      <c r="C838" s="48"/>
      <c r="D838" s="48"/>
      <c r="E838" s="48"/>
      <c r="F838" s="48"/>
      <c r="G838" s="48"/>
      <c r="H838" s="48"/>
      <c r="I838" s="49"/>
      <c r="N838" s="25"/>
      <c r="O838" s="25"/>
      <c r="S838" s="101"/>
      <c r="X838" s="25"/>
      <c r="AB838" s="25"/>
      <c r="AC838" s="25"/>
    </row>
    <row r="839" spans="1:29">
      <c r="A839" s="25"/>
      <c r="B839" s="101"/>
      <c r="C839" s="48"/>
      <c r="D839" s="48"/>
      <c r="E839" s="48"/>
      <c r="F839" s="48"/>
      <c r="G839" s="48"/>
      <c r="H839" s="48"/>
      <c r="I839" s="49"/>
      <c r="N839" s="25"/>
      <c r="O839" s="25"/>
      <c r="S839" s="101"/>
      <c r="X839" s="25"/>
      <c r="AB839" s="25"/>
      <c r="AC839" s="25"/>
    </row>
    <row r="840" spans="1:29">
      <c r="A840" s="25"/>
      <c r="B840" s="101"/>
      <c r="C840" s="48"/>
      <c r="D840" s="48"/>
      <c r="E840" s="48"/>
      <c r="F840" s="48"/>
      <c r="G840" s="48"/>
      <c r="H840" s="48"/>
      <c r="I840" s="49"/>
      <c r="N840" s="25"/>
      <c r="O840" s="25"/>
      <c r="S840" s="101"/>
      <c r="X840" s="25"/>
      <c r="AB840" s="25"/>
      <c r="AC840" s="25"/>
    </row>
    <row r="841" spans="1:29">
      <c r="A841" s="25"/>
      <c r="B841" s="101"/>
      <c r="C841" s="48"/>
      <c r="D841" s="48"/>
      <c r="E841" s="48"/>
      <c r="F841" s="48"/>
      <c r="G841" s="48"/>
      <c r="H841" s="48"/>
      <c r="I841" s="49"/>
      <c r="N841" s="25"/>
      <c r="O841" s="25"/>
      <c r="S841" s="101"/>
      <c r="X841" s="25"/>
      <c r="AB841" s="25"/>
      <c r="AC841" s="25"/>
    </row>
    <row r="842" spans="1:29">
      <c r="A842" s="25"/>
      <c r="B842" s="101"/>
      <c r="C842" s="48"/>
      <c r="D842" s="48"/>
      <c r="E842" s="48"/>
      <c r="F842" s="48"/>
      <c r="G842" s="48"/>
      <c r="H842" s="48"/>
      <c r="I842" s="49"/>
      <c r="N842" s="25"/>
      <c r="O842" s="25"/>
      <c r="S842" s="101"/>
      <c r="X842" s="25"/>
      <c r="AB842" s="25"/>
      <c r="AC842" s="25"/>
    </row>
    <row r="843" spans="1:29">
      <c r="A843" s="25"/>
      <c r="B843" s="101"/>
      <c r="C843" s="48"/>
      <c r="D843" s="48"/>
      <c r="E843" s="48"/>
      <c r="F843" s="48"/>
      <c r="G843" s="48"/>
      <c r="H843" s="48"/>
      <c r="I843" s="49"/>
      <c r="N843" s="25"/>
      <c r="O843" s="25"/>
      <c r="S843" s="101"/>
      <c r="X843" s="25"/>
      <c r="AB843" s="25"/>
      <c r="AC843" s="25"/>
    </row>
    <row r="844" spans="1:29">
      <c r="A844" s="25"/>
      <c r="B844" s="101"/>
      <c r="C844" s="48"/>
      <c r="D844" s="48"/>
      <c r="E844" s="48"/>
      <c r="F844" s="48"/>
      <c r="G844" s="48"/>
      <c r="H844" s="48"/>
      <c r="I844" s="49"/>
      <c r="N844" s="25"/>
      <c r="O844" s="25"/>
      <c r="S844" s="101"/>
      <c r="X844" s="25"/>
      <c r="AB844" s="25"/>
      <c r="AC844" s="25"/>
    </row>
    <row r="845" spans="1:29">
      <c r="A845" s="25"/>
      <c r="B845" s="101"/>
      <c r="C845" s="48"/>
      <c r="D845" s="48"/>
      <c r="E845" s="48"/>
      <c r="F845" s="48"/>
      <c r="G845" s="48"/>
      <c r="H845" s="48"/>
      <c r="I845" s="49"/>
      <c r="N845" s="25"/>
      <c r="O845" s="25"/>
      <c r="S845" s="101"/>
      <c r="X845" s="25"/>
      <c r="AB845" s="25"/>
      <c r="AC845" s="25"/>
    </row>
    <row r="846" spans="1:29">
      <c r="A846" s="25"/>
      <c r="B846" s="101"/>
      <c r="C846" s="48"/>
      <c r="D846" s="48"/>
      <c r="E846" s="48"/>
      <c r="F846" s="48"/>
      <c r="G846" s="48"/>
      <c r="H846" s="48"/>
      <c r="I846" s="49"/>
      <c r="N846" s="25"/>
      <c r="O846" s="25"/>
      <c r="S846" s="101"/>
      <c r="X846" s="25"/>
      <c r="AB846" s="25"/>
      <c r="AC846" s="25"/>
    </row>
    <row r="847" spans="1:29">
      <c r="A847" s="25"/>
      <c r="B847" s="101"/>
      <c r="C847" s="48"/>
      <c r="D847" s="48"/>
      <c r="E847" s="48"/>
      <c r="F847" s="48"/>
      <c r="G847" s="48"/>
      <c r="H847" s="48"/>
      <c r="I847" s="49"/>
      <c r="N847" s="25"/>
      <c r="O847" s="25"/>
      <c r="S847" s="101"/>
      <c r="X847" s="25"/>
      <c r="AB847" s="25"/>
      <c r="AC847" s="25"/>
    </row>
    <row r="848" spans="1:29">
      <c r="A848" s="25"/>
      <c r="B848" s="101"/>
      <c r="C848" s="48"/>
      <c r="D848" s="48"/>
      <c r="E848" s="48"/>
      <c r="F848" s="48"/>
      <c r="G848" s="48"/>
      <c r="H848" s="48"/>
      <c r="I848" s="49"/>
      <c r="N848" s="25"/>
      <c r="O848" s="25"/>
      <c r="S848" s="101"/>
      <c r="X848" s="25"/>
      <c r="AB848" s="25"/>
      <c r="AC848" s="25"/>
    </row>
    <row r="849" spans="1:29">
      <c r="A849" s="25"/>
      <c r="B849" s="101"/>
      <c r="C849" s="48"/>
      <c r="D849" s="48"/>
      <c r="E849" s="48"/>
      <c r="F849" s="48"/>
      <c r="G849" s="48"/>
      <c r="H849" s="48"/>
      <c r="I849" s="49"/>
      <c r="N849" s="25"/>
      <c r="O849" s="25"/>
      <c r="S849" s="101"/>
      <c r="X849" s="25"/>
      <c r="AB849" s="25"/>
      <c r="AC849" s="25"/>
    </row>
    <row r="850" spans="1:29">
      <c r="A850" s="25"/>
      <c r="B850" s="101"/>
      <c r="C850" s="48"/>
      <c r="D850" s="48"/>
      <c r="E850" s="48"/>
      <c r="F850" s="48"/>
      <c r="G850" s="48"/>
      <c r="H850" s="48"/>
      <c r="I850" s="49"/>
      <c r="N850" s="25"/>
      <c r="O850" s="25"/>
      <c r="S850" s="101"/>
      <c r="X850" s="25"/>
      <c r="AB850" s="25"/>
      <c r="AC850" s="25"/>
    </row>
    <row r="851" spans="1:29">
      <c r="A851" s="25"/>
      <c r="B851" s="101"/>
      <c r="C851" s="48"/>
      <c r="D851" s="48"/>
      <c r="E851" s="48"/>
      <c r="F851" s="48"/>
      <c r="G851" s="48"/>
      <c r="H851" s="48"/>
      <c r="I851" s="49"/>
      <c r="N851" s="25"/>
      <c r="O851" s="25"/>
      <c r="S851" s="101"/>
      <c r="X851" s="25"/>
      <c r="AB851" s="25"/>
      <c r="AC851" s="25"/>
    </row>
    <row r="852" spans="1:29">
      <c r="A852" s="25"/>
      <c r="B852" s="101"/>
      <c r="C852" s="48"/>
      <c r="D852" s="48"/>
      <c r="E852" s="48"/>
      <c r="F852" s="48"/>
      <c r="G852" s="48"/>
      <c r="H852" s="48"/>
      <c r="I852" s="49"/>
      <c r="N852" s="25"/>
      <c r="O852" s="25"/>
      <c r="S852" s="101"/>
      <c r="X852" s="25"/>
      <c r="AB852" s="25"/>
      <c r="AC852" s="25"/>
    </row>
    <row r="853" spans="1:29">
      <c r="A853" s="25"/>
      <c r="B853" s="101"/>
      <c r="C853" s="48"/>
      <c r="D853" s="48"/>
      <c r="E853" s="48"/>
      <c r="F853" s="48"/>
      <c r="G853" s="48"/>
      <c r="H853" s="48"/>
      <c r="I853" s="49"/>
      <c r="N853" s="25"/>
      <c r="O853" s="25"/>
      <c r="S853" s="101"/>
      <c r="X853" s="25"/>
      <c r="AB853" s="25"/>
      <c r="AC853" s="25"/>
    </row>
    <row r="854" spans="1:29">
      <c r="A854" s="25"/>
      <c r="B854" s="101"/>
      <c r="C854" s="48"/>
      <c r="D854" s="48"/>
      <c r="E854" s="48"/>
      <c r="F854" s="48"/>
      <c r="G854" s="48"/>
      <c r="H854" s="48"/>
      <c r="I854" s="49"/>
      <c r="N854" s="25"/>
      <c r="O854" s="25"/>
      <c r="S854" s="101"/>
      <c r="X854" s="25"/>
      <c r="AB854" s="25"/>
      <c r="AC854" s="25"/>
    </row>
    <row r="855" spans="1:29">
      <c r="A855" s="25"/>
      <c r="B855" s="101"/>
      <c r="C855" s="48"/>
      <c r="D855" s="48"/>
      <c r="E855" s="48"/>
      <c r="F855" s="48"/>
      <c r="G855" s="48"/>
      <c r="H855" s="48"/>
      <c r="I855" s="49"/>
      <c r="N855" s="25"/>
      <c r="O855" s="25"/>
      <c r="S855" s="101"/>
      <c r="X855" s="25"/>
      <c r="AB855" s="25"/>
      <c r="AC855" s="25"/>
    </row>
    <row r="856" spans="1:29">
      <c r="A856" s="25"/>
      <c r="B856" s="101"/>
      <c r="C856" s="48"/>
      <c r="D856" s="48"/>
      <c r="E856" s="48"/>
      <c r="F856" s="48"/>
      <c r="G856" s="48"/>
      <c r="H856" s="48"/>
      <c r="I856" s="49"/>
      <c r="N856" s="25"/>
      <c r="O856" s="25"/>
      <c r="S856" s="101"/>
      <c r="X856" s="25"/>
      <c r="AB856" s="25"/>
      <c r="AC856" s="25"/>
    </row>
    <row r="857" spans="1:29">
      <c r="A857" s="25"/>
      <c r="B857" s="101"/>
      <c r="C857" s="48"/>
      <c r="D857" s="48"/>
      <c r="E857" s="48"/>
      <c r="F857" s="48"/>
      <c r="G857" s="48"/>
      <c r="H857" s="48"/>
      <c r="I857" s="49"/>
      <c r="N857" s="25"/>
      <c r="O857" s="25"/>
      <c r="S857" s="101"/>
      <c r="X857" s="25"/>
      <c r="AB857" s="25"/>
      <c r="AC857" s="25"/>
    </row>
    <row r="858" spans="1:29">
      <c r="A858" s="25"/>
      <c r="B858" s="101"/>
      <c r="C858" s="48"/>
      <c r="D858" s="48"/>
      <c r="E858" s="48"/>
      <c r="F858" s="48"/>
      <c r="G858" s="48"/>
      <c r="H858" s="48"/>
      <c r="I858" s="49"/>
      <c r="N858" s="25"/>
      <c r="O858" s="25"/>
      <c r="S858" s="101"/>
      <c r="X858" s="25"/>
      <c r="AB858" s="25"/>
      <c r="AC858" s="25"/>
    </row>
    <row r="859" spans="1:29">
      <c r="A859" s="25"/>
      <c r="B859" s="101"/>
      <c r="C859" s="48"/>
      <c r="D859" s="48"/>
      <c r="E859" s="48"/>
      <c r="F859" s="48"/>
      <c r="G859" s="48"/>
      <c r="H859" s="48"/>
      <c r="I859" s="49"/>
      <c r="N859" s="25"/>
      <c r="O859" s="25"/>
      <c r="S859" s="101"/>
      <c r="X859" s="25"/>
      <c r="AB859" s="25"/>
      <c r="AC859" s="25"/>
    </row>
    <row r="860" spans="1:29">
      <c r="A860" s="25"/>
      <c r="B860" s="101"/>
      <c r="C860" s="48"/>
      <c r="D860" s="48"/>
      <c r="E860" s="48"/>
      <c r="F860" s="48"/>
      <c r="G860" s="48"/>
      <c r="H860" s="48"/>
      <c r="I860" s="49"/>
      <c r="N860" s="25"/>
      <c r="O860" s="25"/>
      <c r="S860" s="101"/>
      <c r="X860" s="25"/>
      <c r="AB860" s="25"/>
      <c r="AC860" s="25"/>
    </row>
    <row r="861" spans="1:29">
      <c r="A861" s="25"/>
      <c r="B861" s="101"/>
      <c r="C861" s="48"/>
      <c r="D861" s="48"/>
      <c r="E861" s="48"/>
      <c r="F861" s="48"/>
      <c r="G861" s="48"/>
      <c r="H861" s="48"/>
      <c r="I861" s="49"/>
      <c r="N861" s="25"/>
      <c r="O861" s="25"/>
      <c r="S861" s="101"/>
      <c r="X861" s="25"/>
      <c r="AB861" s="25"/>
      <c r="AC861" s="25"/>
    </row>
    <row r="862" spans="1:29">
      <c r="A862" s="25"/>
      <c r="B862" s="101"/>
      <c r="C862" s="48"/>
      <c r="D862" s="48"/>
      <c r="E862" s="48"/>
      <c r="F862" s="48"/>
      <c r="G862" s="48"/>
      <c r="H862" s="48"/>
      <c r="I862" s="49"/>
      <c r="N862" s="25"/>
      <c r="O862" s="25"/>
      <c r="S862" s="101"/>
      <c r="X862" s="25"/>
      <c r="AB862" s="25"/>
      <c r="AC862" s="25"/>
    </row>
    <row r="863" spans="1:29">
      <c r="A863" s="25"/>
      <c r="B863" s="101"/>
      <c r="C863" s="48"/>
      <c r="D863" s="48"/>
      <c r="E863" s="48"/>
      <c r="F863" s="48"/>
      <c r="G863" s="48"/>
      <c r="H863" s="48"/>
      <c r="I863" s="49"/>
      <c r="N863" s="25"/>
      <c r="O863" s="25"/>
      <c r="S863" s="101"/>
      <c r="X863" s="25"/>
      <c r="AB863" s="25"/>
      <c r="AC863" s="25"/>
    </row>
    <row r="864" spans="1:29">
      <c r="A864" s="25"/>
      <c r="B864" s="101"/>
      <c r="C864" s="48"/>
      <c r="D864" s="48"/>
      <c r="E864" s="48"/>
      <c r="F864" s="48"/>
      <c r="G864" s="48"/>
      <c r="H864" s="48"/>
      <c r="I864" s="49"/>
      <c r="N864" s="25"/>
      <c r="O864" s="25"/>
      <c r="S864" s="101"/>
      <c r="X864" s="25"/>
      <c r="AB864" s="25"/>
      <c r="AC864" s="25"/>
    </row>
    <row r="865" spans="1:29">
      <c r="A865" s="25"/>
      <c r="B865" s="101"/>
      <c r="C865" s="48"/>
      <c r="D865" s="48"/>
      <c r="E865" s="48"/>
      <c r="F865" s="48"/>
      <c r="G865" s="48"/>
      <c r="H865" s="48"/>
      <c r="I865" s="49"/>
      <c r="N865" s="25"/>
      <c r="O865" s="25"/>
      <c r="S865" s="101"/>
      <c r="X865" s="25"/>
      <c r="AB865" s="25"/>
      <c r="AC865" s="25"/>
    </row>
    <row r="866" spans="1:29">
      <c r="A866" s="25"/>
      <c r="B866" s="101"/>
      <c r="C866" s="48"/>
      <c r="D866" s="48"/>
      <c r="E866" s="48"/>
      <c r="F866" s="48"/>
      <c r="G866" s="48"/>
      <c r="H866" s="48"/>
      <c r="I866" s="49"/>
      <c r="N866" s="25"/>
      <c r="O866" s="25"/>
      <c r="S866" s="101"/>
      <c r="X866" s="25"/>
      <c r="AB866" s="25"/>
      <c r="AC866" s="25"/>
    </row>
    <row r="867" spans="1:29">
      <c r="A867" s="25"/>
      <c r="B867" s="101"/>
      <c r="C867" s="48"/>
      <c r="D867" s="48"/>
      <c r="E867" s="48"/>
      <c r="F867" s="48"/>
      <c r="G867" s="48"/>
      <c r="H867" s="48"/>
      <c r="I867" s="49"/>
      <c r="N867" s="25"/>
      <c r="O867" s="25"/>
      <c r="S867" s="101"/>
      <c r="X867" s="25"/>
      <c r="AB867" s="25"/>
      <c r="AC867" s="25"/>
    </row>
    <row r="868" spans="1:29">
      <c r="A868" s="25"/>
      <c r="B868" s="101"/>
      <c r="C868" s="48"/>
      <c r="D868" s="48"/>
      <c r="E868" s="48"/>
      <c r="F868" s="48"/>
      <c r="G868" s="48"/>
      <c r="H868" s="48"/>
      <c r="I868" s="49"/>
      <c r="N868" s="25"/>
      <c r="O868" s="25"/>
      <c r="S868" s="101"/>
      <c r="X868" s="25"/>
      <c r="AB868" s="25"/>
      <c r="AC868" s="25"/>
    </row>
    <row r="869" spans="1:29">
      <c r="A869" s="25"/>
      <c r="B869" s="101"/>
      <c r="C869" s="48"/>
      <c r="D869" s="48"/>
      <c r="E869" s="48"/>
      <c r="F869" s="48"/>
      <c r="G869" s="48"/>
      <c r="H869" s="48"/>
      <c r="I869" s="49"/>
      <c r="N869" s="25"/>
      <c r="O869" s="25"/>
      <c r="S869" s="101"/>
      <c r="X869" s="25"/>
      <c r="AB869" s="25"/>
      <c r="AC869" s="25"/>
    </row>
    <row r="870" spans="1:29">
      <c r="A870" s="25"/>
      <c r="B870" s="101"/>
      <c r="C870" s="48"/>
      <c r="D870" s="48"/>
      <c r="E870" s="48"/>
      <c r="F870" s="48"/>
      <c r="G870" s="48"/>
      <c r="H870" s="48"/>
      <c r="I870" s="49"/>
      <c r="N870" s="25"/>
      <c r="O870" s="25"/>
      <c r="S870" s="101"/>
      <c r="X870" s="25"/>
      <c r="AB870" s="25"/>
      <c r="AC870" s="25"/>
    </row>
    <row r="871" spans="1:29">
      <c r="A871" s="25"/>
      <c r="B871" s="101"/>
      <c r="C871" s="48"/>
      <c r="D871" s="48"/>
      <c r="E871" s="48"/>
      <c r="F871" s="48"/>
      <c r="G871" s="48"/>
      <c r="H871" s="48"/>
      <c r="I871" s="49"/>
      <c r="N871" s="25"/>
      <c r="O871" s="25"/>
      <c r="S871" s="101"/>
      <c r="X871" s="25"/>
      <c r="AB871" s="25"/>
      <c r="AC871" s="25"/>
    </row>
    <row r="872" spans="1:29">
      <c r="A872" s="25"/>
      <c r="B872" s="101"/>
      <c r="C872" s="48"/>
      <c r="D872" s="48"/>
      <c r="E872" s="48"/>
      <c r="F872" s="48"/>
      <c r="G872" s="48"/>
      <c r="H872" s="48"/>
      <c r="I872" s="49"/>
      <c r="N872" s="25"/>
      <c r="O872" s="25"/>
      <c r="S872" s="101"/>
      <c r="X872" s="25"/>
      <c r="AB872" s="25"/>
      <c r="AC872" s="25"/>
    </row>
    <row r="873" spans="1:29">
      <c r="A873" s="25"/>
      <c r="B873" s="101"/>
      <c r="C873" s="48"/>
      <c r="D873" s="48"/>
      <c r="E873" s="48"/>
      <c r="F873" s="48"/>
      <c r="G873" s="48"/>
      <c r="H873" s="48"/>
      <c r="I873" s="49"/>
      <c r="N873" s="25"/>
      <c r="O873" s="25"/>
      <c r="S873" s="101"/>
      <c r="X873" s="25"/>
      <c r="AB873" s="25"/>
      <c r="AC873" s="25"/>
    </row>
    <row r="874" spans="1:29">
      <c r="A874" s="25"/>
      <c r="B874" s="101"/>
      <c r="C874" s="48"/>
      <c r="D874" s="48"/>
      <c r="E874" s="48"/>
      <c r="F874" s="48"/>
      <c r="G874" s="48"/>
      <c r="H874" s="48"/>
      <c r="I874" s="49"/>
      <c r="N874" s="25"/>
      <c r="O874" s="25"/>
      <c r="S874" s="101"/>
      <c r="X874" s="25"/>
      <c r="AB874" s="25"/>
      <c r="AC874" s="25"/>
    </row>
    <row r="875" spans="1:29">
      <c r="A875" s="25"/>
      <c r="B875" s="101"/>
      <c r="C875" s="48"/>
      <c r="D875" s="48"/>
      <c r="E875" s="48"/>
      <c r="F875" s="48"/>
      <c r="G875" s="48"/>
      <c r="H875" s="48"/>
      <c r="I875" s="49"/>
      <c r="N875" s="25"/>
      <c r="O875" s="25"/>
      <c r="S875" s="101"/>
      <c r="X875" s="25"/>
      <c r="AB875" s="25"/>
      <c r="AC875" s="25"/>
    </row>
    <row r="876" spans="1:29">
      <c r="A876" s="25"/>
      <c r="B876" s="101"/>
      <c r="C876" s="48"/>
      <c r="D876" s="48"/>
      <c r="E876" s="48"/>
      <c r="F876" s="48"/>
      <c r="G876" s="48"/>
      <c r="H876" s="48"/>
      <c r="I876" s="49"/>
      <c r="N876" s="25"/>
      <c r="O876" s="25"/>
      <c r="S876" s="101"/>
      <c r="X876" s="25"/>
      <c r="AB876" s="25"/>
      <c r="AC876" s="25"/>
    </row>
    <row r="877" spans="1:29">
      <c r="A877" s="25"/>
      <c r="B877" s="101"/>
      <c r="C877" s="48"/>
      <c r="D877" s="48"/>
      <c r="E877" s="48"/>
      <c r="F877" s="48"/>
      <c r="G877" s="48"/>
      <c r="H877" s="48"/>
      <c r="I877" s="49"/>
      <c r="N877" s="25"/>
      <c r="O877" s="25"/>
      <c r="S877" s="101"/>
      <c r="X877" s="25"/>
      <c r="AB877" s="25"/>
      <c r="AC877" s="25"/>
    </row>
    <row r="878" spans="1:29">
      <c r="A878" s="25"/>
      <c r="B878" s="101"/>
      <c r="C878" s="48"/>
      <c r="D878" s="48"/>
      <c r="E878" s="48"/>
      <c r="F878" s="48"/>
      <c r="G878" s="48"/>
      <c r="H878" s="48"/>
      <c r="I878" s="49"/>
      <c r="N878" s="25"/>
      <c r="O878" s="25"/>
      <c r="S878" s="101"/>
      <c r="X878" s="25"/>
      <c r="AB878" s="25"/>
      <c r="AC878" s="25"/>
    </row>
    <row r="879" spans="1:29">
      <c r="A879" s="25"/>
      <c r="B879" s="101"/>
      <c r="C879" s="48"/>
      <c r="D879" s="48"/>
      <c r="E879" s="48"/>
      <c r="F879" s="48"/>
      <c r="G879" s="48"/>
      <c r="H879" s="48"/>
      <c r="I879" s="49"/>
      <c r="N879" s="25"/>
      <c r="O879" s="25"/>
      <c r="S879" s="101"/>
      <c r="X879" s="25"/>
      <c r="AB879" s="25"/>
      <c r="AC879" s="25"/>
    </row>
    <row r="880" spans="1:29">
      <c r="A880" s="25"/>
      <c r="B880" s="101"/>
      <c r="C880" s="48"/>
      <c r="D880" s="48"/>
      <c r="E880" s="48"/>
      <c r="F880" s="48"/>
      <c r="G880" s="48"/>
      <c r="H880" s="48"/>
      <c r="I880" s="49"/>
      <c r="N880" s="25"/>
      <c r="O880" s="25"/>
      <c r="S880" s="101"/>
      <c r="X880" s="25"/>
      <c r="AB880" s="25"/>
      <c r="AC880" s="25"/>
    </row>
    <row r="881" spans="1:29">
      <c r="A881" s="25"/>
      <c r="B881" s="101"/>
      <c r="C881" s="48"/>
      <c r="D881" s="48"/>
      <c r="E881" s="48"/>
      <c r="F881" s="48"/>
      <c r="G881" s="48"/>
      <c r="H881" s="48"/>
      <c r="I881" s="49"/>
      <c r="N881" s="25"/>
      <c r="O881" s="25"/>
      <c r="S881" s="101"/>
      <c r="X881" s="25"/>
      <c r="AB881" s="25"/>
      <c r="AC881" s="25"/>
    </row>
    <row r="882" spans="1:29">
      <c r="A882" s="25"/>
      <c r="B882" s="101"/>
      <c r="C882" s="48"/>
      <c r="D882" s="48"/>
      <c r="E882" s="48"/>
      <c r="F882" s="48"/>
      <c r="G882" s="48"/>
      <c r="H882" s="48"/>
      <c r="I882" s="49"/>
      <c r="N882" s="25"/>
      <c r="O882" s="25"/>
      <c r="S882" s="101"/>
      <c r="X882" s="25"/>
      <c r="AB882" s="25"/>
      <c r="AC882" s="25"/>
    </row>
    <row r="883" spans="1:29">
      <c r="A883" s="25"/>
      <c r="B883" s="101"/>
      <c r="C883" s="48"/>
      <c r="D883" s="48"/>
      <c r="E883" s="48"/>
      <c r="F883" s="48"/>
      <c r="G883" s="48"/>
      <c r="H883" s="48"/>
      <c r="I883" s="49"/>
      <c r="N883" s="25"/>
      <c r="O883" s="25"/>
      <c r="S883" s="101"/>
      <c r="X883" s="25"/>
      <c r="AB883" s="25"/>
      <c r="AC883" s="25"/>
    </row>
    <row r="884" spans="1:29">
      <c r="A884" s="25"/>
      <c r="B884" s="101"/>
      <c r="C884" s="48"/>
      <c r="D884" s="48"/>
      <c r="E884" s="48"/>
      <c r="F884" s="48"/>
      <c r="G884" s="48"/>
      <c r="H884" s="48"/>
      <c r="I884" s="49"/>
      <c r="N884" s="25"/>
      <c r="O884" s="25"/>
      <c r="S884" s="101"/>
      <c r="X884" s="25"/>
      <c r="AB884" s="25"/>
      <c r="AC884" s="25"/>
    </row>
    <row r="885" spans="1:29">
      <c r="A885" s="25"/>
      <c r="B885" s="101"/>
      <c r="C885" s="48"/>
      <c r="D885" s="48"/>
      <c r="E885" s="48"/>
      <c r="F885" s="48"/>
      <c r="G885" s="48"/>
      <c r="H885" s="48"/>
      <c r="I885" s="49"/>
      <c r="N885" s="25"/>
      <c r="O885" s="25"/>
      <c r="S885" s="101"/>
      <c r="X885" s="25"/>
      <c r="AB885" s="25"/>
      <c r="AC885" s="25"/>
    </row>
    <row r="886" spans="1:29">
      <c r="A886" s="25"/>
      <c r="B886" s="101"/>
      <c r="C886" s="48"/>
      <c r="D886" s="48"/>
      <c r="E886" s="48"/>
      <c r="F886" s="48"/>
      <c r="G886" s="48"/>
      <c r="H886" s="48"/>
      <c r="I886" s="49"/>
      <c r="N886" s="25"/>
      <c r="O886" s="25"/>
      <c r="S886" s="101"/>
      <c r="X886" s="25"/>
      <c r="AB886" s="25"/>
      <c r="AC886" s="25"/>
    </row>
    <row r="887" spans="1:29">
      <c r="A887" s="25"/>
      <c r="B887" s="101"/>
      <c r="C887" s="48"/>
      <c r="D887" s="48"/>
      <c r="E887" s="48"/>
      <c r="F887" s="48"/>
      <c r="G887" s="48"/>
      <c r="H887" s="48"/>
      <c r="I887" s="49"/>
      <c r="N887" s="25"/>
      <c r="O887" s="25"/>
      <c r="S887" s="101"/>
      <c r="X887" s="25"/>
      <c r="AB887" s="25"/>
      <c r="AC887" s="25"/>
    </row>
    <row r="888" spans="1:29">
      <c r="A888" s="25"/>
      <c r="B888" s="101"/>
      <c r="C888" s="48"/>
      <c r="D888" s="48"/>
      <c r="E888" s="48"/>
      <c r="F888" s="48"/>
      <c r="G888" s="48"/>
      <c r="H888" s="48"/>
      <c r="I888" s="49"/>
      <c r="N888" s="25"/>
      <c r="O888" s="25"/>
      <c r="S888" s="101"/>
      <c r="X888" s="25"/>
      <c r="AB888" s="25"/>
      <c r="AC888" s="25"/>
    </row>
    <row r="889" spans="1:29">
      <c r="A889" s="25"/>
      <c r="B889" s="101"/>
      <c r="C889" s="48"/>
      <c r="D889" s="48"/>
      <c r="E889" s="48"/>
      <c r="F889" s="48"/>
      <c r="G889" s="48"/>
      <c r="H889" s="48"/>
      <c r="I889" s="49"/>
      <c r="N889" s="25"/>
      <c r="O889" s="25"/>
      <c r="S889" s="101"/>
      <c r="X889" s="25"/>
      <c r="AB889" s="25"/>
      <c r="AC889" s="25"/>
    </row>
    <row r="890" spans="1:29">
      <c r="A890" s="25"/>
      <c r="B890" s="101"/>
      <c r="C890" s="48"/>
      <c r="D890" s="48"/>
      <c r="E890" s="48"/>
      <c r="F890" s="48"/>
      <c r="G890" s="48"/>
      <c r="H890" s="48"/>
      <c r="I890" s="49"/>
      <c r="N890" s="25"/>
      <c r="O890" s="25"/>
      <c r="S890" s="101"/>
      <c r="X890" s="25"/>
      <c r="AB890" s="25"/>
      <c r="AC890" s="25"/>
    </row>
    <row r="891" spans="1:29">
      <c r="A891" s="25"/>
      <c r="B891" s="101"/>
      <c r="C891" s="48"/>
      <c r="D891" s="48"/>
      <c r="E891" s="48"/>
      <c r="F891" s="48"/>
      <c r="G891" s="48"/>
      <c r="H891" s="48"/>
      <c r="I891" s="49"/>
      <c r="N891" s="25"/>
      <c r="O891" s="25"/>
      <c r="S891" s="101"/>
      <c r="X891" s="25"/>
      <c r="AB891" s="25"/>
      <c r="AC891" s="25"/>
    </row>
    <row r="892" spans="1:29">
      <c r="A892" s="25"/>
      <c r="B892" s="101"/>
      <c r="C892" s="48"/>
      <c r="D892" s="48"/>
      <c r="E892" s="48"/>
      <c r="F892" s="48"/>
      <c r="G892" s="48"/>
      <c r="H892" s="48"/>
      <c r="I892" s="49"/>
      <c r="N892" s="25"/>
      <c r="O892" s="25"/>
      <c r="S892" s="101"/>
      <c r="X892" s="25"/>
      <c r="AB892" s="25"/>
      <c r="AC892" s="25"/>
    </row>
    <row r="893" spans="1:29">
      <c r="A893" s="25"/>
      <c r="B893" s="101"/>
      <c r="C893" s="48"/>
      <c r="D893" s="48"/>
      <c r="E893" s="48"/>
      <c r="F893" s="48"/>
      <c r="G893" s="48"/>
      <c r="H893" s="48"/>
      <c r="I893" s="49"/>
      <c r="N893" s="25"/>
      <c r="O893" s="25"/>
      <c r="S893" s="101"/>
      <c r="X893" s="25"/>
      <c r="AB893" s="25"/>
      <c r="AC893" s="25"/>
    </row>
    <row r="894" spans="1:29">
      <c r="A894" s="25"/>
      <c r="B894" s="101"/>
      <c r="C894" s="48"/>
      <c r="D894" s="48"/>
      <c r="E894" s="48"/>
      <c r="F894" s="48"/>
      <c r="G894" s="48"/>
      <c r="H894" s="48"/>
      <c r="I894" s="49"/>
      <c r="N894" s="25"/>
      <c r="O894" s="25"/>
      <c r="S894" s="101"/>
      <c r="X894" s="25"/>
      <c r="AB894" s="25"/>
      <c r="AC894" s="25"/>
    </row>
    <row r="895" spans="1:29">
      <c r="A895" s="25"/>
      <c r="B895" s="101"/>
      <c r="C895" s="48"/>
      <c r="D895" s="48"/>
      <c r="E895" s="48"/>
      <c r="F895" s="48"/>
      <c r="G895" s="48"/>
      <c r="H895" s="48"/>
      <c r="I895" s="49"/>
      <c r="N895" s="25"/>
      <c r="O895" s="25"/>
      <c r="S895" s="101"/>
      <c r="X895" s="25"/>
      <c r="AB895" s="25"/>
      <c r="AC895" s="25"/>
    </row>
    <row r="896" spans="1:29">
      <c r="A896" s="25"/>
      <c r="B896" s="101"/>
      <c r="C896" s="48"/>
      <c r="D896" s="48"/>
      <c r="E896" s="48"/>
      <c r="F896" s="48"/>
      <c r="G896" s="48"/>
      <c r="H896" s="48"/>
      <c r="I896" s="49"/>
      <c r="N896" s="25"/>
      <c r="O896" s="25"/>
      <c r="S896" s="101"/>
      <c r="X896" s="25"/>
      <c r="AB896" s="25"/>
      <c r="AC896" s="25"/>
    </row>
    <row r="897" spans="1:29">
      <c r="A897" s="25"/>
      <c r="B897" s="101"/>
      <c r="C897" s="48"/>
      <c r="D897" s="48"/>
      <c r="E897" s="48"/>
      <c r="F897" s="48"/>
      <c r="G897" s="48"/>
      <c r="H897" s="48"/>
      <c r="I897" s="49"/>
      <c r="N897" s="25"/>
      <c r="O897" s="25"/>
      <c r="S897" s="101"/>
      <c r="X897" s="25"/>
      <c r="AB897" s="25"/>
      <c r="AC897" s="25"/>
    </row>
    <row r="898" spans="1:29">
      <c r="A898" s="25"/>
      <c r="B898" s="101"/>
      <c r="C898" s="48"/>
      <c r="D898" s="48"/>
      <c r="E898" s="48"/>
      <c r="F898" s="48"/>
      <c r="G898" s="48"/>
      <c r="H898" s="48"/>
      <c r="I898" s="49"/>
      <c r="N898" s="25"/>
      <c r="O898" s="25"/>
      <c r="S898" s="101"/>
      <c r="X898" s="25"/>
      <c r="AB898" s="25"/>
      <c r="AC898" s="25"/>
    </row>
    <row r="899" spans="1:29">
      <c r="A899" s="25"/>
      <c r="B899" s="101"/>
      <c r="C899" s="48"/>
      <c r="D899" s="48"/>
      <c r="E899" s="48"/>
      <c r="F899" s="48"/>
      <c r="G899" s="48"/>
      <c r="H899" s="48"/>
      <c r="I899" s="49"/>
      <c r="N899" s="25"/>
      <c r="O899" s="25"/>
      <c r="S899" s="101"/>
      <c r="X899" s="25"/>
      <c r="AB899" s="25"/>
      <c r="AC899" s="25"/>
    </row>
    <row r="900" spans="1:29">
      <c r="A900" s="25"/>
      <c r="B900" s="101"/>
      <c r="C900" s="48"/>
      <c r="D900" s="48"/>
      <c r="E900" s="48"/>
      <c r="F900" s="48"/>
      <c r="G900" s="48"/>
      <c r="H900" s="48"/>
      <c r="I900" s="49"/>
      <c r="N900" s="25"/>
      <c r="O900" s="25"/>
      <c r="S900" s="101"/>
      <c r="X900" s="25"/>
      <c r="AB900" s="25"/>
      <c r="AC900" s="25"/>
    </row>
    <row r="901" spans="1:29">
      <c r="A901" s="25"/>
      <c r="B901" s="101"/>
      <c r="C901" s="48"/>
      <c r="D901" s="48"/>
      <c r="E901" s="48"/>
      <c r="F901" s="48"/>
      <c r="G901" s="48"/>
      <c r="H901" s="48"/>
      <c r="I901" s="49"/>
      <c r="N901" s="25"/>
      <c r="O901" s="25"/>
      <c r="S901" s="101"/>
      <c r="X901" s="25"/>
      <c r="AB901" s="25"/>
      <c r="AC901" s="25"/>
    </row>
    <row r="902" spans="1:29">
      <c r="A902" s="25"/>
      <c r="B902" s="101"/>
      <c r="C902" s="48"/>
      <c r="D902" s="48"/>
      <c r="E902" s="48"/>
      <c r="F902" s="48"/>
      <c r="G902" s="48"/>
      <c r="H902" s="48"/>
      <c r="I902" s="49"/>
      <c r="N902" s="25"/>
      <c r="O902" s="25"/>
      <c r="S902" s="101"/>
      <c r="X902" s="25"/>
      <c r="AB902" s="25"/>
      <c r="AC902" s="25"/>
    </row>
    <row r="903" spans="1:29">
      <c r="A903" s="25"/>
      <c r="B903" s="101"/>
      <c r="C903" s="48"/>
      <c r="D903" s="48"/>
      <c r="E903" s="48"/>
      <c r="F903" s="48"/>
      <c r="G903" s="48"/>
      <c r="H903" s="48"/>
      <c r="I903" s="49"/>
      <c r="N903" s="25"/>
      <c r="O903" s="25"/>
      <c r="S903" s="101"/>
      <c r="X903" s="25"/>
      <c r="AB903" s="25"/>
      <c r="AC903" s="25"/>
    </row>
    <row r="904" spans="1:29">
      <c r="A904" s="25"/>
      <c r="B904" s="101"/>
      <c r="C904" s="48"/>
      <c r="D904" s="48"/>
      <c r="E904" s="48"/>
      <c r="F904" s="48"/>
      <c r="G904" s="48"/>
      <c r="H904" s="48"/>
      <c r="I904" s="49"/>
      <c r="N904" s="25"/>
      <c r="O904" s="25"/>
      <c r="S904" s="101"/>
      <c r="X904" s="25"/>
      <c r="AB904" s="25"/>
      <c r="AC904" s="25"/>
    </row>
    <row r="905" spans="1:29">
      <c r="A905" s="25"/>
      <c r="B905" s="101"/>
      <c r="C905" s="48"/>
      <c r="D905" s="48"/>
      <c r="E905" s="48"/>
      <c r="F905" s="48"/>
      <c r="G905" s="48"/>
      <c r="H905" s="48"/>
      <c r="I905" s="49"/>
      <c r="N905" s="25"/>
      <c r="O905" s="25"/>
      <c r="S905" s="101"/>
      <c r="X905" s="25"/>
      <c r="AB905" s="25"/>
      <c r="AC905" s="25"/>
    </row>
    <row r="906" spans="1:29">
      <c r="A906" s="25"/>
      <c r="B906" s="101"/>
      <c r="C906" s="48"/>
      <c r="D906" s="48"/>
      <c r="E906" s="48"/>
      <c r="F906" s="48"/>
      <c r="G906" s="48"/>
      <c r="H906" s="48"/>
      <c r="I906" s="49"/>
      <c r="N906" s="25"/>
      <c r="O906" s="25"/>
      <c r="S906" s="101"/>
      <c r="X906" s="25"/>
      <c r="AB906" s="25"/>
      <c r="AC906" s="25"/>
    </row>
    <row r="907" spans="1:29">
      <c r="A907" s="25"/>
      <c r="B907" s="101"/>
      <c r="C907" s="48"/>
      <c r="D907" s="48"/>
      <c r="E907" s="48"/>
      <c r="F907" s="48"/>
      <c r="G907" s="48"/>
      <c r="H907" s="48"/>
      <c r="I907" s="49"/>
      <c r="N907" s="25"/>
      <c r="O907" s="25"/>
      <c r="S907" s="101"/>
      <c r="X907" s="25"/>
      <c r="AB907" s="25"/>
      <c r="AC907" s="25"/>
    </row>
    <row r="908" spans="1:29">
      <c r="A908" s="25"/>
      <c r="B908" s="101"/>
      <c r="C908" s="48"/>
      <c r="D908" s="48"/>
      <c r="E908" s="48"/>
      <c r="F908" s="48"/>
      <c r="G908" s="48"/>
      <c r="H908" s="48"/>
      <c r="I908" s="49"/>
      <c r="N908" s="25"/>
      <c r="O908" s="25"/>
      <c r="S908" s="101"/>
      <c r="X908" s="25"/>
      <c r="AB908" s="25"/>
      <c r="AC908" s="25"/>
    </row>
    <row r="909" spans="1:29">
      <c r="A909" s="25"/>
      <c r="B909" s="101"/>
      <c r="C909" s="48"/>
      <c r="D909" s="48"/>
      <c r="E909" s="48"/>
      <c r="F909" s="48"/>
      <c r="G909" s="48"/>
      <c r="H909" s="48"/>
      <c r="I909" s="49"/>
      <c r="N909" s="25"/>
      <c r="O909" s="25"/>
      <c r="S909" s="101"/>
      <c r="X909" s="25"/>
      <c r="AB909" s="25"/>
      <c r="AC909" s="25"/>
    </row>
    <row r="910" spans="1:29">
      <c r="A910" s="25"/>
      <c r="B910" s="101"/>
      <c r="C910" s="48"/>
      <c r="D910" s="48"/>
      <c r="E910" s="48"/>
      <c r="F910" s="48"/>
      <c r="G910" s="48"/>
      <c r="H910" s="48"/>
      <c r="I910" s="49"/>
      <c r="N910" s="25"/>
      <c r="O910" s="25"/>
      <c r="S910" s="101"/>
      <c r="X910" s="25"/>
      <c r="AB910" s="25"/>
      <c r="AC910" s="25"/>
    </row>
    <row r="911" spans="1:29">
      <c r="A911" s="25"/>
      <c r="B911" s="101"/>
      <c r="C911" s="48"/>
      <c r="D911" s="48"/>
      <c r="E911" s="48"/>
      <c r="F911" s="48"/>
      <c r="G911" s="48"/>
      <c r="H911" s="48"/>
      <c r="I911" s="49"/>
      <c r="N911" s="25"/>
      <c r="O911" s="25"/>
      <c r="S911" s="101"/>
      <c r="X911" s="25"/>
      <c r="AB911" s="25"/>
      <c r="AC911" s="25"/>
    </row>
    <row r="912" spans="1:29">
      <c r="A912" s="25"/>
      <c r="B912" s="101"/>
      <c r="C912" s="48"/>
      <c r="D912" s="48"/>
      <c r="E912" s="48"/>
      <c r="F912" s="48"/>
      <c r="G912" s="48"/>
      <c r="H912" s="48"/>
      <c r="I912" s="49"/>
      <c r="N912" s="25"/>
      <c r="O912" s="25"/>
      <c r="S912" s="101"/>
      <c r="X912" s="25"/>
      <c r="AB912" s="25"/>
      <c r="AC912" s="25"/>
    </row>
    <row r="913" spans="1:29">
      <c r="A913" s="25"/>
      <c r="B913" s="101"/>
      <c r="C913" s="48"/>
      <c r="D913" s="48"/>
      <c r="E913" s="48"/>
      <c r="F913" s="48"/>
      <c r="G913" s="48"/>
      <c r="H913" s="48"/>
      <c r="I913" s="49"/>
      <c r="N913" s="25"/>
      <c r="O913" s="25"/>
      <c r="S913" s="101"/>
      <c r="X913" s="25"/>
      <c r="AB913" s="25"/>
      <c r="AC913" s="25"/>
    </row>
    <row r="914" spans="1:29">
      <c r="A914" s="25"/>
      <c r="B914" s="101"/>
      <c r="C914" s="48"/>
      <c r="D914" s="48"/>
      <c r="E914" s="48"/>
      <c r="F914" s="48"/>
      <c r="G914" s="48"/>
      <c r="H914" s="48"/>
      <c r="I914" s="49"/>
      <c r="N914" s="25"/>
      <c r="O914" s="25"/>
      <c r="S914" s="101"/>
      <c r="X914" s="25"/>
      <c r="AB914" s="25"/>
      <c r="AC914" s="25"/>
    </row>
    <row r="915" spans="1:29">
      <c r="A915" s="25"/>
      <c r="B915" s="101"/>
      <c r="C915" s="48"/>
      <c r="D915" s="48"/>
      <c r="E915" s="48"/>
      <c r="F915" s="48"/>
      <c r="G915" s="48"/>
      <c r="H915" s="48"/>
      <c r="I915" s="49"/>
      <c r="N915" s="25"/>
      <c r="O915" s="25"/>
      <c r="S915" s="101"/>
      <c r="X915" s="25"/>
      <c r="AB915" s="25"/>
      <c r="AC915" s="25"/>
    </row>
    <row r="916" spans="1:29">
      <c r="A916" s="25"/>
      <c r="B916" s="101"/>
      <c r="C916" s="48"/>
      <c r="D916" s="48"/>
      <c r="E916" s="48"/>
      <c r="F916" s="48"/>
      <c r="G916" s="48"/>
      <c r="H916" s="48"/>
      <c r="I916" s="49"/>
      <c r="N916" s="25"/>
      <c r="O916" s="25"/>
      <c r="S916" s="101"/>
      <c r="X916" s="25"/>
      <c r="AB916" s="25"/>
      <c r="AC916" s="25"/>
    </row>
    <row r="917" spans="1:29">
      <c r="A917" s="25"/>
      <c r="B917" s="101"/>
      <c r="C917" s="48"/>
      <c r="D917" s="48"/>
      <c r="E917" s="48"/>
      <c r="F917" s="48"/>
      <c r="G917" s="48"/>
      <c r="H917" s="48"/>
      <c r="I917" s="49"/>
      <c r="N917" s="25"/>
      <c r="O917" s="25"/>
      <c r="S917" s="101"/>
      <c r="X917" s="25"/>
      <c r="AB917" s="25"/>
      <c r="AC917" s="25"/>
    </row>
    <row r="918" spans="1:29">
      <c r="A918" s="25"/>
      <c r="B918" s="101"/>
      <c r="C918" s="48"/>
      <c r="D918" s="48"/>
      <c r="E918" s="48"/>
      <c r="F918" s="48"/>
      <c r="G918" s="48"/>
      <c r="H918" s="48"/>
      <c r="I918" s="49"/>
      <c r="N918" s="25"/>
      <c r="O918" s="25"/>
      <c r="S918" s="101"/>
      <c r="X918" s="25"/>
      <c r="AB918" s="25"/>
      <c r="AC918" s="25"/>
    </row>
    <row r="919" spans="1:29">
      <c r="A919" s="25"/>
      <c r="B919" s="101"/>
      <c r="C919" s="48"/>
      <c r="D919" s="48"/>
      <c r="E919" s="48"/>
      <c r="F919" s="48"/>
      <c r="G919" s="48"/>
      <c r="H919" s="48"/>
      <c r="I919" s="49"/>
      <c r="N919" s="25"/>
      <c r="O919" s="25"/>
      <c r="S919" s="101"/>
      <c r="X919" s="25"/>
      <c r="AB919" s="25"/>
      <c r="AC919" s="25"/>
    </row>
    <row r="920" spans="1:29">
      <c r="A920" s="25"/>
      <c r="B920" s="101"/>
      <c r="C920" s="48"/>
      <c r="D920" s="48"/>
      <c r="E920" s="48"/>
      <c r="F920" s="48"/>
      <c r="G920" s="48"/>
      <c r="H920" s="48"/>
      <c r="I920" s="49"/>
      <c r="N920" s="25"/>
      <c r="O920" s="25"/>
      <c r="S920" s="101"/>
      <c r="X920" s="25"/>
      <c r="AB920" s="25"/>
      <c r="AC920" s="25"/>
    </row>
    <row r="921" spans="1:29">
      <c r="A921" s="25"/>
      <c r="B921" s="101"/>
      <c r="C921" s="48"/>
      <c r="D921" s="48"/>
      <c r="E921" s="48"/>
      <c r="F921" s="48"/>
      <c r="G921" s="48"/>
      <c r="H921" s="48"/>
      <c r="I921" s="49"/>
      <c r="N921" s="25"/>
      <c r="O921" s="25"/>
      <c r="S921" s="101"/>
      <c r="X921" s="25"/>
      <c r="AB921" s="25"/>
      <c r="AC921" s="25"/>
    </row>
    <row r="922" spans="1:29">
      <c r="A922" s="25"/>
      <c r="B922" s="101"/>
      <c r="C922" s="48"/>
      <c r="D922" s="48"/>
      <c r="E922" s="48"/>
      <c r="F922" s="48"/>
      <c r="G922" s="48"/>
      <c r="H922" s="48"/>
      <c r="I922" s="49"/>
      <c r="N922" s="25"/>
      <c r="O922" s="25"/>
      <c r="S922" s="101"/>
      <c r="X922" s="25"/>
      <c r="AB922" s="25"/>
      <c r="AC922" s="25"/>
    </row>
    <row r="923" spans="1:29">
      <c r="A923" s="25"/>
      <c r="B923" s="101"/>
      <c r="C923" s="48"/>
      <c r="D923" s="48"/>
      <c r="E923" s="48"/>
      <c r="F923" s="48"/>
      <c r="G923" s="48"/>
      <c r="H923" s="48"/>
      <c r="I923" s="49"/>
      <c r="N923" s="25"/>
      <c r="O923" s="25"/>
      <c r="S923" s="101"/>
      <c r="X923" s="25"/>
      <c r="AB923" s="25"/>
      <c r="AC923" s="25"/>
    </row>
    <row r="924" spans="1:29">
      <c r="A924" s="25"/>
      <c r="B924" s="101"/>
      <c r="C924" s="48"/>
      <c r="D924" s="48"/>
      <c r="E924" s="48"/>
      <c r="F924" s="48"/>
      <c r="G924" s="48"/>
      <c r="H924" s="48"/>
      <c r="I924" s="49"/>
      <c r="N924" s="25"/>
      <c r="O924" s="25"/>
      <c r="S924" s="101"/>
      <c r="X924" s="25"/>
      <c r="AB924" s="25"/>
      <c r="AC924" s="25"/>
    </row>
    <row r="925" spans="1:29">
      <c r="A925" s="25"/>
      <c r="B925" s="101"/>
      <c r="C925" s="48"/>
      <c r="D925" s="48"/>
      <c r="E925" s="48"/>
      <c r="F925" s="48"/>
      <c r="G925" s="48"/>
      <c r="H925" s="48"/>
      <c r="I925" s="49"/>
      <c r="N925" s="25"/>
      <c r="O925" s="25"/>
      <c r="S925" s="101"/>
      <c r="X925" s="25"/>
      <c r="AB925" s="25"/>
      <c r="AC925" s="25"/>
    </row>
    <row r="926" spans="1:29">
      <c r="A926" s="25"/>
      <c r="B926" s="101"/>
      <c r="C926" s="48"/>
      <c r="D926" s="48"/>
      <c r="E926" s="48"/>
      <c r="F926" s="48"/>
      <c r="G926" s="48"/>
      <c r="H926" s="48"/>
      <c r="I926" s="49"/>
      <c r="N926" s="25"/>
      <c r="O926" s="25"/>
      <c r="S926" s="101"/>
      <c r="X926" s="25"/>
      <c r="AB926" s="25"/>
      <c r="AC926" s="25"/>
    </row>
    <row r="927" spans="1:29">
      <c r="A927" s="25"/>
      <c r="B927" s="101"/>
      <c r="C927" s="48"/>
      <c r="D927" s="48"/>
      <c r="E927" s="48"/>
      <c r="F927" s="48"/>
      <c r="G927" s="48"/>
      <c r="H927" s="48"/>
      <c r="I927" s="49"/>
      <c r="N927" s="25"/>
      <c r="O927" s="25"/>
      <c r="S927" s="101"/>
      <c r="X927" s="25"/>
      <c r="AB927" s="25"/>
      <c r="AC927" s="25"/>
    </row>
    <row r="928" spans="1:29">
      <c r="A928" s="25"/>
      <c r="B928" s="101"/>
      <c r="C928" s="48"/>
      <c r="D928" s="48"/>
      <c r="E928" s="48"/>
      <c r="F928" s="48"/>
      <c r="G928" s="48"/>
      <c r="H928" s="48"/>
      <c r="I928" s="49"/>
      <c r="N928" s="25"/>
      <c r="O928" s="25"/>
      <c r="S928" s="101"/>
      <c r="X928" s="25"/>
      <c r="AB928" s="25"/>
      <c r="AC928" s="25"/>
    </row>
    <row r="929" spans="1:29">
      <c r="A929" s="25"/>
      <c r="B929" s="101"/>
      <c r="C929" s="48"/>
      <c r="D929" s="48"/>
      <c r="E929" s="48"/>
      <c r="F929" s="48"/>
      <c r="G929" s="48"/>
      <c r="H929" s="48"/>
      <c r="I929" s="49"/>
      <c r="N929" s="25"/>
      <c r="O929" s="25"/>
      <c r="S929" s="101"/>
      <c r="X929" s="25"/>
      <c r="AB929" s="25"/>
      <c r="AC929" s="25"/>
    </row>
    <row r="930" spans="1:29">
      <c r="A930" s="25"/>
      <c r="B930" s="101"/>
      <c r="C930" s="48"/>
      <c r="D930" s="48"/>
      <c r="E930" s="48"/>
      <c r="F930" s="48"/>
      <c r="G930" s="48"/>
      <c r="H930" s="48"/>
      <c r="I930" s="49"/>
      <c r="N930" s="25"/>
      <c r="O930" s="25"/>
      <c r="S930" s="101"/>
      <c r="X930" s="25"/>
      <c r="AB930" s="25"/>
      <c r="AC930" s="25"/>
    </row>
    <row r="931" spans="1:29">
      <c r="A931" s="25"/>
      <c r="B931" s="101"/>
      <c r="C931" s="48"/>
      <c r="D931" s="48"/>
      <c r="E931" s="48"/>
      <c r="F931" s="48"/>
      <c r="G931" s="48"/>
      <c r="H931" s="48"/>
      <c r="I931" s="49"/>
      <c r="N931" s="25"/>
      <c r="O931" s="25"/>
      <c r="S931" s="101"/>
      <c r="X931" s="25"/>
      <c r="AB931" s="25"/>
      <c r="AC931" s="25"/>
    </row>
    <row r="932" spans="1:29">
      <c r="A932" s="25"/>
      <c r="B932" s="101"/>
      <c r="C932" s="48"/>
      <c r="D932" s="48"/>
      <c r="E932" s="48"/>
      <c r="F932" s="48"/>
      <c r="G932" s="48"/>
      <c r="H932" s="48"/>
      <c r="I932" s="49"/>
      <c r="N932" s="25"/>
      <c r="O932" s="25"/>
      <c r="S932" s="101"/>
      <c r="X932" s="25"/>
      <c r="AB932" s="25"/>
      <c r="AC932" s="25"/>
    </row>
    <row r="933" spans="1:29">
      <c r="A933" s="25"/>
      <c r="B933" s="101"/>
      <c r="C933" s="48"/>
      <c r="D933" s="48"/>
      <c r="E933" s="48"/>
      <c r="F933" s="48"/>
      <c r="G933" s="48"/>
      <c r="H933" s="48"/>
      <c r="I933" s="49"/>
      <c r="N933" s="25"/>
      <c r="O933" s="25"/>
      <c r="S933" s="101"/>
      <c r="X933" s="25"/>
      <c r="AB933" s="25"/>
      <c r="AC933" s="25"/>
    </row>
    <row r="934" spans="1:29">
      <c r="A934" s="25"/>
      <c r="B934" s="101"/>
      <c r="C934" s="48"/>
      <c r="D934" s="48"/>
      <c r="E934" s="48"/>
      <c r="F934" s="48"/>
      <c r="G934" s="48"/>
      <c r="H934" s="48"/>
      <c r="I934" s="49"/>
      <c r="N934" s="25"/>
      <c r="O934" s="25"/>
      <c r="S934" s="101"/>
      <c r="X934" s="25"/>
      <c r="AB934" s="25"/>
      <c r="AC934" s="25"/>
    </row>
    <row r="935" spans="1:29">
      <c r="A935" s="25"/>
      <c r="B935" s="101"/>
      <c r="C935" s="48"/>
      <c r="D935" s="48"/>
      <c r="E935" s="48"/>
      <c r="F935" s="48"/>
      <c r="G935" s="48"/>
      <c r="H935" s="48"/>
      <c r="I935" s="49"/>
      <c r="N935" s="25"/>
      <c r="O935" s="25"/>
      <c r="S935" s="101"/>
      <c r="X935" s="25"/>
      <c r="AB935" s="25"/>
      <c r="AC935" s="25"/>
    </row>
    <row r="936" spans="1:29">
      <c r="A936" s="25"/>
      <c r="B936" s="101"/>
      <c r="C936" s="48"/>
      <c r="D936" s="48"/>
      <c r="E936" s="48"/>
      <c r="F936" s="48"/>
      <c r="G936" s="48"/>
      <c r="H936" s="48"/>
      <c r="I936" s="49"/>
      <c r="N936" s="25"/>
      <c r="O936" s="25"/>
      <c r="S936" s="101"/>
      <c r="X936" s="25"/>
      <c r="AB936" s="25"/>
      <c r="AC936" s="25"/>
    </row>
    <row r="937" spans="1:29">
      <c r="A937" s="25"/>
      <c r="B937" s="101"/>
      <c r="C937" s="48"/>
      <c r="D937" s="48"/>
      <c r="E937" s="48"/>
      <c r="F937" s="48"/>
      <c r="G937" s="48"/>
      <c r="H937" s="48"/>
      <c r="I937" s="49"/>
      <c r="N937" s="25"/>
      <c r="O937" s="25"/>
      <c r="S937" s="101"/>
      <c r="X937" s="25"/>
      <c r="AB937" s="25"/>
      <c r="AC937" s="25"/>
    </row>
    <row r="938" spans="1:29">
      <c r="A938" s="25"/>
      <c r="B938" s="101"/>
      <c r="C938" s="48"/>
      <c r="D938" s="48"/>
      <c r="E938" s="48"/>
      <c r="F938" s="48"/>
      <c r="G938" s="48"/>
      <c r="H938" s="48"/>
      <c r="I938" s="49"/>
      <c r="N938" s="25"/>
      <c r="O938" s="25"/>
      <c r="S938" s="101"/>
      <c r="X938" s="25"/>
      <c r="AB938" s="25"/>
      <c r="AC938" s="25"/>
    </row>
    <row r="939" spans="1:29">
      <c r="A939" s="25"/>
      <c r="B939" s="101"/>
      <c r="C939" s="48"/>
      <c r="D939" s="48"/>
      <c r="E939" s="48"/>
      <c r="F939" s="48"/>
      <c r="G939" s="48"/>
      <c r="H939" s="48"/>
      <c r="I939" s="49"/>
      <c r="N939" s="25"/>
      <c r="O939" s="25"/>
      <c r="S939" s="101"/>
      <c r="X939" s="25"/>
      <c r="AB939" s="25"/>
      <c r="AC939" s="25"/>
    </row>
    <row r="940" spans="1:29">
      <c r="A940" s="25"/>
      <c r="B940" s="101"/>
      <c r="C940" s="48"/>
      <c r="D940" s="48"/>
      <c r="E940" s="48"/>
      <c r="F940" s="48"/>
      <c r="G940" s="48"/>
      <c r="H940" s="48"/>
      <c r="I940" s="49"/>
      <c r="N940" s="25"/>
      <c r="O940" s="25"/>
      <c r="S940" s="101"/>
      <c r="X940" s="25"/>
      <c r="AB940" s="25"/>
      <c r="AC940" s="25"/>
    </row>
    <row r="941" spans="1:29">
      <c r="A941" s="25"/>
      <c r="B941" s="101"/>
      <c r="C941" s="48"/>
      <c r="D941" s="48"/>
      <c r="E941" s="48"/>
      <c r="F941" s="48"/>
      <c r="G941" s="48"/>
      <c r="H941" s="48"/>
      <c r="I941" s="49"/>
      <c r="N941" s="25"/>
      <c r="O941" s="25"/>
      <c r="S941" s="101"/>
      <c r="X941" s="25"/>
      <c r="AB941" s="25"/>
      <c r="AC941" s="25"/>
    </row>
    <row r="942" spans="1:29">
      <c r="A942" s="25"/>
      <c r="B942" s="101"/>
      <c r="C942" s="48"/>
      <c r="D942" s="48"/>
      <c r="E942" s="48"/>
      <c r="F942" s="48"/>
      <c r="G942" s="48"/>
      <c r="H942" s="48"/>
      <c r="I942" s="49"/>
      <c r="N942" s="25"/>
      <c r="O942" s="25"/>
      <c r="S942" s="101"/>
      <c r="X942" s="25"/>
      <c r="AB942" s="25"/>
      <c r="AC942" s="25"/>
    </row>
    <row r="943" spans="1:29">
      <c r="A943" s="25"/>
      <c r="B943" s="101"/>
      <c r="C943" s="48"/>
      <c r="D943" s="48"/>
      <c r="E943" s="48"/>
      <c r="F943" s="48"/>
      <c r="G943" s="48"/>
      <c r="H943" s="48"/>
      <c r="I943" s="49"/>
      <c r="N943" s="25"/>
      <c r="O943" s="25"/>
      <c r="S943" s="101"/>
      <c r="X943" s="25"/>
      <c r="AB943" s="25"/>
      <c r="AC943" s="25"/>
    </row>
    <row r="944" spans="1:29">
      <c r="A944" s="25"/>
      <c r="B944" s="101"/>
      <c r="C944" s="48"/>
      <c r="D944" s="48"/>
      <c r="E944" s="48"/>
      <c r="F944" s="48"/>
      <c r="G944" s="48"/>
      <c r="H944" s="48"/>
      <c r="I944" s="49"/>
      <c r="N944" s="25"/>
      <c r="O944" s="25"/>
      <c r="S944" s="101"/>
      <c r="X944" s="25"/>
      <c r="AB944" s="25"/>
      <c r="AC944" s="25"/>
    </row>
    <row r="945" spans="1:29">
      <c r="A945" s="25"/>
      <c r="B945" s="101"/>
      <c r="C945" s="48"/>
      <c r="D945" s="48"/>
      <c r="E945" s="48"/>
      <c r="F945" s="48"/>
      <c r="G945" s="48"/>
      <c r="H945" s="48"/>
      <c r="I945" s="49"/>
      <c r="N945" s="25"/>
      <c r="O945" s="25"/>
      <c r="S945" s="101"/>
      <c r="X945" s="25"/>
      <c r="AB945" s="25"/>
      <c r="AC945" s="25"/>
    </row>
    <row r="946" spans="1:29">
      <c r="A946" s="25"/>
      <c r="B946" s="101"/>
      <c r="C946" s="48"/>
      <c r="D946" s="48"/>
      <c r="E946" s="48"/>
      <c r="F946" s="48"/>
      <c r="G946" s="48"/>
      <c r="H946" s="48"/>
      <c r="I946" s="49"/>
      <c r="N946" s="25"/>
      <c r="O946" s="25"/>
      <c r="S946" s="101"/>
      <c r="X946" s="25"/>
      <c r="AB946" s="25"/>
      <c r="AC946" s="25"/>
    </row>
    <row r="947" spans="1:29">
      <c r="A947" s="25"/>
      <c r="B947" s="101"/>
      <c r="C947" s="48"/>
      <c r="D947" s="48"/>
      <c r="E947" s="48"/>
      <c r="F947" s="48"/>
      <c r="G947" s="48"/>
      <c r="H947" s="48"/>
      <c r="I947" s="49"/>
      <c r="N947" s="25"/>
      <c r="O947" s="25"/>
      <c r="S947" s="101"/>
      <c r="X947" s="25"/>
      <c r="AB947" s="25"/>
      <c r="AC947" s="25"/>
    </row>
    <row r="948" spans="1:29">
      <c r="A948" s="25"/>
      <c r="B948" s="101"/>
      <c r="C948" s="48"/>
      <c r="D948" s="48"/>
      <c r="E948" s="48"/>
      <c r="F948" s="48"/>
      <c r="G948" s="48"/>
      <c r="H948" s="48"/>
      <c r="I948" s="49"/>
      <c r="N948" s="25"/>
      <c r="O948" s="25"/>
      <c r="S948" s="101"/>
      <c r="X948" s="25"/>
      <c r="AB948" s="25"/>
      <c r="AC948" s="25"/>
    </row>
    <row r="949" spans="1:29">
      <c r="A949" s="25"/>
      <c r="B949" s="101"/>
      <c r="C949" s="48"/>
      <c r="D949" s="48"/>
      <c r="E949" s="48"/>
      <c r="F949" s="48"/>
      <c r="G949" s="48"/>
      <c r="H949" s="48"/>
      <c r="I949" s="49"/>
      <c r="N949" s="25"/>
      <c r="O949" s="25"/>
      <c r="S949" s="101"/>
      <c r="X949" s="25"/>
      <c r="AB949" s="25"/>
      <c r="AC949" s="25"/>
    </row>
    <row r="950" spans="1:29">
      <c r="A950" s="25"/>
      <c r="B950" s="101"/>
      <c r="C950" s="48"/>
      <c r="D950" s="48"/>
      <c r="E950" s="48"/>
      <c r="F950" s="48"/>
      <c r="G950" s="48"/>
      <c r="H950" s="48"/>
      <c r="I950" s="49"/>
      <c r="N950" s="25"/>
      <c r="O950" s="25"/>
      <c r="S950" s="101"/>
      <c r="X950" s="25"/>
      <c r="AB950" s="25"/>
      <c r="AC950" s="25"/>
    </row>
    <row r="951" spans="1:29">
      <c r="A951" s="25"/>
      <c r="B951" s="101"/>
      <c r="C951" s="48"/>
      <c r="D951" s="48"/>
      <c r="E951" s="48"/>
      <c r="F951" s="48"/>
      <c r="G951" s="48"/>
      <c r="H951" s="48"/>
      <c r="I951" s="49"/>
      <c r="N951" s="25"/>
      <c r="O951" s="25"/>
      <c r="S951" s="101"/>
      <c r="X951" s="25"/>
      <c r="AB951" s="25"/>
      <c r="AC951" s="25"/>
    </row>
    <row r="952" spans="1:29">
      <c r="A952" s="25"/>
      <c r="B952" s="101"/>
      <c r="C952" s="48"/>
      <c r="D952" s="48"/>
      <c r="E952" s="48"/>
      <c r="F952" s="48"/>
      <c r="G952" s="48"/>
      <c r="H952" s="48"/>
      <c r="I952" s="49"/>
      <c r="N952" s="25"/>
      <c r="O952" s="25"/>
      <c r="S952" s="101"/>
      <c r="X952" s="25"/>
      <c r="AB952" s="25"/>
      <c r="AC952" s="25"/>
    </row>
    <row r="953" spans="1:29">
      <c r="A953" s="25"/>
      <c r="B953" s="101"/>
      <c r="C953" s="48"/>
      <c r="D953" s="48"/>
      <c r="E953" s="48"/>
      <c r="F953" s="48"/>
      <c r="G953" s="48"/>
      <c r="H953" s="48"/>
      <c r="I953" s="49"/>
      <c r="N953" s="25"/>
      <c r="O953" s="25"/>
      <c r="S953" s="101"/>
      <c r="X953" s="25"/>
      <c r="AB953" s="25"/>
      <c r="AC953" s="25"/>
    </row>
    <row r="954" spans="1:29">
      <c r="A954" s="25"/>
      <c r="B954" s="101"/>
      <c r="C954" s="48"/>
      <c r="D954" s="48"/>
      <c r="E954" s="48"/>
      <c r="F954" s="48"/>
      <c r="G954" s="48"/>
      <c r="H954" s="48"/>
      <c r="I954" s="49"/>
      <c r="N954" s="25"/>
      <c r="O954" s="25"/>
      <c r="S954" s="101"/>
      <c r="X954" s="25"/>
      <c r="AB954" s="25"/>
      <c r="AC954" s="25"/>
    </row>
    <row r="955" spans="1:29">
      <c r="A955" s="25"/>
      <c r="B955" s="101"/>
      <c r="C955" s="48"/>
      <c r="D955" s="48"/>
      <c r="E955" s="48"/>
      <c r="F955" s="48"/>
      <c r="G955" s="48"/>
      <c r="H955" s="48"/>
      <c r="I955" s="49"/>
      <c r="N955" s="25"/>
      <c r="O955" s="25"/>
      <c r="S955" s="101"/>
      <c r="X955" s="25"/>
      <c r="AB955" s="25"/>
      <c r="AC955" s="25"/>
    </row>
    <row r="956" spans="1:29">
      <c r="A956" s="25"/>
      <c r="B956" s="101"/>
      <c r="C956" s="48"/>
      <c r="D956" s="48"/>
      <c r="E956" s="48"/>
      <c r="F956" s="48"/>
      <c r="G956" s="48"/>
      <c r="H956" s="48"/>
      <c r="I956" s="49"/>
      <c r="N956" s="25"/>
      <c r="O956" s="25"/>
      <c r="S956" s="101"/>
      <c r="X956" s="25"/>
      <c r="AB956" s="25"/>
      <c r="AC956" s="25"/>
    </row>
    <row r="957" spans="1:29">
      <c r="A957" s="25"/>
      <c r="B957" s="101"/>
      <c r="C957" s="48"/>
      <c r="D957" s="48"/>
      <c r="E957" s="48"/>
      <c r="F957" s="48"/>
      <c r="G957" s="48"/>
      <c r="H957" s="48"/>
      <c r="I957" s="49"/>
      <c r="N957" s="25"/>
      <c r="O957" s="25"/>
      <c r="S957" s="101"/>
      <c r="X957" s="25"/>
      <c r="AB957" s="25"/>
      <c r="AC957" s="25"/>
    </row>
    <row r="958" spans="1:29">
      <c r="A958" s="25"/>
      <c r="B958" s="101"/>
      <c r="C958" s="48"/>
      <c r="D958" s="48"/>
      <c r="E958" s="48"/>
      <c r="F958" s="48"/>
      <c r="G958" s="48"/>
      <c r="H958" s="48"/>
      <c r="I958" s="49"/>
      <c r="N958" s="25"/>
      <c r="O958" s="25"/>
      <c r="S958" s="101"/>
      <c r="X958" s="25"/>
      <c r="AB958" s="25"/>
      <c r="AC958" s="25"/>
    </row>
    <row r="959" spans="1:29">
      <c r="A959" s="25"/>
      <c r="B959" s="101"/>
      <c r="C959" s="48"/>
      <c r="D959" s="48"/>
      <c r="E959" s="48"/>
      <c r="F959" s="48"/>
      <c r="G959" s="48"/>
      <c r="H959" s="48"/>
      <c r="I959" s="49"/>
      <c r="N959" s="25"/>
      <c r="O959" s="25"/>
      <c r="S959" s="101"/>
      <c r="X959" s="25"/>
      <c r="AB959" s="25"/>
      <c r="AC959" s="25"/>
    </row>
    <row r="960" spans="1:29">
      <c r="A960" s="25"/>
      <c r="B960" s="101"/>
      <c r="C960" s="48"/>
      <c r="D960" s="48"/>
      <c r="E960" s="48"/>
      <c r="F960" s="48"/>
      <c r="G960" s="48"/>
      <c r="H960" s="48"/>
      <c r="I960" s="49"/>
      <c r="N960" s="25"/>
      <c r="O960" s="25"/>
      <c r="S960" s="101"/>
      <c r="X960" s="25"/>
      <c r="AB960" s="25"/>
      <c r="AC960" s="25"/>
    </row>
    <row r="961" spans="1:29">
      <c r="A961" s="25"/>
      <c r="B961" s="101"/>
      <c r="C961" s="48"/>
      <c r="D961" s="48"/>
      <c r="E961" s="48"/>
      <c r="F961" s="48"/>
      <c r="G961" s="48"/>
      <c r="H961" s="48"/>
      <c r="I961" s="49"/>
      <c r="N961" s="25"/>
      <c r="O961" s="25"/>
      <c r="S961" s="101"/>
      <c r="X961" s="25"/>
      <c r="AB961" s="25"/>
      <c r="AC961" s="25"/>
    </row>
    <row r="962" spans="1:29">
      <c r="A962" s="25"/>
      <c r="B962" s="101"/>
      <c r="C962" s="48"/>
      <c r="D962" s="48"/>
      <c r="E962" s="48"/>
      <c r="F962" s="48"/>
      <c r="G962" s="48"/>
      <c r="H962" s="48"/>
      <c r="I962" s="49"/>
      <c r="N962" s="25"/>
      <c r="O962" s="25"/>
      <c r="S962" s="101"/>
      <c r="X962" s="25"/>
      <c r="AB962" s="25"/>
      <c r="AC962" s="25"/>
    </row>
    <row r="963" spans="1:29">
      <c r="A963" s="25"/>
      <c r="B963" s="101"/>
      <c r="C963" s="48"/>
      <c r="D963" s="48"/>
      <c r="E963" s="48"/>
      <c r="F963" s="48"/>
      <c r="G963" s="48"/>
      <c r="H963" s="48"/>
      <c r="I963" s="49"/>
      <c r="N963" s="25"/>
      <c r="O963" s="25"/>
      <c r="S963" s="101"/>
      <c r="X963" s="25"/>
      <c r="AB963" s="25"/>
      <c r="AC963" s="25"/>
    </row>
    <row r="964" spans="1:29">
      <c r="A964" s="25"/>
      <c r="B964" s="101"/>
      <c r="C964" s="48"/>
      <c r="D964" s="48"/>
      <c r="E964" s="48"/>
      <c r="F964" s="48"/>
      <c r="G964" s="48"/>
      <c r="H964" s="48"/>
      <c r="I964" s="49"/>
      <c r="N964" s="25"/>
      <c r="O964" s="25"/>
      <c r="S964" s="101"/>
      <c r="X964" s="25"/>
      <c r="AB964" s="25"/>
      <c r="AC964" s="25"/>
    </row>
    <row r="965" spans="1:29">
      <c r="A965" s="25"/>
      <c r="B965" s="101"/>
      <c r="C965" s="48"/>
      <c r="D965" s="48"/>
      <c r="E965" s="48"/>
      <c r="F965" s="48"/>
      <c r="G965" s="48"/>
      <c r="H965" s="48"/>
      <c r="I965" s="49"/>
      <c r="N965" s="25"/>
      <c r="O965" s="25"/>
      <c r="S965" s="101"/>
      <c r="X965" s="25"/>
      <c r="AB965" s="25"/>
      <c r="AC965" s="25"/>
    </row>
    <row r="966" spans="1:29">
      <c r="A966" s="25"/>
      <c r="B966" s="101"/>
      <c r="C966" s="48"/>
      <c r="D966" s="48"/>
      <c r="E966" s="48"/>
      <c r="F966" s="48"/>
      <c r="G966" s="48"/>
      <c r="H966" s="48"/>
      <c r="I966" s="49"/>
      <c r="N966" s="25"/>
      <c r="O966" s="25"/>
      <c r="S966" s="101"/>
      <c r="X966" s="25"/>
      <c r="AB966" s="25"/>
      <c r="AC966" s="25"/>
    </row>
    <row r="967" spans="1:29">
      <c r="A967" s="25"/>
      <c r="B967" s="101"/>
      <c r="C967" s="48"/>
      <c r="D967" s="48"/>
      <c r="E967" s="48"/>
      <c r="F967" s="48"/>
      <c r="G967" s="48"/>
      <c r="H967" s="48"/>
      <c r="I967" s="49"/>
      <c r="N967" s="25"/>
      <c r="O967" s="25"/>
      <c r="S967" s="101"/>
      <c r="X967" s="25"/>
      <c r="AB967" s="25"/>
      <c r="AC967" s="25"/>
    </row>
    <row r="968" spans="1:29">
      <c r="A968" s="25"/>
      <c r="B968" s="101"/>
      <c r="C968" s="48"/>
      <c r="D968" s="48"/>
      <c r="E968" s="48"/>
      <c r="F968" s="48"/>
      <c r="G968" s="48"/>
      <c r="H968" s="48"/>
      <c r="I968" s="49"/>
      <c r="N968" s="25"/>
      <c r="O968" s="25"/>
      <c r="S968" s="101"/>
      <c r="X968" s="25"/>
      <c r="AB968" s="25"/>
      <c r="AC968" s="25"/>
    </row>
    <row r="969" spans="1:29">
      <c r="A969" s="25"/>
      <c r="B969" s="101"/>
      <c r="C969" s="48"/>
      <c r="D969" s="48"/>
      <c r="E969" s="48"/>
      <c r="F969" s="48"/>
      <c r="G969" s="48"/>
      <c r="H969" s="48"/>
      <c r="I969" s="49"/>
      <c r="N969" s="25"/>
      <c r="O969" s="25"/>
      <c r="S969" s="101"/>
      <c r="X969" s="25"/>
      <c r="AB969" s="25"/>
      <c r="AC969" s="25"/>
    </row>
    <row r="970" spans="1:29">
      <c r="A970" s="25"/>
      <c r="B970" s="101"/>
      <c r="C970" s="48"/>
      <c r="D970" s="48"/>
      <c r="E970" s="48"/>
      <c r="F970" s="48"/>
      <c r="G970" s="48"/>
      <c r="H970" s="48"/>
      <c r="I970" s="49"/>
      <c r="N970" s="25"/>
      <c r="O970" s="25"/>
      <c r="S970" s="101"/>
      <c r="X970" s="25"/>
      <c r="AB970" s="25"/>
      <c r="AC970" s="25"/>
    </row>
    <row r="971" spans="1:29">
      <c r="A971" s="25"/>
      <c r="B971" s="101"/>
      <c r="C971" s="48"/>
      <c r="D971" s="48"/>
      <c r="E971" s="48"/>
      <c r="F971" s="48"/>
      <c r="G971" s="48"/>
      <c r="H971" s="48"/>
      <c r="I971" s="49"/>
      <c r="N971" s="25"/>
      <c r="O971" s="25"/>
      <c r="S971" s="101"/>
      <c r="X971" s="25"/>
      <c r="AB971" s="25"/>
      <c r="AC971" s="25"/>
    </row>
    <row r="972" spans="1:29">
      <c r="A972" s="25"/>
      <c r="B972" s="101"/>
      <c r="C972" s="48"/>
      <c r="D972" s="48"/>
      <c r="E972" s="48"/>
      <c r="F972" s="48"/>
      <c r="G972" s="48"/>
      <c r="H972" s="48"/>
      <c r="I972" s="49"/>
      <c r="N972" s="25"/>
      <c r="O972" s="25"/>
      <c r="S972" s="101"/>
      <c r="X972" s="25"/>
      <c r="AB972" s="25"/>
      <c r="AC972" s="25"/>
    </row>
    <row r="973" spans="1:29">
      <c r="A973" s="25"/>
      <c r="B973" s="101"/>
      <c r="C973" s="48"/>
      <c r="D973" s="48"/>
      <c r="E973" s="48"/>
      <c r="F973" s="48"/>
      <c r="G973" s="48"/>
      <c r="H973" s="48"/>
      <c r="I973" s="49"/>
      <c r="N973" s="25"/>
      <c r="O973" s="25"/>
      <c r="S973" s="101"/>
      <c r="X973" s="25"/>
      <c r="AB973" s="25"/>
      <c r="AC973" s="25"/>
    </row>
    <row r="974" spans="1:29">
      <c r="A974" s="25"/>
      <c r="B974" s="101"/>
      <c r="C974" s="48"/>
      <c r="D974" s="48"/>
      <c r="E974" s="48"/>
      <c r="F974" s="48"/>
      <c r="G974" s="48"/>
      <c r="H974" s="48"/>
      <c r="I974" s="49"/>
      <c r="N974" s="25"/>
      <c r="O974" s="25"/>
      <c r="S974" s="101"/>
      <c r="X974" s="25"/>
      <c r="AB974" s="25"/>
      <c r="AC974" s="25"/>
    </row>
    <row r="975" spans="1:29">
      <c r="A975" s="25"/>
      <c r="B975" s="101"/>
      <c r="C975" s="48"/>
      <c r="D975" s="48"/>
      <c r="E975" s="48"/>
      <c r="F975" s="48"/>
      <c r="G975" s="48"/>
      <c r="H975" s="48"/>
      <c r="I975" s="49"/>
      <c r="N975" s="25"/>
      <c r="O975" s="25"/>
      <c r="S975" s="101"/>
      <c r="X975" s="25"/>
      <c r="AB975" s="25"/>
      <c r="AC975" s="25"/>
    </row>
    <row r="976" spans="1:29">
      <c r="A976" s="25"/>
      <c r="B976" s="101"/>
      <c r="C976" s="48"/>
      <c r="D976" s="48"/>
      <c r="E976" s="48"/>
      <c r="F976" s="48"/>
      <c r="G976" s="48"/>
      <c r="H976" s="48"/>
      <c r="I976" s="49"/>
      <c r="N976" s="25"/>
      <c r="O976" s="25"/>
      <c r="S976" s="101"/>
      <c r="X976" s="25"/>
      <c r="AB976" s="25"/>
      <c r="AC976" s="25"/>
    </row>
    <row r="977" spans="1:29">
      <c r="A977" s="25"/>
      <c r="B977" s="101"/>
      <c r="C977" s="48"/>
      <c r="D977" s="48"/>
      <c r="E977" s="48"/>
      <c r="F977" s="48"/>
      <c r="G977" s="48"/>
      <c r="H977" s="48"/>
      <c r="I977" s="49"/>
      <c r="N977" s="25"/>
      <c r="O977" s="25"/>
      <c r="S977" s="101"/>
      <c r="X977" s="25"/>
      <c r="AB977" s="25"/>
      <c r="AC977" s="25"/>
    </row>
    <row r="978" spans="1:29">
      <c r="A978" s="25"/>
      <c r="B978" s="101"/>
      <c r="C978" s="48"/>
      <c r="D978" s="48"/>
      <c r="E978" s="48"/>
      <c r="F978" s="48"/>
      <c r="G978" s="48"/>
      <c r="H978" s="48"/>
      <c r="I978" s="49"/>
      <c r="N978" s="25"/>
      <c r="O978" s="25"/>
      <c r="S978" s="101"/>
      <c r="X978" s="25"/>
      <c r="AB978" s="25"/>
      <c r="AC978" s="25"/>
    </row>
    <row r="979" spans="1:29">
      <c r="A979" s="25"/>
      <c r="B979" s="101"/>
      <c r="C979" s="48"/>
      <c r="D979" s="48"/>
      <c r="E979" s="48"/>
      <c r="F979" s="48"/>
      <c r="G979" s="48"/>
      <c r="H979" s="48"/>
      <c r="I979" s="49"/>
      <c r="N979" s="25"/>
      <c r="O979" s="25"/>
      <c r="S979" s="101"/>
      <c r="X979" s="25"/>
      <c r="AB979" s="25"/>
      <c r="AC979" s="25"/>
    </row>
    <row r="980" spans="1:29">
      <c r="A980" s="25"/>
      <c r="B980" s="101"/>
      <c r="C980" s="48"/>
      <c r="D980" s="48"/>
      <c r="E980" s="48"/>
      <c r="F980" s="48"/>
      <c r="G980" s="48"/>
      <c r="H980" s="48"/>
      <c r="I980" s="49"/>
      <c r="N980" s="25"/>
      <c r="O980" s="25"/>
      <c r="S980" s="101"/>
      <c r="X980" s="25"/>
      <c r="AB980" s="25"/>
      <c r="AC980" s="25"/>
    </row>
    <row r="981" spans="1:29">
      <c r="A981" s="25"/>
      <c r="B981" s="101"/>
      <c r="C981" s="48"/>
      <c r="D981" s="48"/>
      <c r="E981" s="48"/>
      <c r="F981" s="48"/>
      <c r="G981" s="48"/>
      <c r="H981" s="48"/>
      <c r="I981" s="49"/>
      <c r="N981" s="25"/>
      <c r="O981" s="25"/>
      <c r="S981" s="101"/>
      <c r="X981" s="25"/>
      <c r="AB981" s="25"/>
      <c r="AC981" s="25"/>
    </row>
    <row r="982" spans="1:29">
      <c r="A982" s="25"/>
      <c r="B982" s="101"/>
      <c r="C982" s="48"/>
      <c r="D982" s="48"/>
      <c r="E982" s="48"/>
      <c r="F982" s="48"/>
      <c r="G982" s="48"/>
      <c r="H982" s="48"/>
      <c r="I982" s="49"/>
      <c r="N982" s="25"/>
      <c r="O982" s="25"/>
      <c r="S982" s="101"/>
      <c r="X982" s="25"/>
      <c r="AB982" s="25"/>
      <c r="AC982" s="25"/>
    </row>
    <row r="983" spans="1:29">
      <c r="A983" s="25"/>
      <c r="B983" s="101"/>
      <c r="C983" s="48"/>
      <c r="D983" s="48"/>
      <c r="E983" s="48"/>
      <c r="F983" s="48"/>
      <c r="G983" s="48"/>
      <c r="H983" s="48"/>
      <c r="I983" s="49"/>
      <c r="N983" s="25"/>
      <c r="O983" s="25"/>
      <c r="S983" s="101"/>
      <c r="X983" s="25"/>
      <c r="AB983" s="25"/>
      <c r="AC983" s="25"/>
    </row>
    <row r="984" spans="1:29">
      <c r="A984" s="25"/>
      <c r="B984" s="101"/>
      <c r="C984" s="48"/>
      <c r="D984" s="48"/>
      <c r="E984" s="48"/>
      <c r="F984" s="48"/>
      <c r="G984" s="48"/>
      <c r="H984" s="48"/>
      <c r="I984" s="49"/>
      <c r="N984" s="25"/>
      <c r="O984" s="25"/>
      <c r="S984" s="101"/>
      <c r="X984" s="25"/>
      <c r="AB984" s="25"/>
      <c r="AC984" s="25"/>
    </row>
    <row r="985" spans="1:29">
      <c r="A985" s="25"/>
      <c r="B985" s="101"/>
      <c r="C985" s="48"/>
      <c r="D985" s="48"/>
      <c r="E985" s="48"/>
      <c r="F985" s="48"/>
      <c r="G985" s="48"/>
      <c r="H985" s="48"/>
      <c r="I985" s="49"/>
      <c r="N985" s="25"/>
      <c r="O985" s="25"/>
      <c r="S985" s="101"/>
      <c r="X985" s="25"/>
      <c r="AB985" s="25"/>
      <c r="AC985" s="25"/>
    </row>
    <row r="986" spans="1:29">
      <c r="A986" s="25"/>
      <c r="B986" s="101"/>
      <c r="C986" s="48"/>
      <c r="D986" s="48"/>
      <c r="E986" s="48"/>
      <c r="F986" s="48"/>
      <c r="G986" s="48"/>
      <c r="H986" s="48"/>
      <c r="I986" s="49"/>
      <c r="N986" s="25"/>
      <c r="O986" s="25"/>
      <c r="S986" s="101"/>
      <c r="X986" s="25"/>
      <c r="AB986" s="25"/>
      <c r="AC986" s="25"/>
    </row>
    <row r="987" spans="1:29">
      <c r="A987" s="25"/>
      <c r="B987" s="101"/>
      <c r="C987" s="48"/>
      <c r="D987" s="48"/>
      <c r="E987" s="48"/>
      <c r="F987" s="48"/>
      <c r="G987" s="48"/>
      <c r="H987" s="48"/>
      <c r="I987" s="49"/>
      <c r="N987" s="25"/>
      <c r="O987" s="25"/>
      <c r="S987" s="101"/>
      <c r="X987" s="25"/>
      <c r="AB987" s="25"/>
      <c r="AC987" s="25"/>
    </row>
  </sheetData>
  <sheetProtection algorithmName="SHA-512" hashValue="D+yf4nKE5ihsR3whq9JEyz3aEQrsWbeWHbW7GOrTbD5T4IccGOPdijm23BPuV2UYmiL9hnInlACaJDhKEtkCvw==" saltValue="LIc63A3ZwVAjXslbRDwk2Q==" spinCount="100000" sheet="1" objects="1" scenarios="1"/>
  <mergeCells count="4">
    <mergeCell ref="A1:I1"/>
    <mergeCell ref="C2:I2"/>
    <mergeCell ref="J1:L1"/>
    <mergeCell ref="N1:R1"/>
  </mergeCells>
  <pageMargins left="0.25" right="0.25" top="0.25" bottom="0.25" header="0.3" footer="0.3"/>
  <pageSetup orientation="landscape" horizontalDpi="1200" verticalDpi="120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FFD0B-6BA2-6344-B113-33A85184BDCE}">
  <sheetPr codeName="Sheet7">
    <outlinePr summaryBelow="0" summaryRight="0"/>
  </sheetPr>
  <dimension ref="A1:BD202"/>
  <sheetViews>
    <sheetView showGridLines="0" zoomScaleNormal="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14.5" defaultRowHeight="13"/>
  <cols>
    <col min="1" max="1" width="29.83203125" style="58" customWidth="1"/>
    <col min="2" max="2" width="64.83203125" style="58" customWidth="1"/>
    <col min="3" max="8" width="3.5" style="3" customWidth="1"/>
    <col min="9" max="9" width="3.33203125" style="69" customWidth="1"/>
    <col min="10" max="10" width="13.6640625" style="3" customWidth="1"/>
    <col min="11" max="12" width="12.6640625" style="3" customWidth="1"/>
    <col min="13" max="13" width="40.6640625" style="58" customWidth="1"/>
    <col min="14" max="14" width="38.33203125" style="3" customWidth="1"/>
    <col min="15" max="15" width="26.1640625" style="3" customWidth="1"/>
    <col min="16" max="16" width="12.6640625" style="3" customWidth="1"/>
    <col min="17" max="17" width="17.6640625" style="3" customWidth="1"/>
    <col min="18" max="20" width="18.5" style="3" customWidth="1"/>
    <col min="21" max="23" width="14.5" style="3"/>
    <col min="24" max="26" width="17.1640625" style="3" customWidth="1"/>
    <col min="27" max="27" width="16.5" style="3" bestFit="1" customWidth="1"/>
    <col min="28" max="28" width="14.83203125" style="3" bestFit="1" customWidth="1"/>
    <col min="29" max="29" width="17.5" style="59" customWidth="1"/>
    <col min="30" max="30" width="13.83203125" style="57" bestFit="1" customWidth="1"/>
    <col min="31" max="31" width="23.5" style="3" bestFit="1" customWidth="1"/>
    <col min="32" max="32" width="18.5" style="59" customWidth="1"/>
    <col min="33" max="56" width="14.5" style="7"/>
    <col min="57" max="16384" width="14.5" style="3"/>
  </cols>
  <sheetData>
    <row r="1" spans="1:34" s="25" customFormat="1" ht="79" thickBot="1">
      <c r="A1" s="687" t="s">
        <v>4776</v>
      </c>
      <c r="B1" s="687"/>
      <c r="C1" s="687"/>
      <c r="D1" s="687"/>
      <c r="E1" s="687"/>
      <c r="F1" s="687"/>
      <c r="G1" s="687"/>
      <c r="H1" s="687"/>
      <c r="I1" s="687"/>
      <c r="J1" s="694" t="s">
        <v>1689</v>
      </c>
      <c r="K1" s="695"/>
      <c r="L1" s="695"/>
      <c r="M1" s="68" t="s">
        <v>1687</v>
      </c>
      <c r="N1" s="691" t="s">
        <v>6004</v>
      </c>
      <c r="O1" s="692"/>
      <c r="P1" s="692"/>
      <c r="Q1" s="692"/>
      <c r="R1" s="693"/>
      <c r="S1" s="61"/>
      <c r="T1" s="61"/>
      <c r="U1" s="61"/>
      <c r="V1" s="61"/>
      <c r="W1" s="61"/>
      <c r="X1" s="61"/>
      <c r="Y1" s="61"/>
      <c r="Z1" s="61"/>
      <c r="AA1" s="61"/>
      <c r="AB1" s="61"/>
      <c r="AC1" s="62"/>
      <c r="AD1" s="63"/>
      <c r="AE1" s="61"/>
      <c r="AF1" s="62"/>
    </row>
    <row r="2" spans="1:34" s="133" customFormat="1" ht="183" thickBot="1">
      <c r="A2" s="64" t="s">
        <v>2611</v>
      </c>
      <c r="B2" s="116" t="s">
        <v>4398</v>
      </c>
      <c r="C2" s="696" t="s">
        <v>2612</v>
      </c>
      <c r="D2" s="697"/>
      <c r="E2" s="697"/>
      <c r="F2" s="697"/>
      <c r="G2" s="697"/>
      <c r="H2" s="697"/>
      <c r="I2" s="698"/>
      <c r="J2" s="116" t="s">
        <v>4396</v>
      </c>
      <c r="K2" s="116" t="s">
        <v>2613</v>
      </c>
      <c r="L2" s="116" t="s">
        <v>2614</v>
      </c>
      <c r="M2" s="116" t="s">
        <v>2615</v>
      </c>
      <c r="N2" s="116" t="s">
        <v>4397</v>
      </c>
      <c r="O2" s="116" t="s">
        <v>4399</v>
      </c>
      <c r="P2" s="116" t="s">
        <v>4400</v>
      </c>
      <c r="Q2" s="116" t="s">
        <v>2616</v>
      </c>
      <c r="R2" s="65" t="s">
        <v>2617</v>
      </c>
      <c r="S2" s="65" t="s">
        <v>2618</v>
      </c>
      <c r="T2" s="65" t="s">
        <v>2619</v>
      </c>
      <c r="U2" s="116" t="s">
        <v>2620</v>
      </c>
      <c r="V2" s="116" t="s">
        <v>2621</v>
      </c>
      <c r="W2" s="116" t="s">
        <v>2622</v>
      </c>
      <c r="X2" s="116" t="s">
        <v>2623</v>
      </c>
      <c r="Y2" s="116" t="s">
        <v>2624</v>
      </c>
      <c r="Z2" s="145" t="s">
        <v>5982</v>
      </c>
      <c r="AA2" s="116" t="s">
        <v>4778</v>
      </c>
      <c r="AB2" s="116" t="s">
        <v>4779</v>
      </c>
      <c r="AC2" s="66" t="s">
        <v>2625</v>
      </c>
      <c r="AD2" s="116" t="s">
        <v>2626</v>
      </c>
      <c r="AE2" s="116" t="s">
        <v>2627</v>
      </c>
      <c r="AF2" s="67" t="s">
        <v>1686</v>
      </c>
    </row>
    <row r="3" spans="1:34" s="319" customFormat="1" ht="70">
      <c r="A3" s="281" t="s">
        <v>3445</v>
      </c>
      <c r="B3" s="313" t="s">
        <v>3446</v>
      </c>
      <c r="C3" s="303">
        <v>1</v>
      </c>
      <c r="D3" s="303">
        <v>2</v>
      </c>
      <c r="E3" s="303">
        <v>3</v>
      </c>
      <c r="F3" s="303">
        <v>4</v>
      </c>
      <c r="G3" s="303">
        <v>5</v>
      </c>
      <c r="H3" s="303"/>
      <c r="I3" s="348"/>
      <c r="J3" s="313" t="s">
        <v>391</v>
      </c>
      <c r="K3" s="313" t="s">
        <v>3316</v>
      </c>
      <c r="L3" s="313" t="s">
        <v>2052</v>
      </c>
      <c r="M3" s="313" t="s">
        <v>3447</v>
      </c>
      <c r="N3" s="313" t="s">
        <v>2975</v>
      </c>
      <c r="O3" s="313"/>
      <c r="P3" s="313" t="s">
        <v>121</v>
      </c>
      <c r="Q3" s="313" t="s">
        <v>49</v>
      </c>
      <c r="R3" s="313" t="s">
        <v>56</v>
      </c>
      <c r="S3" s="313">
        <v>3</v>
      </c>
      <c r="T3" s="313">
        <v>0</v>
      </c>
      <c r="U3" s="313" t="s">
        <v>3331</v>
      </c>
      <c r="V3" s="313" t="s">
        <v>49</v>
      </c>
      <c r="W3" s="313" t="s">
        <v>49</v>
      </c>
      <c r="X3" s="313" t="s">
        <v>49</v>
      </c>
      <c r="Y3" s="313" t="s">
        <v>56</v>
      </c>
      <c r="Z3" s="537" t="s">
        <v>3325</v>
      </c>
      <c r="AA3" s="538">
        <v>1553.0060000000003</v>
      </c>
      <c r="AB3" s="539">
        <v>6666.16</v>
      </c>
      <c r="AC3" s="313" t="s">
        <v>3448</v>
      </c>
      <c r="AD3" s="313" t="s">
        <v>1063</v>
      </c>
      <c r="AE3" s="313">
        <v>1</v>
      </c>
      <c r="AF3" s="313" t="s">
        <v>3345</v>
      </c>
      <c r="AG3" s="540"/>
      <c r="AH3" s="540"/>
    </row>
    <row r="4" spans="1:34" s="319" customFormat="1" ht="70">
      <c r="A4" s="281" t="s">
        <v>61</v>
      </c>
      <c r="B4" s="313" t="s">
        <v>3449</v>
      </c>
      <c r="C4" s="303"/>
      <c r="D4" s="303">
        <v>2</v>
      </c>
      <c r="E4" s="303"/>
      <c r="F4" s="303"/>
      <c r="G4" s="303">
        <v>5</v>
      </c>
      <c r="H4" s="303"/>
      <c r="I4" s="348"/>
      <c r="J4" s="313" t="s">
        <v>391</v>
      </c>
      <c r="K4" s="313" t="s">
        <v>3316</v>
      </c>
      <c r="L4" s="313" t="s">
        <v>2052</v>
      </c>
      <c r="M4" s="313" t="s">
        <v>3450</v>
      </c>
      <c r="N4" s="313" t="s">
        <v>121</v>
      </c>
      <c r="O4" s="313"/>
      <c r="P4" s="313" t="s">
        <v>121</v>
      </c>
      <c r="Q4" s="313" t="s">
        <v>49</v>
      </c>
      <c r="R4" s="313" t="s">
        <v>56</v>
      </c>
      <c r="S4" s="313">
        <v>3</v>
      </c>
      <c r="T4" s="313">
        <v>0</v>
      </c>
      <c r="U4" s="313" t="s">
        <v>3331</v>
      </c>
      <c r="V4" s="313" t="s">
        <v>49</v>
      </c>
      <c r="W4" s="313" t="s">
        <v>49</v>
      </c>
      <c r="X4" s="313" t="s">
        <v>49</v>
      </c>
      <c r="Y4" s="313" t="s">
        <v>49</v>
      </c>
      <c r="Z4" s="537" t="s">
        <v>3325</v>
      </c>
      <c r="AA4" s="538">
        <v>776.50300000000016</v>
      </c>
      <c r="AB4" s="539">
        <v>772.5</v>
      </c>
      <c r="AC4" s="313" t="s">
        <v>3321</v>
      </c>
      <c r="AD4" s="313" t="s">
        <v>1063</v>
      </c>
      <c r="AE4" s="313">
        <v>1</v>
      </c>
      <c r="AF4" s="313" t="s">
        <v>3322</v>
      </c>
      <c r="AG4" s="540"/>
      <c r="AH4" s="540"/>
    </row>
    <row r="5" spans="1:34" s="319" customFormat="1" ht="70">
      <c r="A5" s="281" t="s">
        <v>2663</v>
      </c>
      <c r="B5" s="313" t="s">
        <v>3451</v>
      </c>
      <c r="C5" s="303">
        <v>1</v>
      </c>
      <c r="D5" s="303">
        <v>2</v>
      </c>
      <c r="E5" s="303"/>
      <c r="F5" s="303">
        <v>4</v>
      </c>
      <c r="G5" s="303"/>
      <c r="H5" s="303"/>
      <c r="I5" s="348"/>
      <c r="J5" s="313" t="s">
        <v>391</v>
      </c>
      <c r="K5" s="313" t="s">
        <v>3316</v>
      </c>
      <c r="L5" s="313" t="s">
        <v>2052</v>
      </c>
      <c r="M5" s="313" t="s">
        <v>3452</v>
      </c>
      <c r="N5" s="313" t="s">
        <v>121</v>
      </c>
      <c r="O5" s="313"/>
      <c r="P5" s="313" t="s">
        <v>121</v>
      </c>
      <c r="Q5" s="313" t="s">
        <v>49</v>
      </c>
      <c r="R5" s="313" t="s">
        <v>56</v>
      </c>
      <c r="S5" s="313">
        <v>3</v>
      </c>
      <c r="T5" s="313">
        <v>0</v>
      </c>
      <c r="U5" s="313" t="s">
        <v>3331</v>
      </c>
      <c r="V5" s="313" t="s">
        <v>49</v>
      </c>
      <c r="W5" s="313" t="s">
        <v>173</v>
      </c>
      <c r="X5" s="313" t="s">
        <v>49</v>
      </c>
      <c r="Y5" s="313" t="s">
        <v>49</v>
      </c>
      <c r="Z5" s="537" t="s">
        <v>3325</v>
      </c>
      <c r="AA5" s="538">
        <v>32941.090000000004</v>
      </c>
      <c r="AB5" s="539">
        <v>7725</v>
      </c>
      <c r="AC5" s="313" t="s">
        <v>3321</v>
      </c>
      <c r="AD5" s="313" t="s">
        <v>1063</v>
      </c>
      <c r="AE5" s="313">
        <v>1</v>
      </c>
      <c r="AF5" s="313" t="s">
        <v>3322</v>
      </c>
      <c r="AG5" s="540"/>
      <c r="AH5" s="540"/>
    </row>
    <row r="6" spans="1:34" s="319" customFormat="1" ht="98">
      <c r="A6" s="281" t="s">
        <v>3453</v>
      </c>
      <c r="B6" s="313" t="s">
        <v>3454</v>
      </c>
      <c r="C6" s="303">
        <v>1</v>
      </c>
      <c r="D6" s="303">
        <v>2</v>
      </c>
      <c r="E6" s="303"/>
      <c r="F6" s="303">
        <v>4</v>
      </c>
      <c r="G6" s="303"/>
      <c r="H6" s="303"/>
      <c r="I6" s="348"/>
      <c r="J6" s="313" t="s">
        <v>391</v>
      </c>
      <c r="K6" s="313" t="s">
        <v>3316</v>
      </c>
      <c r="L6" s="313" t="s">
        <v>2052</v>
      </c>
      <c r="M6" s="313" t="s">
        <v>3455</v>
      </c>
      <c r="N6" s="313" t="s">
        <v>2975</v>
      </c>
      <c r="O6" s="313"/>
      <c r="P6" s="313" t="s">
        <v>121</v>
      </c>
      <c r="Q6" s="313" t="s">
        <v>49</v>
      </c>
      <c r="R6" s="313" t="s">
        <v>56</v>
      </c>
      <c r="S6" s="313" t="s">
        <v>3376</v>
      </c>
      <c r="T6" s="313">
        <v>0</v>
      </c>
      <c r="U6" s="313" t="s">
        <v>3331</v>
      </c>
      <c r="V6" s="313" t="s">
        <v>49</v>
      </c>
      <c r="W6" s="313" t="s">
        <v>49</v>
      </c>
      <c r="X6" s="313" t="s">
        <v>49</v>
      </c>
      <c r="Y6" s="313" t="s">
        <v>56</v>
      </c>
      <c r="Z6" s="537" t="s">
        <v>3325</v>
      </c>
      <c r="AA6" s="538" t="s">
        <v>3377</v>
      </c>
      <c r="AB6" s="539" t="s">
        <v>3377</v>
      </c>
      <c r="AC6" s="313" t="s">
        <v>3377</v>
      </c>
      <c r="AD6" s="313" t="s">
        <v>3377</v>
      </c>
      <c r="AE6" s="313" t="s">
        <v>3377</v>
      </c>
      <c r="AF6" s="313" t="s">
        <v>3377</v>
      </c>
      <c r="AG6" s="540"/>
      <c r="AH6" s="540"/>
    </row>
    <row r="7" spans="1:34" s="319" customFormat="1" ht="70">
      <c r="A7" s="281" t="s">
        <v>3456</v>
      </c>
      <c r="B7" s="313" t="s">
        <v>3457</v>
      </c>
      <c r="C7" s="303">
        <v>1</v>
      </c>
      <c r="D7" s="303">
        <v>2</v>
      </c>
      <c r="E7" s="303"/>
      <c r="F7" s="303">
        <v>4</v>
      </c>
      <c r="G7" s="303"/>
      <c r="H7" s="303"/>
      <c r="I7" s="348"/>
      <c r="J7" s="313" t="s">
        <v>391</v>
      </c>
      <c r="K7" s="313" t="s">
        <v>3316</v>
      </c>
      <c r="L7" s="313" t="s">
        <v>2052</v>
      </c>
      <c r="M7" s="313" t="s">
        <v>3458</v>
      </c>
      <c r="N7" s="313" t="s">
        <v>2975</v>
      </c>
      <c r="O7" s="313"/>
      <c r="P7" s="313" t="s">
        <v>121</v>
      </c>
      <c r="Q7" s="313" t="s">
        <v>49</v>
      </c>
      <c r="R7" s="313" t="s">
        <v>56</v>
      </c>
      <c r="S7" s="313" t="s">
        <v>3376</v>
      </c>
      <c r="T7" s="313">
        <v>0</v>
      </c>
      <c r="U7" s="313" t="s">
        <v>3331</v>
      </c>
      <c r="V7" s="313" t="s">
        <v>49</v>
      </c>
      <c r="W7" s="313" t="s">
        <v>49</v>
      </c>
      <c r="X7" s="313" t="s">
        <v>49</v>
      </c>
      <c r="Y7" s="313" t="s">
        <v>56</v>
      </c>
      <c r="Z7" s="537" t="s">
        <v>3325</v>
      </c>
      <c r="AA7" s="538" t="s">
        <v>3377</v>
      </c>
      <c r="AB7" s="539" t="s">
        <v>3377</v>
      </c>
      <c r="AC7" s="313" t="s">
        <v>3377</v>
      </c>
      <c r="AD7" s="313" t="s">
        <v>3377</v>
      </c>
      <c r="AE7" s="313" t="s">
        <v>3377</v>
      </c>
      <c r="AF7" s="313" t="s">
        <v>3377</v>
      </c>
      <c r="AG7" s="540"/>
      <c r="AH7" s="540"/>
    </row>
    <row r="8" spans="1:34" s="319" customFormat="1" ht="70">
      <c r="A8" s="281" t="s">
        <v>3459</v>
      </c>
      <c r="B8" s="313" t="s">
        <v>3460</v>
      </c>
      <c r="C8" s="303">
        <v>1</v>
      </c>
      <c r="D8" s="303">
        <v>2</v>
      </c>
      <c r="E8" s="303"/>
      <c r="F8" s="303"/>
      <c r="G8" s="303"/>
      <c r="H8" s="303"/>
      <c r="I8" s="348"/>
      <c r="J8" s="313" t="s">
        <v>391</v>
      </c>
      <c r="K8" s="313" t="s">
        <v>3316</v>
      </c>
      <c r="L8" s="313" t="s">
        <v>2052</v>
      </c>
      <c r="M8" s="313" t="s">
        <v>3461</v>
      </c>
      <c r="N8" s="313" t="s">
        <v>2975</v>
      </c>
      <c r="O8" s="313"/>
      <c r="P8" s="313" t="s">
        <v>121</v>
      </c>
      <c r="Q8" s="313" t="s">
        <v>49</v>
      </c>
      <c r="R8" s="313" t="s">
        <v>56</v>
      </c>
      <c r="S8" s="313" t="s">
        <v>3376</v>
      </c>
      <c r="T8" s="313">
        <v>0</v>
      </c>
      <c r="U8" s="313" t="s">
        <v>3331</v>
      </c>
      <c r="V8" s="313" t="s">
        <v>49</v>
      </c>
      <c r="W8" s="313" t="s">
        <v>49</v>
      </c>
      <c r="X8" s="313" t="s">
        <v>49</v>
      </c>
      <c r="Y8" s="313" t="s">
        <v>56</v>
      </c>
      <c r="Z8" s="537" t="s">
        <v>3325</v>
      </c>
      <c r="AA8" s="538" t="s">
        <v>3377</v>
      </c>
      <c r="AB8" s="539" t="s">
        <v>3377</v>
      </c>
      <c r="AC8" s="313" t="s">
        <v>3377</v>
      </c>
      <c r="AD8" s="313" t="s">
        <v>3377</v>
      </c>
      <c r="AE8" s="313" t="s">
        <v>3377</v>
      </c>
      <c r="AF8" s="313" t="s">
        <v>3377</v>
      </c>
      <c r="AG8" s="540"/>
      <c r="AH8" s="540"/>
    </row>
    <row r="9" spans="1:34" s="319" customFormat="1" ht="70">
      <c r="A9" s="281" t="s">
        <v>3462</v>
      </c>
      <c r="B9" s="313" t="s">
        <v>3463</v>
      </c>
      <c r="C9" s="303">
        <v>1</v>
      </c>
      <c r="D9" s="303">
        <v>2</v>
      </c>
      <c r="E9" s="303"/>
      <c r="F9" s="303"/>
      <c r="G9" s="303"/>
      <c r="H9" s="303"/>
      <c r="I9" s="348"/>
      <c r="J9" s="313" t="s">
        <v>391</v>
      </c>
      <c r="K9" s="313" t="s">
        <v>3316</v>
      </c>
      <c r="L9" s="313" t="s">
        <v>2052</v>
      </c>
      <c r="M9" s="313" t="s">
        <v>3464</v>
      </c>
      <c r="N9" s="313" t="s">
        <v>2975</v>
      </c>
      <c r="O9" s="313"/>
      <c r="P9" s="313" t="s">
        <v>121</v>
      </c>
      <c r="Q9" s="313" t="s">
        <v>49</v>
      </c>
      <c r="R9" s="313" t="s">
        <v>56</v>
      </c>
      <c r="S9" s="313" t="s">
        <v>3376</v>
      </c>
      <c r="T9" s="313">
        <v>0</v>
      </c>
      <c r="U9" s="313" t="s">
        <v>3331</v>
      </c>
      <c r="V9" s="313" t="s">
        <v>49</v>
      </c>
      <c r="W9" s="313" t="s">
        <v>49</v>
      </c>
      <c r="X9" s="313" t="s">
        <v>49</v>
      </c>
      <c r="Y9" s="313" t="s">
        <v>56</v>
      </c>
      <c r="Z9" s="537" t="s">
        <v>3325</v>
      </c>
      <c r="AA9" s="538" t="s">
        <v>3377</v>
      </c>
      <c r="AB9" s="539" t="s">
        <v>3377</v>
      </c>
      <c r="AC9" s="313" t="s">
        <v>3377</v>
      </c>
      <c r="AD9" s="313" t="s">
        <v>3377</v>
      </c>
      <c r="AE9" s="313" t="s">
        <v>3377</v>
      </c>
      <c r="AF9" s="313" t="s">
        <v>3377</v>
      </c>
      <c r="AG9" s="540"/>
      <c r="AH9" s="540"/>
    </row>
    <row r="10" spans="1:34" s="319" customFormat="1" ht="98">
      <c r="A10" s="281" t="s">
        <v>3465</v>
      </c>
      <c r="B10" s="313" t="s">
        <v>3466</v>
      </c>
      <c r="C10" s="303">
        <v>1</v>
      </c>
      <c r="D10" s="303">
        <v>2</v>
      </c>
      <c r="E10" s="303"/>
      <c r="F10" s="303"/>
      <c r="G10" s="303"/>
      <c r="H10" s="303"/>
      <c r="I10" s="348"/>
      <c r="J10" s="313" t="s">
        <v>391</v>
      </c>
      <c r="K10" s="313" t="s">
        <v>3316</v>
      </c>
      <c r="L10" s="313" t="s">
        <v>2052</v>
      </c>
      <c r="M10" s="313" t="s">
        <v>3467</v>
      </c>
      <c r="N10" s="313" t="s">
        <v>2975</v>
      </c>
      <c r="O10" s="313"/>
      <c r="P10" s="313" t="s">
        <v>121</v>
      </c>
      <c r="Q10" s="313" t="s">
        <v>49</v>
      </c>
      <c r="R10" s="313" t="s">
        <v>56</v>
      </c>
      <c r="S10" s="313" t="s">
        <v>3376</v>
      </c>
      <c r="T10" s="313">
        <v>0</v>
      </c>
      <c r="U10" s="313" t="s">
        <v>3331</v>
      </c>
      <c r="V10" s="313" t="s">
        <v>49</v>
      </c>
      <c r="W10" s="313" t="s">
        <v>49</v>
      </c>
      <c r="X10" s="313" t="s">
        <v>49</v>
      </c>
      <c r="Y10" s="313" t="s">
        <v>56</v>
      </c>
      <c r="Z10" s="537" t="s">
        <v>3325</v>
      </c>
      <c r="AA10" s="538" t="s">
        <v>3377</v>
      </c>
      <c r="AB10" s="539" t="s">
        <v>3377</v>
      </c>
      <c r="AC10" s="313" t="s">
        <v>3377</v>
      </c>
      <c r="AD10" s="313" t="s">
        <v>3377</v>
      </c>
      <c r="AE10" s="313" t="s">
        <v>3377</v>
      </c>
      <c r="AF10" s="313" t="s">
        <v>3377</v>
      </c>
      <c r="AG10" s="540"/>
      <c r="AH10" s="540"/>
    </row>
    <row r="11" spans="1:34" s="319" customFormat="1" ht="70">
      <c r="A11" s="281" t="s">
        <v>3468</v>
      </c>
      <c r="B11" s="313" t="s">
        <v>3469</v>
      </c>
      <c r="C11" s="303">
        <v>1</v>
      </c>
      <c r="D11" s="303">
        <v>2</v>
      </c>
      <c r="E11" s="303"/>
      <c r="F11" s="303"/>
      <c r="G11" s="303"/>
      <c r="H11" s="303"/>
      <c r="I11" s="348"/>
      <c r="J11" s="313" t="s">
        <v>391</v>
      </c>
      <c r="K11" s="313" t="s">
        <v>3316</v>
      </c>
      <c r="L11" s="313" t="s">
        <v>2052</v>
      </c>
      <c r="M11" s="313" t="s">
        <v>3470</v>
      </c>
      <c r="N11" s="313" t="s">
        <v>2975</v>
      </c>
      <c r="O11" s="313"/>
      <c r="P11" s="313" t="s">
        <v>121</v>
      </c>
      <c r="Q11" s="313" t="s">
        <v>49</v>
      </c>
      <c r="R11" s="313" t="s">
        <v>56</v>
      </c>
      <c r="S11" s="313" t="s">
        <v>3376</v>
      </c>
      <c r="T11" s="313">
        <v>0</v>
      </c>
      <c r="U11" s="313" t="s">
        <v>3331</v>
      </c>
      <c r="V11" s="313" t="s">
        <v>49</v>
      </c>
      <c r="W11" s="313" t="s">
        <v>49</v>
      </c>
      <c r="X11" s="313" t="s">
        <v>49</v>
      </c>
      <c r="Y11" s="313" t="s">
        <v>56</v>
      </c>
      <c r="Z11" s="537" t="s">
        <v>3325</v>
      </c>
      <c r="AA11" s="538" t="s">
        <v>3377</v>
      </c>
      <c r="AB11" s="539" t="s">
        <v>3377</v>
      </c>
      <c r="AC11" s="313" t="s">
        <v>3377</v>
      </c>
      <c r="AD11" s="313" t="s">
        <v>3377</v>
      </c>
      <c r="AE11" s="313" t="s">
        <v>3377</v>
      </c>
      <c r="AF11" s="313" t="s">
        <v>3377</v>
      </c>
      <c r="AG11" s="540"/>
      <c r="AH11" s="540"/>
    </row>
    <row r="12" spans="1:34" s="319" customFormat="1" ht="70">
      <c r="A12" s="281" t="s">
        <v>3471</v>
      </c>
      <c r="B12" s="313" t="s">
        <v>3472</v>
      </c>
      <c r="C12" s="303">
        <v>1</v>
      </c>
      <c r="D12" s="303">
        <v>2</v>
      </c>
      <c r="E12" s="303"/>
      <c r="F12" s="303"/>
      <c r="G12" s="303"/>
      <c r="H12" s="303"/>
      <c r="I12" s="348"/>
      <c r="J12" s="313" t="s">
        <v>391</v>
      </c>
      <c r="K12" s="313" t="s">
        <v>3316</v>
      </c>
      <c r="L12" s="313" t="s">
        <v>2052</v>
      </c>
      <c r="M12" s="313" t="s">
        <v>3473</v>
      </c>
      <c r="N12" s="313" t="s">
        <v>2975</v>
      </c>
      <c r="O12" s="313"/>
      <c r="P12" s="313" t="s">
        <v>121</v>
      </c>
      <c r="Q12" s="313" t="s">
        <v>49</v>
      </c>
      <c r="R12" s="313" t="s">
        <v>56</v>
      </c>
      <c r="S12" s="313" t="s">
        <v>3376</v>
      </c>
      <c r="T12" s="313">
        <v>0</v>
      </c>
      <c r="U12" s="313" t="s">
        <v>3331</v>
      </c>
      <c r="V12" s="313" t="s">
        <v>49</v>
      </c>
      <c r="W12" s="313" t="s">
        <v>49</v>
      </c>
      <c r="X12" s="313" t="s">
        <v>49</v>
      </c>
      <c r="Y12" s="313" t="s">
        <v>56</v>
      </c>
      <c r="Z12" s="537" t="s">
        <v>3325</v>
      </c>
      <c r="AA12" s="538" t="s">
        <v>3377</v>
      </c>
      <c r="AB12" s="539" t="s">
        <v>3377</v>
      </c>
      <c r="AC12" s="313" t="s">
        <v>3377</v>
      </c>
      <c r="AD12" s="313" t="s">
        <v>3377</v>
      </c>
      <c r="AE12" s="313" t="s">
        <v>3377</v>
      </c>
      <c r="AF12" s="313" t="s">
        <v>3377</v>
      </c>
      <c r="AG12" s="540"/>
      <c r="AH12" s="540"/>
    </row>
    <row r="13" spans="1:34" s="319" customFormat="1" ht="70">
      <c r="A13" s="281" t="s">
        <v>3474</v>
      </c>
      <c r="B13" s="313" t="s">
        <v>3475</v>
      </c>
      <c r="C13" s="303">
        <v>1</v>
      </c>
      <c r="D13" s="303">
        <v>2</v>
      </c>
      <c r="E13" s="303"/>
      <c r="F13" s="303"/>
      <c r="G13" s="303"/>
      <c r="H13" s="303"/>
      <c r="I13" s="348"/>
      <c r="J13" s="313" t="s">
        <v>391</v>
      </c>
      <c r="K13" s="313" t="s">
        <v>3316</v>
      </c>
      <c r="L13" s="313" t="s">
        <v>2052</v>
      </c>
      <c r="M13" s="313" t="s">
        <v>3476</v>
      </c>
      <c r="N13" s="313" t="s">
        <v>2975</v>
      </c>
      <c r="O13" s="313"/>
      <c r="P13" s="313" t="s">
        <v>121</v>
      </c>
      <c r="Q13" s="313" t="s">
        <v>49</v>
      </c>
      <c r="R13" s="313" t="s">
        <v>56</v>
      </c>
      <c r="S13" s="313" t="s">
        <v>3376</v>
      </c>
      <c r="T13" s="313">
        <v>0</v>
      </c>
      <c r="U13" s="313" t="s">
        <v>3331</v>
      </c>
      <c r="V13" s="313" t="s">
        <v>49</v>
      </c>
      <c r="W13" s="313" t="s">
        <v>49</v>
      </c>
      <c r="X13" s="313" t="s">
        <v>49</v>
      </c>
      <c r="Y13" s="313" t="s">
        <v>56</v>
      </c>
      <c r="Z13" s="537" t="s">
        <v>3325</v>
      </c>
      <c r="AA13" s="538" t="s">
        <v>3377</v>
      </c>
      <c r="AB13" s="539" t="s">
        <v>3377</v>
      </c>
      <c r="AC13" s="313" t="s">
        <v>3377</v>
      </c>
      <c r="AD13" s="313" t="s">
        <v>3377</v>
      </c>
      <c r="AE13" s="313" t="s">
        <v>3377</v>
      </c>
      <c r="AF13" s="313" t="s">
        <v>3377</v>
      </c>
      <c r="AG13" s="540"/>
      <c r="AH13" s="540"/>
    </row>
    <row r="14" spans="1:34" s="319" customFormat="1" ht="98">
      <c r="A14" s="281" t="s">
        <v>3477</v>
      </c>
      <c r="B14" s="313" t="s">
        <v>3478</v>
      </c>
      <c r="C14" s="303">
        <v>1</v>
      </c>
      <c r="D14" s="303">
        <v>2</v>
      </c>
      <c r="E14" s="303"/>
      <c r="F14" s="303"/>
      <c r="G14" s="303"/>
      <c r="H14" s="303"/>
      <c r="I14" s="348"/>
      <c r="J14" s="313" t="s">
        <v>391</v>
      </c>
      <c r="K14" s="313" t="s">
        <v>3316</v>
      </c>
      <c r="L14" s="313" t="s">
        <v>2052</v>
      </c>
      <c r="M14" s="313" t="s">
        <v>3479</v>
      </c>
      <c r="N14" s="313" t="s">
        <v>2975</v>
      </c>
      <c r="O14" s="313"/>
      <c r="P14" s="313" t="s">
        <v>121</v>
      </c>
      <c r="Q14" s="313" t="s">
        <v>49</v>
      </c>
      <c r="R14" s="313" t="s">
        <v>56</v>
      </c>
      <c r="S14" s="313" t="s">
        <v>3376</v>
      </c>
      <c r="T14" s="313">
        <v>0</v>
      </c>
      <c r="U14" s="313" t="s">
        <v>3331</v>
      </c>
      <c r="V14" s="313" t="s">
        <v>49</v>
      </c>
      <c r="W14" s="313" t="s">
        <v>49</v>
      </c>
      <c r="X14" s="313" t="s">
        <v>49</v>
      </c>
      <c r="Y14" s="313" t="s">
        <v>56</v>
      </c>
      <c r="Z14" s="537" t="s">
        <v>3325</v>
      </c>
      <c r="AA14" s="538" t="s">
        <v>3377</v>
      </c>
      <c r="AB14" s="539" t="s">
        <v>3377</v>
      </c>
      <c r="AC14" s="313" t="s">
        <v>3377</v>
      </c>
      <c r="AD14" s="313" t="s">
        <v>3377</v>
      </c>
      <c r="AE14" s="313" t="s">
        <v>3377</v>
      </c>
      <c r="AF14" s="313" t="s">
        <v>3377</v>
      </c>
      <c r="AG14" s="540"/>
      <c r="AH14" s="540"/>
    </row>
    <row r="15" spans="1:34" s="319" customFormat="1" ht="70">
      <c r="A15" s="281" t="s">
        <v>3480</v>
      </c>
      <c r="B15" s="313" t="s">
        <v>3481</v>
      </c>
      <c r="C15" s="303">
        <v>1</v>
      </c>
      <c r="D15" s="303">
        <v>2</v>
      </c>
      <c r="E15" s="303"/>
      <c r="F15" s="303"/>
      <c r="G15" s="303"/>
      <c r="H15" s="303"/>
      <c r="I15" s="348"/>
      <c r="J15" s="313" t="s">
        <v>391</v>
      </c>
      <c r="K15" s="313" t="s">
        <v>3316</v>
      </c>
      <c r="L15" s="313" t="s">
        <v>2052</v>
      </c>
      <c r="M15" s="313" t="s">
        <v>3482</v>
      </c>
      <c r="N15" s="313" t="s">
        <v>2975</v>
      </c>
      <c r="O15" s="313"/>
      <c r="P15" s="313" t="s">
        <v>121</v>
      </c>
      <c r="Q15" s="313" t="s">
        <v>49</v>
      </c>
      <c r="R15" s="313" t="s">
        <v>56</v>
      </c>
      <c r="S15" s="313" t="s">
        <v>3376</v>
      </c>
      <c r="T15" s="313">
        <v>0</v>
      </c>
      <c r="U15" s="313" t="s">
        <v>3331</v>
      </c>
      <c r="V15" s="313" t="s">
        <v>49</v>
      </c>
      <c r="W15" s="313" t="s">
        <v>49</v>
      </c>
      <c r="X15" s="313" t="s">
        <v>49</v>
      </c>
      <c r="Y15" s="313" t="s">
        <v>56</v>
      </c>
      <c r="Z15" s="537" t="s">
        <v>3325</v>
      </c>
      <c r="AA15" s="538" t="s">
        <v>3377</v>
      </c>
      <c r="AB15" s="539" t="s">
        <v>3377</v>
      </c>
      <c r="AC15" s="313" t="s">
        <v>3377</v>
      </c>
      <c r="AD15" s="313" t="s">
        <v>3377</v>
      </c>
      <c r="AE15" s="313" t="s">
        <v>3377</v>
      </c>
      <c r="AF15" s="313" t="s">
        <v>3377</v>
      </c>
      <c r="AG15" s="540"/>
      <c r="AH15" s="540"/>
    </row>
    <row r="16" spans="1:34" s="319" customFormat="1" ht="70">
      <c r="A16" s="281" t="s">
        <v>3483</v>
      </c>
      <c r="B16" s="313" t="s">
        <v>3484</v>
      </c>
      <c r="C16" s="303">
        <v>1</v>
      </c>
      <c r="D16" s="303">
        <v>2</v>
      </c>
      <c r="E16" s="303"/>
      <c r="F16" s="303">
        <v>4</v>
      </c>
      <c r="G16" s="303"/>
      <c r="H16" s="303"/>
      <c r="I16" s="348"/>
      <c r="J16" s="313" t="s">
        <v>391</v>
      </c>
      <c r="K16" s="313" t="s">
        <v>3316</v>
      </c>
      <c r="L16" s="313" t="s">
        <v>2052</v>
      </c>
      <c r="M16" s="313" t="s">
        <v>3485</v>
      </c>
      <c r="N16" s="313" t="s">
        <v>2975</v>
      </c>
      <c r="O16" s="313"/>
      <c r="P16" s="313" t="s">
        <v>121</v>
      </c>
      <c r="Q16" s="313" t="s">
        <v>49</v>
      </c>
      <c r="R16" s="313" t="s">
        <v>56</v>
      </c>
      <c r="S16" s="313" t="s">
        <v>3376</v>
      </c>
      <c r="T16" s="313">
        <v>0</v>
      </c>
      <c r="U16" s="313" t="s">
        <v>3331</v>
      </c>
      <c r="V16" s="313" t="s">
        <v>49</v>
      </c>
      <c r="W16" s="313" t="s">
        <v>49</v>
      </c>
      <c r="X16" s="313" t="s">
        <v>49</v>
      </c>
      <c r="Y16" s="313" t="s">
        <v>56</v>
      </c>
      <c r="Z16" s="537" t="s">
        <v>3325</v>
      </c>
      <c r="AA16" s="538" t="s">
        <v>3377</v>
      </c>
      <c r="AB16" s="539" t="s">
        <v>3377</v>
      </c>
      <c r="AC16" s="313" t="s">
        <v>3377</v>
      </c>
      <c r="AD16" s="313" t="s">
        <v>3377</v>
      </c>
      <c r="AE16" s="313" t="s">
        <v>3377</v>
      </c>
      <c r="AF16" s="313" t="s">
        <v>3377</v>
      </c>
      <c r="AG16" s="540"/>
      <c r="AH16" s="540"/>
    </row>
    <row r="17" spans="1:34" s="319" customFormat="1" ht="70">
      <c r="A17" s="281" t="s">
        <v>3486</v>
      </c>
      <c r="B17" s="313" t="s">
        <v>3487</v>
      </c>
      <c r="C17" s="303">
        <v>1</v>
      </c>
      <c r="D17" s="303">
        <v>2</v>
      </c>
      <c r="E17" s="303"/>
      <c r="F17" s="303"/>
      <c r="G17" s="303"/>
      <c r="H17" s="303"/>
      <c r="I17" s="348"/>
      <c r="J17" s="313" t="s">
        <v>391</v>
      </c>
      <c r="K17" s="313" t="s">
        <v>3316</v>
      </c>
      <c r="L17" s="313" t="s">
        <v>2052</v>
      </c>
      <c r="M17" s="313" t="s">
        <v>3488</v>
      </c>
      <c r="N17" s="313" t="s">
        <v>2975</v>
      </c>
      <c r="O17" s="313"/>
      <c r="P17" s="313" t="s">
        <v>121</v>
      </c>
      <c r="Q17" s="313" t="s">
        <v>49</v>
      </c>
      <c r="R17" s="313" t="s">
        <v>56</v>
      </c>
      <c r="S17" s="313" t="s">
        <v>3376</v>
      </c>
      <c r="T17" s="313">
        <v>0</v>
      </c>
      <c r="U17" s="313" t="s">
        <v>3331</v>
      </c>
      <c r="V17" s="313" t="s">
        <v>49</v>
      </c>
      <c r="W17" s="313" t="s">
        <v>49</v>
      </c>
      <c r="X17" s="313" t="s">
        <v>49</v>
      </c>
      <c r="Y17" s="313" t="s">
        <v>56</v>
      </c>
      <c r="Z17" s="537" t="s">
        <v>3325</v>
      </c>
      <c r="AA17" s="538" t="s">
        <v>3377</v>
      </c>
      <c r="AB17" s="539" t="s">
        <v>3377</v>
      </c>
      <c r="AC17" s="313" t="s">
        <v>3377</v>
      </c>
      <c r="AD17" s="313" t="s">
        <v>3377</v>
      </c>
      <c r="AE17" s="313" t="s">
        <v>3377</v>
      </c>
      <c r="AF17" s="313" t="s">
        <v>3377</v>
      </c>
      <c r="AG17" s="540"/>
      <c r="AH17" s="540"/>
    </row>
    <row r="18" spans="1:34" s="319" customFormat="1" ht="70">
      <c r="A18" s="281" t="s">
        <v>3489</v>
      </c>
      <c r="B18" s="313" t="s">
        <v>3490</v>
      </c>
      <c r="C18" s="303">
        <v>1</v>
      </c>
      <c r="D18" s="303">
        <v>2</v>
      </c>
      <c r="E18" s="303"/>
      <c r="F18" s="303"/>
      <c r="G18" s="303"/>
      <c r="H18" s="303"/>
      <c r="I18" s="348"/>
      <c r="J18" s="313" t="s">
        <v>391</v>
      </c>
      <c r="K18" s="313" t="s">
        <v>3316</v>
      </c>
      <c r="L18" s="313" t="s">
        <v>2052</v>
      </c>
      <c r="M18" s="313" t="s">
        <v>3491</v>
      </c>
      <c r="N18" s="313" t="s">
        <v>2975</v>
      </c>
      <c r="O18" s="313"/>
      <c r="P18" s="313" t="s">
        <v>121</v>
      </c>
      <c r="Q18" s="313" t="s">
        <v>49</v>
      </c>
      <c r="R18" s="313" t="s">
        <v>56</v>
      </c>
      <c r="S18" s="313" t="s">
        <v>3376</v>
      </c>
      <c r="T18" s="313">
        <v>0</v>
      </c>
      <c r="U18" s="313" t="s">
        <v>3331</v>
      </c>
      <c r="V18" s="313" t="s">
        <v>49</v>
      </c>
      <c r="W18" s="313" t="s">
        <v>49</v>
      </c>
      <c r="X18" s="313" t="s">
        <v>49</v>
      </c>
      <c r="Y18" s="313" t="s">
        <v>56</v>
      </c>
      <c r="Z18" s="537" t="s">
        <v>3325</v>
      </c>
      <c r="AA18" s="538" t="s">
        <v>3377</v>
      </c>
      <c r="AB18" s="539" t="s">
        <v>3377</v>
      </c>
      <c r="AC18" s="313" t="s">
        <v>3377</v>
      </c>
      <c r="AD18" s="313" t="s">
        <v>3377</v>
      </c>
      <c r="AE18" s="313" t="s">
        <v>3377</v>
      </c>
      <c r="AF18" s="313" t="s">
        <v>3377</v>
      </c>
      <c r="AG18" s="540"/>
      <c r="AH18" s="540"/>
    </row>
    <row r="19" spans="1:34" s="319" customFormat="1" ht="70">
      <c r="A19" s="281" t="s">
        <v>3492</v>
      </c>
      <c r="B19" s="313" t="s">
        <v>3493</v>
      </c>
      <c r="C19" s="303">
        <v>1</v>
      </c>
      <c r="D19" s="303">
        <v>2</v>
      </c>
      <c r="E19" s="303"/>
      <c r="F19" s="303">
        <v>4</v>
      </c>
      <c r="G19" s="303"/>
      <c r="H19" s="303"/>
      <c r="I19" s="348"/>
      <c r="J19" s="313" t="s">
        <v>391</v>
      </c>
      <c r="K19" s="313" t="s">
        <v>3316</v>
      </c>
      <c r="L19" s="313" t="s">
        <v>2052</v>
      </c>
      <c r="M19" s="313" t="s">
        <v>3494</v>
      </c>
      <c r="N19" s="313" t="s">
        <v>2975</v>
      </c>
      <c r="O19" s="313"/>
      <c r="P19" s="313" t="s">
        <v>121</v>
      </c>
      <c r="Q19" s="313" t="s">
        <v>49</v>
      </c>
      <c r="R19" s="313" t="s">
        <v>56</v>
      </c>
      <c r="S19" s="313" t="s">
        <v>3376</v>
      </c>
      <c r="T19" s="313">
        <v>0</v>
      </c>
      <c r="U19" s="313" t="s">
        <v>3331</v>
      </c>
      <c r="V19" s="313" t="s">
        <v>49</v>
      </c>
      <c r="W19" s="313" t="s">
        <v>49</v>
      </c>
      <c r="X19" s="313" t="s">
        <v>49</v>
      </c>
      <c r="Y19" s="313" t="s">
        <v>56</v>
      </c>
      <c r="Z19" s="537" t="s">
        <v>3325</v>
      </c>
      <c r="AA19" s="538" t="s">
        <v>3377</v>
      </c>
      <c r="AB19" s="539" t="s">
        <v>3377</v>
      </c>
      <c r="AC19" s="313" t="s">
        <v>3377</v>
      </c>
      <c r="AD19" s="313" t="s">
        <v>3377</v>
      </c>
      <c r="AE19" s="313" t="s">
        <v>3377</v>
      </c>
      <c r="AF19" s="313" t="s">
        <v>3377</v>
      </c>
      <c r="AG19" s="540"/>
      <c r="AH19" s="540"/>
    </row>
    <row r="20" spans="1:34" s="319" customFormat="1" ht="70">
      <c r="A20" s="281" t="s">
        <v>3495</v>
      </c>
      <c r="B20" s="313" t="s">
        <v>3496</v>
      </c>
      <c r="C20" s="303">
        <v>1</v>
      </c>
      <c r="D20" s="303">
        <v>2</v>
      </c>
      <c r="E20" s="303"/>
      <c r="F20" s="303"/>
      <c r="G20" s="303"/>
      <c r="H20" s="303"/>
      <c r="I20" s="348"/>
      <c r="J20" s="313" t="s">
        <v>391</v>
      </c>
      <c r="K20" s="313" t="s">
        <v>3316</v>
      </c>
      <c r="L20" s="313" t="s">
        <v>2052</v>
      </c>
      <c r="M20" s="313" t="s">
        <v>3497</v>
      </c>
      <c r="N20" s="313" t="s">
        <v>2975</v>
      </c>
      <c r="O20" s="313"/>
      <c r="P20" s="313" t="s">
        <v>121</v>
      </c>
      <c r="Q20" s="313" t="s">
        <v>49</v>
      </c>
      <c r="R20" s="313" t="s">
        <v>56</v>
      </c>
      <c r="S20" s="313" t="s">
        <v>3376</v>
      </c>
      <c r="T20" s="313">
        <v>0</v>
      </c>
      <c r="U20" s="313" t="s">
        <v>3331</v>
      </c>
      <c r="V20" s="313" t="s">
        <v>49</v>
      </c>
      <c r="W20" s="313" t="s">
        <v>49</v>
      </c>
      <c r="X20" s="313" t="s">
        <v>49</v>
      </c>
      <c r="Y20" s="313" t="s">
        <v>56</v>
      </c>
      <c r="Z20" s="537" t="s">
        <v>3325</v>
      </c>
      <c r="AA20" s="538" t="s">
        <v>3377</v>
      </c>
      <c r="AB20" s="539" t="s">
        <v>3377</v>
      </c>
      <c r="AC20" s="313" t="s">
        <v>3377</v>
      </c>
      <c r="AD20" s="313" t="s">
        <v>3377</v>
      </c>
      <c r="AE20" s="313" t="s">
        <v>3377</v>
      </c>
      <c r="AF20" s="313" t="s">
        <v>3377</v>
      </c>
      <c r="AG20" s="540"/>
      <c r="AH20" s="540"/>
    </row>
    <row r="21" spans="1:34" s="319" customFormat="1" ht="112">
      <c r="A21" s="281" t="s">
        <v>3498</v>
      </c>
      <c r="B21" s="313" t="s">
        <v>3499</v>
      </c>
      <c r="C21" s="303">
        <v>1</v>
      </c>
      <c r="D21" s="303">
        <v>2</v>
      </c>
      <c r="E21" s="303"/>
      <c r="F21" s="303"/>
      <c r="G21" s="303"/>
      <c r="H21" s="303"/>
      <c r="I21" s="348"/>
      <c r="J21" s="313" t="s">
        <v>391</v>
      </c>
      <c r="K21" s="313" t="s">
        <v>3316</v>
      </c>
      <c r="L21" s="313" t="s">
        <v>2052</v>
      </c>
      <c r="M21" s="313" t="s">
        <v>3500</v>
      </c>
      <c r="N21" s="313" t="s">
        <v>2975</v>
      </c>
      <c r="O21" s="313"/>
      <c r="P21" s="313" t="s">
        <v>121</v>
      </c>
      <c r="Q21" s="313" t="s">
        <v>49</v>
      </c>
      <c r="R21" s="313" t="s">
        <v>56</v>
      </c>
      <c r="S21" s="313" t="s">
        <v>3376</v>
      </c>
      <c r="T21" s="313">
        <v>0</v>
      </c>
      <c r="U21" s="313" t="s">
        <v>3331</v>
      </c>
      <c r="V21" s="313" t="s">
        <v>49</v>
      </c>
      <c r="W21" s="313" t="s">
        <v>49</v>
      </c>
      <c r="X21" s="313" t="s">
        <v>49</v>
      </c>
      <c r="Y21" s="313" t="s">
        <v>56</v>
      </c>
      <c r="Z21" s="537" t="s">
        <v>3325</v>
      </c>
      <c r="AA21" s="538" t="s">
        <v>3377</v>
      </c>
      <c r="AB21" s="539" t="s">
        <v>3377</v>
      </c>
      <c r="AC21" s="313" t="s">
        <v>3377</v>
      </c>
      <c r="AD21" s="313" t="s">
        <v>3377</v>
      </c>
      <c r="AE21" s="313" t="s">
        <v>3377</v>
      </c>
      <c r="AF21" s="313" t="s">
        <v>3377</v>
      </c>
      <c r="AG21" s="540"/>
      <c r="AH21" s="540"/>
    </row>
    <row r="22" spans="1:34" s="319" customFormat="1" ht="70">
      <c r="A22" s="281" t="s">
        <v>3501</v>
      </c>
      <c r="B22" s="313" t="s">
        <v>3502</v>
      </c>
      <c r="C22" s="303">
        <v>1</v>
      </c>
      <c r="D22" s="303">
        <v>2</v>
      </c>
      <c r="E22" s="303"/>
      <c r="F22" s="303"/>
      <c r="G22" s="303"/>
      <c r="H22" s="303"/>
      <c r="I22" s="348"/>
      <c r="J22" s="313" t="s">
        <v>391</v>
      </c>
      <c r="K22" s="313" t="s">
        <v>3316</v>
      </c>
      <c r="L22" s="313" t="s">
        <v>2052</v>
      </c>
      <c r="M22" s="313" t="s">
        <v>3503</v>
      </c>
      <c r="N22" s="313" t="s">
        <v>2975</v>
      </c>
      <c r="O22" s="313"/>
      <c r="P22" s="313" t="s">
        <v>121</v>
      </c>
      <c r="Q22" s="313" t="s">
        <v>49</v>
      </c>
      <c r="R22" s="313" t="s">
        <v>56</v>
      </c>
      <c r="S22" s="313" t="s">
        <v>3376</v>
      </c>
      <c r="T22" s="313">
        <v>0</v>
      </c>
      <c r="U22" s="313" t="s">
        <v>3331</v>
      </c>
      <c r="V22" s="313" t="s">
        <v>49</v>
      </c>
      <c r="W22" s="313" t="s">
        <v>49</v>
      </c>
      <c r="X22" s="313" t="s">
        <v>49</v>
      </c>
      <c r="Y22" s="313" t="s">
        <v>56</v>
      </c>
      <c r="Z22" s="537" t="s">
        <v>3325</v>
      </c>
      <c r="AA22" s="538" t="s">
        <v>3377</v>
      </c>
      <c r="AB22" s="539" t="s">
        <v>3377</v>
      </c>
      <c r="AC22" s="313" t="s">
        <v>3377</v>
      </c>
      <c r="AD22" s="313" t="s">
        <v>3377</v>
      </c>
      <c r="AE22" s="313" t="s">
        <v>3377</v>
      </c>
      <c r="AF22" s="313" t="s">
        <v>3377</v>
      </c>
      <c r="AG22" s="540"/>
      <c r="AH22" s="540"/>
    </row>
    <row r="23" spans="1:34" s="319" customFormat="1" ht="70">
      <c r="A23" s="281" t="s">
        <v>3504</v>
      </c>
      <c r="B23" s="313" t="s">
        <v>3505</v>
      </c>
      <c r="C23" s="303">
        <v>1</v>
      </c>
      <c r="D23" s="303">
        <v>2</v>
      </c>
      <c r="E23" s="303"/>
      <c r="F23" s="303"/>
      <c r="G23" s="303"/>
      <c r="H23" s="303"/>
      <c r="I23" s="348"/>
      <c r="J23" s="313" t="s">
        <v>391</v>
      </c>
      <c r="K23" s="313" t="s">
        <v>3316</v>
      </c>
      <c r="L23" s="313" t="s">
        <v>2052</v>
      </c>
      <c r="M23" s="313" t="s">
        <v>3506</v>
      </c>
      <c r="N23" s="313" t="s">
        <v>2975</v>
      </c>
      <c r="O23" s="313"/>
      <c r="P23" s="313" t="s">
        <v>121</v>
      </c>
      <c r="Q23" s="313" t="s">
        <v>49</v>
      </c>
      <c r="R23" s="313" t="s">
        <v>56</v>
      </c>
      <c r="S23" s="313" t="s">
        <v>3376</v>
      </c>
      <c r="T23" s="313">
        <v>0</v>
      </c>
      <c r="U23" s="313" t="s">
        <v>3331</v>
      </c>
      <c r="V23" s="313" t="s">
        <v>49</v>
      </c>
      <c r="W23" s="313" t="s">
        <v>49</v>
      </c>
      <c r="X23" s="313" t="s">
        <v>49</v>
      </c>
      <c r="Y23" s="313" t="s">
        <v>56</v>
      </c>
      <c r="Z23" s="537" t="s">
        <v>3325</v>
      </c>
      <c r="AA23" s="538" t="s">
        <v>3377</v>
      </c>
      <c r="AB23" s="539" t="s">
        <v>3377</v>
      </c>
      <c r="AC23" s="313" t="s">
        <v>3377</v>
      </c>
      <c r="AD23" s="313" t="s">
        <v>3377</v>
      </c>
      <c r="AE23" s="313" t="s">
        <v>3377</v>
      </c>
      <c r="AF23" s="313" t="s">
        <v>3377</v>
      </c>
      <c r="AG23" s="540"/>
      <c r="AH23" s="540"/>
    </row>
    <row r="24" spans="1:34" s="319" customFormat="1" ht="70">
      <c r="A24" s="281" t="s">
        <v>3507</v>
      </c>
      <c r="B24" s="313" t="s">
        <v>3508</v>
      </c>
      <c r="C24" s="303">
        <v>1</v>
      </c>
      <c r="D24" s="303">
        <v>2</v>
      </c>
      <c r="E24" s="303"/>
      <c r="F24" s="303"/>
      <c r="G24" s="303"/>
      <c r="H24" s="303"/>
      <c r="I24" s="348"/>
      <c r="J24" s="313" t="s">
        <v>391</v>
      </c>
      <c r="K24" s="313" t="s">
        <v>3316</v>
      </c>
      <c r="L24" s="313" t="s">
        <v>2052</v>
      </c>
      <c r="M24" s="313" t="s">
        <v>3509</v>
      </c>
      <c r="N24" s="313" t="s">
        <v>2975</v>
      </c>
      <c r="O24" s="313"/>
      <c r="P24" s="313" t="s">
        <v>121</v>
      </c>
      <c r="Q24" s="313" t="s">
        <v>49</v>
      </c>
      <c r="R24" s="313" t="s">
        <v>56</v>
      </c>
      <c r="S24" s="313" t="s">
        <v>3376</v>
      </c>
      <c r="T24" s="313">
        <v>0</v>
      </c>
      <c r="U24" s="313" t="s">
        <v>3331</v>
      </c>
      <c r="V24" s="313" t="s">
        <v>49</v>
      </c>
      <c r="W24" s="313" t="s">
        <v>49</v>
      </c>
      <c r="X24" s="313" t="s">
        <v>49</v>
      </c>
      <c r="Y24" s="313" t="s">
        <v>56</v>
      </c>
      <c r="Z24" s="537" t="s">
        <v>3325</v>
      </c>
      <c r="AA24" s="538" t="s">
        <v>3377</v>
      </c>
      <c r="AB24" s="539" t="s">
        <v>3377</v>
      </c>
      <c r="AC24" s="313" t="s">
        <v>3377</v>
      </c>
      <c r="AD24" s="313" t="s">
        <v>3377</v>
      </c>
      <c r="AE24" s="313" t="s">
        <v>3377</v>
      </c>
      <c r="AF24" s="313" t="s">
        <v>3377</v>
      </c>
      <c r="AG24" s="540"/>
      <c r="AH24" s="540"/>
    </row>
    <row r="25" spans="1:34" s="319" customFormat="1" ht="70">
      <c r="A25" s="281" t="s">
        <v>3510</v>
      </c>
      <c r="B25" s="313" t="s">
        <v>3511</v>
      </c>
      <c r="C25" s="303">
        <v>1</v>
      </c>
      <c r="D25" s="303">
        <v>2</v>
      </c>
      <c r="E25" s="303"/>
      <c r="F25" s="303"/>
      <c r="G25" s="303"/>
      <c r="H25" s="303"/>
      <c r="I25" s="348"/>
      <c r="J25" s="313" t="s">
        <v>391</v>
      </c>
      <c r="K25" s="313" t="s">
        <v>3316</v>
      </c>
      <c r="L25" s="313" t="s">
        <v>2052</v>
      </c>
      <c r="M25" s="313" t="s">
        <v>3512</v>
      </c>
      <c r="N25" s="313" t="s">
        <v>2975</v>
      </c>
      <c r="O25" s="313"/>
      <c r="P25" s="313" t="s">
        <v>121</v>
      </c>
      <c r="Q25" s="313" t="s">
        <v>49</v>
      </c>
      <c r="R25" s="313" t="s">
        <v>56</v>
      </c>
      <c r="S25" s="313" t="s">
        <v>3376</v>
      </c>
      <c r="T25" s="313">
        <v>0</v>
      </c>
      <c r="U25" s="313" t="s">
        <v>3331</v>
      </c>
      <c r="V25" s="313" t="s">
        <v>49</v>
      </c>
      <c r="W25" s="313" t="s">
        <v>49</v>
      </c>
      <c r="X25" s="313" t="s">
        <v>49</v>
      </c>
      <c r="Y25" s="313" t="s">
        <v>56</v>
      </c>
      <c r="Z25" s="537" t="s">
        <v>3325</v>
      </c>
      <c r="AA25" s="538" t="s">
        <v>3377</v>
      </c>
      <c r="AB25" s="539" t="s">
        <v>3377</v>
      </c>
      <c r="AC25" s="313" t="s">
        <v>3377</v>
      </c>
      <c r="AD25" s="313" t="s">
        <v>3377</v>
      </c>
      <c r="AE25" s="313" t="s">
        <v>3377</v>
      </c>
      <c r="AF25" s="313" t="s">
        <v>3377</v>
      </c>
      <c r="AG25" s="540"/>
      <c r="AH25" s="540"/>
    </row>
    <row r="26" spans="1:34" s="319" customFormat="1" ht="70">
      <c r="A26" s="281" t="s">
        <v>3513</v>
      </c>
      <c r="B26" s="313" t="s">
        <v>3514</v>
      </c>
      <c r="C26" s="303">
        <v>1</v>
      </c>
      <c r="D26" s="303">
        <v>2</v>
      </c>
      <c r="E26" s="303"/>
      <c r="F26" s="303"/>
      <c r="G26" s="303"/>
      <c r="H26" s="303"/>
      <c r="I26" s="348"/>
      <c r="J26" s="313" t="s">
        <v>391</v>
      </c>
      <c r="K26" s="313" t="s">
        <v>3316</v>
      </c>
      <c r="L26" s="313" t="s">
        <v>2052</v>
      </c>
      <c r="M26" s="313" t="s">
        <v>3515</v>
      </c>
      <c r="N26" s="313" t="s">
        <v>2975</v>
      </c>
      <c r="O26" s="313"/>
      <c r="P26" s="313" t="s">
        <v>121</v>
      </c>
      <c r="Q26" s="313" t="s">
        <v>49</v>
      </c>
      <c r="R26" s="313" t="s">
        <v>56</v>
      </c>
      <c r="S26" s="313" t="s">
        <v>3376</v>
      </c>
      <c r="T26" s="313">
        <v>0</v>
      </c>
      <c r="U26" s="313" t="s">
        <v>3331</v>
      </c>
      <c r="V26" s="313" t="s">
        <v>49</v>
      </c>
      <c r="W26" s="313" t="s">
        <v>49</v>
      </c>
      <c r="X26" s="313" t="s">
        <v>49</v>
      </c>
      <c r="Y26" s="313" t="s">
        <v>56</v>
      </c>
      <c r="Z26" s="537" t="s">
        <v>3325</v>
      </c>
      <c r="AA26" s="538" t="s">
        <v>3377</v>
      </c>
      <c r="AB26" s="539" t="s">
        <v>3377</v>
      </c>
      <c r="AC26" s="313" t="s">
        <v>3377</v>
      </c>
      <c r="AD26" s="313" t="s">
        <v>3377</v>
      </c>
      <c r="AE26" s="313" t="s">
        <v>3377</v>
      </c>
      <c r="AF26" s="313" t="s">
        <v>3377</v>
      </c>
      <c r="AG26" s="540"/>
      <c r="AH26" s="540"/>
    </row>
    <row r="27" spans="1:34" s="319" customFormat="1" ht="112">
      <c r="A27" s="281" t="s">
        <v>3516</v>
      </c>
      <c r="B27" s="313" t="s">
        <v>3517</v>
      </c>
      <c r="C27" s="303">
        <v>1</v>
      </c>
      <c r="D27" s="303">
        <v>2</v>
      </c>
      <c r="E27" s="303"/>
      <c r="F27" s="303"/>
      <c r="G27" s="303"/>
      <c r="H27" s="303"/>
      <c r="I27" s="348"/>
      <c r="J27" s="313" t="s">
        <v>391</v>
      </c>
      <c r="K27" s="313" t="s">
        <v>3316</v>
      </c>
      <c r="L27" s="313" t="s">
        <v>2052</v>
      </c>
      <c r="M27" s="313" t="s">
        <v>3518</v>
      </c>
      <c r="N27" s="313" t="s">
        <v>2975</v>
      </c>
      <c r="O27" s="313"/>
      <c r="P27" s="313" t="s">
        <v>121</v>
      </c>
      <c r="Q27" s="313" t="s">
        <v>49</v>
      </c>
      <c r="R27" s="313" t="s">
        <v>56</v>
      </c>
      <c r="S27" s="313" t="s">
        <v>3376</v>
      </c>
      <c r="T27" s="313">
        <v>0</v>
      </c>
      <c r="U27" s="313" t="s">
        <v>3331</v>
      </c>
      <c r="V27" s="313" t="s">
        <v>49</v>
      </c>
      <c r="W27" s="313" t="s">
        <v>49</v>
      </c>
      <c r="X27" s="313" t="s">
        <v>49</v>
      </c>
      <c r="Y27" s="313" t="s">
        <v>56</v>
      </c>
      <c r="Z27" s="537" t="s">
        <v>3325</v>
      </c>
      <c r="AA27" s="538" t="s">
        <v>3377</v>
      </c>
      <c r="AB27" s="539" t="s">
        <v>3377</v>
      </c>
      <c r="AC27" s="313" t="s">
        <v>3377</v>
      </c>
      <c r="AD27" s="313" t="s">
        <v>3377</v>
      </c>
      <c r="AE27" s="313" t="s">
        <v>3377</v>
      </c>
      <c r="AF27" s="313" t="s">
        <v>3377</v>
      </c>
      <c r="AG27" s="540"/>
      <c r="AH27" s="540"/>
    </row>
    <row r="28" spans="1:34" s="319" customFormat="1" ht="84">
      <c r="A28" s="281" t="s">
        <v>3519</v>
      </c>
      <c r="B28" s="313" t="s">
        <v>3520</v>
      </c>
      <c r="C28" s="303">
        <v>1</v>
      </c>
      <c r="D28" s="303">
        <v>2</v>
      </c>
      <c r="E28" s="303"/>
      <c r="F28" s="303"/>
      <c r="G28" s="303"/>
      <c r="H28" s="303"/>
      <c r="I28" s="348"/>
      <c r="J28" s="313" t="s">
        <v>391</v>
      </c>
      <c r="K28" s="313" t="s">
        <v>3316</v>
      </c>
      <c r="L28" s="313" t="s">
        <v>2052</v>
      </c>
      <c r="M28" s="313" t="s">
        <v>3521</v>
      </c>
      <c r="N28" s="313" t="s">
        <v>2975</v>
      </c>
      <c r="O28" s="313"/>
      <c r="P28" s="313" t="s">
        <v>121</v>
      </c>
      <c r="Q28" s="313" t="s">
        <v>49</v>
      </c>
      <c r="R28" s="313" t="s">
        <v>56</v>
      </c>
      <c r="S28" s="313" t="s">
        <v>3376</v>
      </c>
      <c r="T28" s="313">
        <v>0</v>
      </c>
      <c r="U28" s="313" t="s">
        <v>3331</v>
      </c>
      <c r="V28" s="313" t="s">
        <v>49</v>
      </c>
      <c r="W28" s="313" t="s">
        <v>49</v>
      </c>
      <c r="X28" s="313" t="s">
        <v>49</v>
      </c>
      <c r="Y28" s="313" t="s">
        <v>56</v>
      </c>
      <c r="Z28" s="537" t="s">
        <v>3325</v>
      </c>
      <c r="AA28" s="538" t="s">
        <v>3377</v>
      </c>
      <c r="AB28" s="539" t="s">
        <v>3377</v>
      </c>
      <c r="AC28" s="313" t="s">
        <v>3377</v>
      </c>
      <c r="AD28" s="313" t="s">
        <v>3377</v>
      </c>
      <c r="AE28" s="313" t="s">
        <v>3377</v>
      </c>
      <c r="AF28" s="313" t="s">
        <v>3377</v>
      </c>
      <c r="AG28" s="540"/>
      <c r="AH28" s="540"/>
    </row>
    <row r="29" spans="1:34" s="319" customFormat="1" ht="84">
      <c r="A29" s="281" t="s">
        <v>3522</v>
      </c>
      <c r="B29" s="313" t="s">
        <v>3523</v>
      </c>
      <c r="C29" s="303">
        <v>1</v>
      </c>
      <c r="D29" s="303">
        <v>2</v>
      </c>
      <c r="E29" s="303"/>
      <c r="F29" s="303"/>
      <c r="G29" s="303"/>
      <c r="H29" s="303"/>
      <c r="I29" s="348"/>
      <c r="J29" s="313" t="s">
        <v>391</v>
      </c>
      <c r="K29" s="313" t="s">
        <v>3316</v>
      </c>
      <c r="L29" s="313" t="s">
        <v>2052</v>
      </c>
      <c r="M29" s="313" t="s">
        <v>3524</v>
      </c>
      <c r="N29" s="313" t="s">
        <v>2975</v>
      </c>
      <c r="O29" s="313"/>
      <c r="P29" s="313" t="s">
        <v>121</v>
      </c>
      <c r="Q29" s="313" t="s">
        <v>49</v>
      </c>
      <c r="R29" s="313" t="s">
        <v>56</v>
      </c>
      <c r="S29" s="313" t="s">
        <v>3376</v>
      </c>
      <c r="T29" s="313">
        <v>0</v>
      </c>
      <c r="U29" s="313" t="s">
        <v>3331</v>
      </c>
      <c r="V29" s="313" t="s">
        <v>49</v>
      </c>
      <c r="W29" s="313" t="s">
        <v>49</v>
      </c>
      <c r="X29" s="313" t="s">
        <v>49</v>
      </c>
      <c r="Y29" s="313" t="s">
        <v>56</v>
      </c>
      <c r="Z29" s="537" t="s">
        <v>3325</v>
      </c>
      <c r="AA29" s="538" t="s">
        <v>3377</v>
      </c>
      <c r="AB29" s="539" t="s">
        <v>3377</v>
      </c>
      <c r="AC29" s="313" t="s">
        <v>3377</v>
      </c>
      <c r="AD29" s="313" t="s">
        <v>3377</v>
      </c>
      <c r="AE29" s="313" t="s">
        <v>3377</v>
      </c>
      <c r="AF29" s="313" t="s">
        <v>3377</v>
      </c>
      <c r="AG29" s="540"/>
      <c r="AH29" s="540"/>
    </row>
    <row r="30" spans="1:34" s="319" customFormat="1" ht="70">
      <c r="A30" s="281" t="s">
        <v>3525</v>
      </c>
      <c r="B30" s="313" t="s">
        <v>3526</v>
      </c>
      <c r="C30" s="303">
        <v>1</v>
      </c>
      <c r="D30" s="303">
        <v>2</v>
      </c>
      <c r="E30" s="303"/>
      <c r="F30" s="303"/>
      <c r="G30" s="303"/>
      <c r="H30" s="303"/>
      <c r="I30" s="348"/>
      <c r="J30" s="313" t="s">
        <v>391</v>
      </c>
      <c r="K30" s="313" t="s">
        <v>3316</v>
      </c>
      <c r="L30" s="313" t="s">
        <v>2052</v>
      </c>
      <c r="M30" s="313" t="s">
        <v>3527</v>
      </c>
      <c r="N30" s="313" t="s">
        <v>2975</v>
      </c>
      <c r="O30" s="313"/>
      <c r="P30" s="313" t="s">
        <v>121</v>
      </c>
      <c r="Q30" s="313" t="s">
        <v>49</v>
      </c>
      <c r="R30" s="313" t="s">
        <v>56</v>
      </c>
      <c r="S30" s="313" t="s">
        <v>3376</v>
      </c>
      <c r="T30" s="313">
        <v>0</v>
      </c>
      <c r="U30" s="313" t="s">
        <v>3331</v>
      </c>
      <c r="V30" s="313" t="s">
        <v>49</v>
      </c>
      <c r="W30" s="313" t="s">
        <v>49</v>
      </c>
      <c r="X30" s="313" t="s">
        <v>49</v>
      </c>
      <c r="Y30" s="313" t="s">
        <v>56</v>
      </c>
      <c r="Z30" s="537" t="s">
        <v>3325</v>
      </c>
      <c r="AA30" s="538" t="s">
        <v>3377</v>
      </c>
      <c r="AB30" s="539" t="s">
        <v>3377</v>
      </c>
      <c r="AC30" s="313" t="s">
        <v>3377</v>
      </c>
      <c r="AD30" s="313" t="s">
        <v>3377</v>
      </c>
      <c r="AE30" s="313" t="s">
        <v>3377</v>
      </c>
      <c r="AF30" s="313" t="s">
        <v>3377</v>
      </c>
      <c r="AG30" s="540"/>
      <c r="AH30" s="540"/>
    </row>
    <row r="31" spans="1:34" s="319" customFormat="1" ht="84">
      <c r="A31" s="281" t="s">
        <v>3528</v>
      </c>
      <c r="B31" s="313" t="s">
        <v>3529</v>
      </c>
      <c r="C31" s="303">
        <v>1</v>
      </c>
      <c r="D31" s="303">
        <v>2</v>
      </c>
      <c r="E31" s="303"/>
      <c r="F31" s="303"/>
      <c r="G31" s="303"/>
      <c r="H31" s="303"/>
      <c r="I31" s="348"/>
      <c r="J31" s="313" t="s">
        <v>391</v>
      </c>
      <c r="K31" s="313" t="s">
        <v>3316</v>
      </c>
      <c r="L31" s="313" t="s">
        <v>2052</v>
      </c>
      <c r="M31" s="313" t="s">
        <v>3530</v>
      </c>
      <c r="N31" s="313" t="s">
        <v>2975</v>
      </c>
      <c r="O31" s="313"/>
      <c r="P31" s="313" t="s">
        <v>121</v>
      </c>
      <c r="Q31" s="313" t="s">
        <v>49</v>
      </c>
      <c r="R31" s="313" t="s">
        <v>56</v>
      </c>
      <c r="S31" s="313" t="s">
        <v>3376</v>
      </c>
      <c r="T31" s="313">
        <v>0</v>
      </c>
      <c r="U31" s="313" t="s">
        <v>3331</v>
      </c>
      <c r="V31" s="313" t="s">
        <v>49</v>
      </c>
      <c r="W31" s="313" t="s">
        <v>49</v>
      </c>
      <c r="X31" s="313" t="s">
        <v>49</v>
      </c>
      <c r="Y31" s="313" t="s">
        <v>56</v>
      </c>
      <c r="Z31" s="537" t="s">
        <v>3325</v>
      </c>
      <c r="AA31" s="538" t="s">
        <v>3377</v>
      </c>
      <c r="AB31" s="539" t="s">
        <v>3377</v>
      </c>
      <c r="AC31" s="313" t="s">
        <v>3377</v>
      </c>
      <c r="AD31" s="313" t="s">
        <v>3377</v>
      </c>
      <c r="AE31" s="313" t="s">
        <v>3377</v>
      </c>
      <c r="AF31" s="313" t="s">
        <v>3377</v>
      </c>
      <c r="AG31" s="540"/>
      <c r="AH31" s="540"/>
    </row>
    <row r="32" spans="1:34" s="319" customFormat="1" ht="70">
      <c r="A32" s="281" t="s">
        <v>3531</v>
      </c>
      <c r="B32" s="313" t="s">
        <v>3532</v>
      </c>
      <c r="C32" s="303">
        <v>1</v>
      </c>
      <c r="D32" s="303">
        <v>2</v>
      </c>
      <c r="E32" s="303"/>
      <c r="F32" s="303"/>
      <c r="G32" s="303"/>
      <c r="H32" s="303"/>
      <c r="I32" s="348"/>
      <c r="J32" s="313" t="s">
        <v>391</v>
      </c>
      <c r="K32" s="313" t="s">
        <v>3316</v>
      </c>
      <c r="L32" s="313" t="s">
        <v>2052</v>
      </c>
      <c r="M32" s="313" t="s">
        <v>3533</v>
      </c>
      <c r="N32" s="313" t="s">
        <v>2975</v>
      </c>
      <c r="O32" s="313"/>
      <c r="P32" s="313" t="s">
        <v>121</v>
      </c>
      <c r="Q32" s="313" t="s">
        <v>49</v>
      </c>
      <c r="R32" s="313" t="s">
        <v>56</v>
      </c>
      <c r="S32" s="313" t="s">
        <v>3376</v>
      </c>
      <c r="T32" s="313">
        <v>0</v>
      </c>
      <c r="U32" s="313" t="s">
        <v>3331</v>
      </c>
      <c r="V32" s="313" t="s">
        <v>49</v>
      </c>
      <c r="W32" s="313" t="s">
        <v>49</v>
      </c>
      <c r="X32" s="313" t="s">
        <v>49</v>
      </c>
      <c r="Y32" s="313" t="s">
        <v>56</v>
      </c>
      <c r="Z32" s="537" t="s">
        <v>3325</v>
      </c>
      <c r="AA32" s="538" t="s">
        <v>3377</v>
      </c>
      <c r="AB32" s="539" t="s">
        <v>3377</v>
      </c>
      <c r="AC32" s="313" t="s">
        <v>3377</v>
      </c>
      <c r="AD32" s="313" t="s">
        <v>3377</v>
      </c>
      <c r="AE32" s="313" t="s">
        <v>3377</v>
      </c>
      <c r="AF32" s="313" t="s">
        <v>3377</v>
      </c>
      <c r="AG32" s="540"/>
      <c r="AH32" s="540"/>
    </row>
    <row r="33" spans="1:34" s="319" customFormat="1" ht="70">
      <c r="A33" s="281" t="s">
        <v>3534</v>
      </c>
      <c r="B33" s="313" t="s">
        <v>3535</v>
      </c>
      <c r="C33" s="303">
        <v>1</v>
      </c>
      <c r="D33" s="303">
        <v>2</v>
      </c>
      <c r="E33" s="303"/>
      <c r="F33" s="303"/>
      <c r="G33" s="303"/>
      <c r="H33" s="303"/>
      <c r="I33" s="348"/>
      <c r="J33" s="313" t="s">
        <v>391</v>
      </c>
      <c r="K33" s="313" t="s">
        <v>3316</v>
      </c>
      <c r="L33" s="313" t="s">
        <v>2052</v>
      </c>
      <c r="M33" s="313" t="s">
        <v>3536</v>
      </c>
      <c r="N33" s="313" t="s">
        <v>2975</v>
      </c>
      <c r="O33" s="313"/>
      <c r="P33" s="313" t="s">
        <v>121</v>
      </c>
      <c r="Q33" s="313" t="s">
        <v>49</v>
      </c>
      <c r="R33" s="313" t="s">
        <v>56</v>
      </c>
      <c r="S33" s="313" t="s">
        <v>3376</v>
      </c>
      <c r="T33" s="313">
        <v>0</v>
      </c>
      <c r="U33" s="313" t="s">
        <v>3331</v>
      </c>
      <c r="V33" s="313" t="s">
        <v>49</v>
      </c>
      <c r="W33" s="313" t="s">
        <v>49</v>
      </c>
      <c r="X33" s="313" t="s">
        <v>49</v>
      </c>
      <c r="Y33" s="313" t="s">
        <v>56</v>
      </c>
      <c r="Z33" s="537" t="s">
        <v>3325</v>
      </c>
      <c r="AA33" s="538" t="s">
        <v>3377</v>
      </c>
      <c r="AB33" s="539" t="s">
        <v>3377</v>
      </c>
      <c r="AC33" s="313" t="s">
        <v>3377</v>
      </c>
      <c r="AD33" s="313" t="s">
        <v>3377</v>
      </c>
      <c r="AE33" s="313" t="s">
        <v>3377</v>
      </c>
      <c r="AF33" s="313" t="s">
        <v>3377</v>
      </c>
      <c r="AG33" s="540"/>
      <c r="AH33" s="540"/>
    </row>
    <row r="34" spans="1:34" s="319" customFormat="1" ht="70">
      <c r="A34" s="281" t="s">
        <v>3537</v>
      </c>
      <c r="B34" s="313" t="s">
        <v>3538</v>
      </c>
      <c r="C34" s="303">
        <v>1</v>
      </c>
      <c r="D34" s="303">
        <v>2</v>
      </c>
      <c r="E34" s="303"/>
      <c r="F34" s="303"/>
      <c r="G34" s="303"/>
      <c r="H34" s="303"/>
      <c r="I34" s="348"/>
      <c r="J34" s="313" t="s">
        <v>391</v>
      </c>
      <c r="K34" s="313" t="s">
        <v>3316</v>
      </c>
      <c r="L34" s="313" t="s">
        <v>2052</v>
      </c>
      <c r="M34" s="313" t="s">
        <v>3539</v>
      </c>
      <c r="N34" s="313" t="s">
        <v>2975</v>
      </c>
      <c r="O34" s="313"/>
      <c r="P34" s="313" t="s">
        <v>121</v>
      </c>
      <c r="Q34" s="313" t="s">
        <v>49</v>
      </c>
      <c r="R34" s="313" t="s">
        <v>56</v>
      </c>
      <c r="S34" s="313" t="s">
        <v>3376</v>
      </c>
      <c r="T34" s="313">
        <v>0</v>
      </c>
      <c r="U34" s="313" t="s">
        <v>3331</v>
      </c>
      <c r="V34" s="313" t="s">
        <v>49</v>
      </c>
      <c r="W34" s="313" t="s">
        <v>49</v>
      </c>
      <c r="X34" s="313" t="s">
        <v>49</v>
      </c>
      <c r="Y34" s="313" t="s">
        <v>56</v>
      </c>
      <c r="Z34" s="537" t="s">
        <v>3325</v>
      </c>
      <c r="AA34" s="538" t="s">
        <v>3377</v>
      </c>
      <c r="AB34" s="539" t="s">
        <v>3377</v>
      </c>
      <c r="AC34" s="313" t="s">
        <v>3377</v>
      </c>
      <c r="AD34" s="313" t="s">
        <v>3377</v>
      </c>
      <c r="AE34" s="313" t="s">
        <v>3377</v>
      </c>
      <c r="AF34" s="313" t="s">
        <v>3377</v>
      </c>
      <c r="AG34" s="540"/>
      <c r="AH34" s="540"/>
    </row>
    <row r="35" spans="1:34" s="319" customFormat="1" ht="154">
      <c r="A35" s="281" t="s">
        <v>3540</v>
      </c>
      <c r="B35" s="313" t="s">
        <v>3541</v>
      </c>
      <c r="C35" s="303">
        <v>1</v>
      </c>
      <c r="D35" s="303">
        <v>2</v>
      </c>
      <c r="E35" s="303"/>
      <c r="F35" s="303"/>
      <c r="G35" s="303"/>
      <c r="H35" s="303"/>
      <c r="I35" s="348"/>
      <c r="J35" s="313" t="s">
        <v>391</v>
      </c>
      <c r="K35" s="313" t="s">
        <v>3316</v>
      </c>
      <c r="L35" s="313" t="s">
        <v>2052</v>
      </c>
      <c r="M35" s="313" t="s">
        <v>3542</v>
      </c>
      <c r="N35" s="313" t="s">
        <v>2975</v>
      </c>
      <c r="O35" s="313"/>
      <c r="P35" s="313" t="s">
        <v>121</v>
      </c>
      <c r="Q35" s="313" t="s">
        <v>49</v>
      </c>
      <c r="R35" s="313" t="s">
        <v>56</v>
      </c>
      <c r="S35" s="313" t="s">
        <v>3376</v>
      </c>
      <c r="T35" s="313">
        <v>0</v>
      </c>
      <c r="U35" s="313" t="s">
        <v>3331</v>
      </c>
      <c r="V35" s="313" t="s">
        <v>49</v>
      </c>
      <c r="W35" s="313" t="s">
        <v>49</v>
      </c>
      <c r="X35" s="313" t="s">
        <v>49</v>
      </c>
      <c r="Y35" s="313" t="s">
        <v>56</v>
      </c>
      <c r="Z35" s="537" t="s">
        <v>3325</v>
      </c>
      <c r="AA35" s="538" t="s">
        <v>3377</v>
      </c>
      <c r="AB35" s="539" t="s">
        <v>3377</v>
      </c>
      <c r="AC35" s="313" t="s">
        <v>3377</v>
      </c>
      <c r="AD35" s="313" t="s">
        <v>3377</v>
      </c>
      <c r="AE35" s="313" t="s">
        <v>3377</v>
      </c>
      <c r="AF35" s="313" t="s">
        <v>3377</v>
      </c>
      <c r="AG35" s="540"/>
      <c r="AH35" s="540"/>
    </row>
    <row r="36" spans="1:34" s="319" customFormat="1" ht="70">
      <c r="A36" s="281" t="s">
        <v>3543</v>
      </c>
      <c r="B36" s="313" t="s">
        <v>3544</v>
      </c>
      <c r="C36" s="303">
        <v>1</v>
      </c>
      <c r="D36" s="303">
        <v>2</v>
      </c>
      <c r="E36" s="303"/>
      <c r="F36" s="303"/>
      <c r="G36" s="303"/>
      <c r="H36" s="303"/>
      <c r="I36" s="348"/>
      <c r="J36" s="313" t="s">
        <v>391</v>
      </c>
      <c r="K36" s="313" t="s">
        <v>3316</v>
      </c>
      <c r="L36" s="313" t="s">
        <v>2052</v>
      </c>
      <c r="M36" s="313" t="s">
        <v>3542</v>
      </c>
      <c r="N36" s="313" t="s">
        <v>2975</v>
      </c>
      <c r="O36" s="313"/>
      <c r="P36" s="313" t="s">
        <v>121</v>
      </c>
      <c r="Q36" s="313" t="s">
        <v>49</v>
      </c>
      <c r="R36" s="313" t="s">
        <v>56</v>
      </c>
      <c r="S36" s="313" t="s">
        <v>3376</v>
      </c>
      <c r="T36" s="313">
        <v>0</v>
      </c>
      <c r="U36" s="313" t="s">
        <v>3331</v>
      </c>
      <c r="V36" s="313" t="s">
        <v>49</v>
      </c>
      <c r="W36" s="313" t="s">
        <v>49</v>
      </c>
      <c r="X36" s="313" t="s">
        <v>49</v>
      </c>
      <c r="Y36" s="313" t="s">
        <v>56</v>
      </c>
      <c r="Z36" s="537" t="s">
        <v>3325</v>
      </c>
      <c r="AA36" s="538" t="s">
        <v>3377</v>
      </c>
      <c r="AB36" s="539" t="s">
        <v>3377</v>
      </c>
      <c r="AC36" s="313" t="s">
        <v>3377</v>
      </c>
      <c r="AD36" s="313" t="s">
        <v>3377</v>
      </c>
      <c r="AE36" s="313" t="s">
        <v>3377</v>
      </c>
      <c r="AF36" s="313" t="s">
        <v>3377</v>
      </c>
      <c r="AG36" s="540"/>
      <c r="AH36" s="540"/>
    </row>
    <row r="37" spans="1:34" s="319" customFormat="1" ht="70">
      <c r="A37" s="281" t="s">
        <v>3545</v>
      </c>
      <c r="B37" s="313" t="s">
        <v>3546</v>
      </c>
      <c r="C37" s="303">
        <v>1</v>
      </c>
      <c r="D37" s="303">
        <v>2</v>
      </c>
      <c r="E37" s="303"/>
      <c r="F37" s="303"/>
      <c r="G37" s="303"/>
      <c r="H37" s="303"/>
      <c r="I37" s="348"/>
      <c r="J37" s="313" t="s">
        <v>391</v>
      </c>
      <c r="K37" s="313" t="s">
        <v>3316</v>
      </c>
      <c r="L37" s="313" t="s">
        <v>2052</v>
      </c>
      <c r="M37" s="313" t="s">
        <v>3542</v>
      </c>
      <c r="N37" s="313" t="s">
        <v>2975</v>
      </c>
      <c r="O37" s="313"/>
      <c r="P37" s="313" t="s">
        <v>121</v>
      </c>
      <c r="Q37" s="313" t="s">
        <v>49</v>
      </c>
      <c r="R37" s="313" t="s">
        <v>56</v>
      </c>
      <c r="S37" s="313" t="s">
        <v>3376</v>
      </c>
      <c r="T37" s="313">
        <v>0</v>
      </c>
      <c r="U37" s="313" t="s">
        <v>3331</v>
      </c>
      <c r="V37" s="313" t="s">
        <v>49</v>
      </c>
      <c r="W37" s="313" t="s">
        <v>49</v>
      </c>
      <c r="X37" s="313" t="s">
        <v>49</v>
      </c>
      <c r="Y37" s="313" t="s">
        <v>56</v>
      </c>
      <c r="Z37" s="537" t="s">
        <v>3325</v>
      </c>
      <c r="AA37" s="538" t="s">
        <v>3377</v>
      </c>
      <c r="AB37" s="539" t="s">
        <v>3377</v>
      </c>
      <c r="AC37" s="313" t="s">
        <v>3377</v>
      </c>
      <c r="AD37" s="313" t="s">
        <v>3377</v>
      </c>
      <c r="AE37" s="313" t="s">
        <v>3377</v>
      </c>
      <c r="AF37" s="313" t="s">
        <v>3377</v>
      </c>
      <c r="AG37" s="540"/>
      <c r="AH37" s="540"/>
    </row>
    <row r="38" spans="1:34" s="319" customFormat="1" ht="70">
      <c r="A38" s="281" t="s">
        <v>3547</v>
      </c>
      <c r="B38" s="313" t="s">
        <v>3548</v>
      </c>
      <c r="C38" s="303">
        <v>1</v>
      </c>
      <c r="D38" s="303">
        <v>2</v>
      </c>
      <c r="E38" s="303"/>
      <c r="F38" s="303"/>
      <c r="G38" s="303"/>
      <c r="H38" s="303"/>
      <c r="I38" s="348"/>
      <c r="J38" s="313" t="s">
        <v>391</v>
      </c>
      <c r="K38" s="313" t="s">
        <v>3316</v>
      </c>
      <c r="L38" s="313" t="s">
        <v>2052</v>
      </c>
      <c r="M38" s="313" t="s">
        <v>3542</v>
      </c>
      <c r="N38" s="313" t="s">
        <v>2975</v>
      </c>
      <c r="O38" s="313"/>
      <c r="P38" s="313" t="s">
        <v>121</v>
      </c>
      <c r="Q38" s="313" t="s">
        <v>49</v>
      </c>
      <c r="R38" s="313" t="s">
        <v>56</v>
      </c>
      <c r="S38" s="313" t="s">
        <v>3376</v>
      </c>
      <c r="T38" s="313">
        <v>0</v>
      </c>
      <c r="U38" s="313" t="s">
        <v>3331</v>
      </c>
      <c r="V38" s="313" t="s">
        <v>49</v>
      </c>
      <c r="W38" s="313" t="s">
        <v>49</v>
      </c>
      <c r="X38" s="313" t="s">
        <v>49</v>
      </c>
      <c r="Y38" s="313" t="s">
        <v>56</v>
      </c>
      <c r="Z38" s="537" t="s">
        <v>3325</v>
      </c>
      <c r="AA38" s="538" t="s">
        <v>3377</v>
      </c>
      <c r="AB38" s="539" t="s">
        <v>3377</v>
      </c>
      <c r="AC38" s="313" t="s">
        <v>3377</v>
      </c>
      <c r="AD38" s="313" t="s">
        <v>3377</v>
      </c>
      <c r="AE38" s="313" t="s">
        <v>3377</v>
      </c>
      <c r="AF38" s="313" t="s">
        <v>3377</v>
      </c>
      <c r="AG38" s="540"/>
      <c r="AH38" s="540"/>
    </row>
    <row r="39" spans="1:34" s="319" customFormat="1" ht="70">
      <c r="A39" s="281" t="s">
        <v>3549</v>
      </c>
      <c r="B39" s="313" t="s">
        <v>3550</v>
      </c>
      <c r="C39" s="303">
        <v>1</v>
      </c>
      <c r="D39" s="303">
        <v>2</v>
      </c>
      <c r="E39" s="303"/>
      <c r="F39" s="303"/>
      <c r="G39" s="303"/>
      <c r="H39" s="303"/>
      <c r="I39" s="348"/>
      <c r="J39" s="313" t="s">
        <v>391</v>
      </c>
      <c r="K39" s="313" t="s">
        <v>3316</v>
      </c>
      <c r="L39" s="313" t="s">
        <v>2052</v>
      </c>
      <c r="M39" s="313" t="s">
        <v>3542</v>
      </c>
      <c r="N39" s="313" t="s">
        <v>2975</v>
      </c>
      <c r="O39" s="313"/>
      <c r="P39" s="313" t="s">
        <v>121</v>
      </c>
      <c r="Q39" s="313" t="s">
        <v>49</v>
      </c>
      <c r="R39" s="313" t="s">
        <v>56</v>
      </c>
      <c r="S39" s="313" t="s">
        <v>3376</v>
      </c>
      <c r="T39" s="313">
        <v>0</v>
      </c>
      <c r="U39" s="313" t="s">
        <v>3331</v>
      </c>
      <c r="V39" s="313" t="s">
        <v>49</v>
      </c>
      <c r="W39" s="313" t="s">
        <v>49</v>
      </c>
      <c r="X39" s="313" t="s">
        <v>49</v>
      </c>
      <c r="Y39" s="313" t="s">
        <v>56</v>
      </c>
      <c r="Z39" s="537" t="s">
        <v>3325</v>
      </c>
      <c r="AA39" s="538" t="s">
        <v>3377</v>
      </c>
      <c r="AB39" s="539" t="s">
        <v>3377</v>
      </c>
      <c r="AC39" s="313" t="s">
        <v>3377</v>
      </c>
      <c r="AD39" s="313" t="s">
        <v>3377</v>
      </c>
      <c r="AE39" s="313" t="s">
        <v>3377</v>
      </c>
      <c r="AF39" s="313" t="s">
        <v>3377</v>
      </c>
      <c r="AG39" s="540"/>
      <c r="AH39" s="540"/>
    </row>
    <row r="40" spans="1:34" s="319" customFormat="1" ht="224">
      <c r="A40" s="281" t="s">
        <v>3551</v>
      </c>
      <c r="B40" s="313" t="s">
        <v>3552</v>
      </c>
      <c r="C40" s="303">
        <v>1</v>
      </c>
      <c r="D40" s="303">
        <v>2</v>
      </c>
      <c r="E40" s="303"/>
      <c r="F40" s="303"/>
      <c r="G40" s="303"/>
      <c r="H40" s="303"/>
      <c r="I40" s="348"/>
      <c r="J40" s="313" t="s">
        <v>391</v>
      </c>
      <c r="K40" s="313" t="s">
        <v>3316</v>
      </c>
      <c r="L40" s="313" t="s">
        <v>2052</v>
      </c>
      <c r="M40" s="313" t="s">
        <v>3553</v>
      </c>
      <c r="N40" s="313" t="s">
        <v>2975</v>
      </c>
      <c r="O40" s="313"/>
      <c r="P40" s="313" t="s">
        <v>121</v>
      </c>
      <c r="Q40" s="313" t="s">
        <v>49</v>
      </c>
      <c r="R40" s="313" t="s">
        <v>56</v>
      </c>
      <c r="S40" s="313" t="s">
        <v>3376</v>
      </c>
      <c r="T40" s="313">
        <v>0</v>
      </c>
      <c r="U40" s="313" t="s">
        <v>3331</v>
      </c>
      <c r="V40" s="313" t="s">
        <v>49</v>
      </c>
      <c r="W40" s="313" t="s">
        <v>49</v>
      </c>
      <c r="X40" s="313" t="s">
        <v>49</v>
      </c>
      <c r="Y40" s="313" t="s">
        <v>56</v>
      </c>
      <c r="Z40" s="537" t="s">
        <v>3325</v>
      </c>
      <c r="AA40" s="538" t="s">
        <v>3377</v>
      </c>
      <c r="AB40" s="539" t="s">
        <v>3377</v>
      </c>
      <c r="AC40" s="313" t="s">
        <v>3377</v>
      </c>
      <c r="AD40" s="313" t="s">
        <v>3377</v>
      </c>
      <c r="AE40" s="313" t="s">
        <v>3377</v>
      </c>
      <c r="AF40" s="313" t="s">
        <v>3377</v>
      </c>
      <c r="AG40" s="540"/>
      <c r="AH40" s="540"/>
    </row>
    <row r="41" spans="1:34" s="319" customFormat="1" ht="70">
      <c r="A41" s="281" t="s">
        <v>3554</v>
      </c>
      <c r="B41" s="313" t="s">
        <v>3555</v>
      </c>
      <c r="C41" s="303">
        <v>1</v>
      </c>
      <c r="D41" s="303">
        <v>2</v>
      </c>
      <c r="E41" s="303"/>
      <c r="F41" s="303"/>
      <c r="G41" s="303"/>
      <c r="H41" s="303"/>
      <c r="I41" s="348"/>
      <c r="J41" s="313" t="s">
        <v>391</v>
      </c>
      <c r="K41" s="313" t="s">
        <v>3316</v>
      </c>
      <c r="L41" s="313" t="s">
        <v>2052</v>
      </c>
      <c r="M41" s="313" t="s">
        <v>3556</v>
      </c>
      <c r="N41" s="313" t="s">
        <v>2975</v>
      </c>
      <c r="O41" s="313"/>
      <c r="P41" s="313" t="s">
        <v>121</v>
      </c>
      <c r="Q41" s="313" t="s">
        <v>49</v>
      </c>
      <c r="R41" s="313" t="s">
        <v>56</v>
      </c>
      <c r="S41" s="313" t="s">
        <v>3376</v>
      </c>
      <c r="T41" s="313">
        <v>0</v>
      </c>
      <c r="U41" s="313" t="s">
        <v>3331</v>
      </c>
      <c r="V41" s="313" t="s">
        <v>49</v>
      </c>
      <c r="W41" s="313" t="s">
        <v>49</v>
      </c>
      <c r="X41" s="313" t="s">
        <v>49</v>
      </c>
      <c r="Y41" s="313" t="s">
        <v>56</v>
      </c>
      <c r="Z41" s="537" t="s">
        <v>3325</v>
      </c>
      <c r="AA41" s="538" t="s">
        <v>3377</v>
      </c>
      <c r="AB41" s="539" t="s">
        <v>3377</v>
      </c>
      <c r="AC41" s="313" t="s">
        <v>3377</v>
      </c>
      <c r="AD41" s="313" t="s">
        <v>3377</v>
      </c>
      <c r="AE41" s="313" t="s">
        <v>3377</v>
      </c>
      <c r="AF41" s="313" t="s">
        <v>3377</v>
      </c>
      <c r="AG41" s="540"/>
      <c r="AH41" s="540"/>
    </row>
    <row r="42" spans="1:34" s="319" customFormat="1" ht="112">
      <c r="A42" s="281" t="s">
        <v>3557</v>
      </c>
      <c r="B42" s="313" t="s">
        <v>3558</v>
      </c>
      <c r="C42" s="303">
        <v>1</v>
      </c>
      <c r="D42" s="303">
        <v>2</v>
      </c>
      <c r="E42" s="303"/>
      <c r="F42" s="303"/>
      <c r="G42" s="303"/>
      <c r="H42" s="303"/>
      <c r="I42" s="348"/>
      <c r="J42" s="313" t="s">
        <v>391</v>
      </c>
      <c r="K42" s="313" t="s">
        <v>3316</v>
      </c>
      <c r="L42" s="313" t="s">
        <v>2052</v>
      </c>
      <c r="M42" s="313" t="s">
        <v>3559</v>
      </c>
      <c r="N42" s="313" t="s">
        <v>2975</v>
      </c>
      <c r="O42" s="313"/>
      <c r="P42" s="313" t="s">
        <v>121</v>
      </c>
      <c r="Q42" s="313" t="s">
        <v>49</v>
      </c>
      <c r="R42" s="313" t="s">
        <v>56</v>
      </c>
      <c r="S42" s="313" t="s">
        <v>3376</v>
      </c>
      <c r="T42" s="313">
        <v>0</v>
      </c>
      <c r="U42" s="313" t="s">
        <v>3331</v>
      </c>
      <c r="V42" s="313" t="s">
        <v>49</v>
      </c>
      <c r="W42" s="313" t="s">
        <v>49</v>
      </c>
      <c r="X42" s="313" t="s">
        <v>49</v>
      </c>
      <c r="Y42" s="313" t="s">
        <v>56</v>
      </c>
      <c r="Z42" s="537" t="s">
        <v>3325</v>
      </c>
      <c r="AA42" s="538" t="s">
        <v>3377</v>
      </c>
      <c r="AB42" s="539" t="s">
        <v>3377</v>
      </c>
      <c r="AC42" s="313" t="s">
        <v>3377</v>
      </c>
      <c r="AD42" s="313" t="s">
        <v>3377</v>
      </c>
      <c r="AE42" s="313" t="s">
        <v>3377</v>
      </c>
      <c r="AF42" s="313" t="s">
        <v>3377</v>
      </c>
      <c r="AG42" s="540"/>
      <c r="AH42" s="540"/>
    </row>
    <row r="43" spans="1:34" s="319" customFormat="1" ht="84">
      <c r="A43" s="281" t="s">
        <v>3560</v>
      </c>
      <c r="B43" s="313" t="s">
        <v>3561</v>
      </c>
      <c r="C43" s="303">
        <v>1</v>
      </c>
      <c r="D43" s="303">
        <v>2</v>
      </c>
      <c r="E43" s="303"/>
      <c r="F43" s="303"/>
      <c r="G43" s="303"/>
      <c r="H43" s="303"/>
      <c r="I43" s="348"/>
      <c r="J43" s="313" t="s">
        <v>391</v>
      </c>
      <c r="K43" s="313" t="s">
        <v>3316</v>
      </c>
      <c r="L43" s="313" t="s">
        <v>2052</v>
      </c>
      <c r="M43" s="313" t="s">
        <v>3562</v>
      </c>
      <c r="N43" s="313" t="s">
        <v>2975</v>
      </c>
      <c r="O43" s="313"/>
      <c r="P43" s="313" t="s">
        <v>121</v>
      </c>
      <c r="Q43" s="313" t="s">
        <v>49</v>
      </c>
      <c r="R43" s="313" t="s">
        <v>56</v>
      </c>
      <c r="S43" s="313" t="s">
        <v>3376</v>
      </c>
      <c r="T43" s="313">
        <v>0</v>
      </c>
      <c r="U43" s="313" t="s">
        <v>3331</v>
      </c>
      <c r="V43" s="313" t="s">
        <v>49</v>
      </c>
      <c r="W43" s="313" t="s">
        <v>49</v>
      </c>
      <c r="X43" s="313" t="s">
        <v>49</v>
      </c>
      <c r="Y43" s="313" t="s">
        <v>56</v>
      </c>
      <c r="Z43" s="537" t="s">
        <v>3325</v>
      </c>
      <c r="AA43" s="538" t="s">
        <v>3377</v>
      </c>
      <c r="AB43" s="539" t="s">
        <v>3377</v>
      </c>
      <c r="AC43" s="313" t="s">
        <v>3377</v>
      </c>
      <c r="AD43" s="313" t="s">
        <v>3377</v>
      </c>
      <c r="AE43" s="313" t="s">
        <v>3377</v>
      </c>
      <c r="AF43" s="313" t="s">
        <v>3377</v>
      </c>
      <c r="AG43" s="540"/>
      <c r="AH43" s="540"/>
    </row>
    <row r="44" spans="1:34" s="319" customFormat="1" ht="70">
      <c r="A44" s="281" t="s">
        <v>3563</v>
      </c>
      <c r="B44" s="313" t="s">
        <v>3564</v>
      </c>
      <c r="C44" s="303">
        <v>1</v>
      </c>
      <c r="D44" s="303">
        <v>2</v>
      </c>
      <c r="E44" s="303"/>
      <c r="F44" s="303"/>
      <c r="G44" s="303"/>
      <c r="H44" s="303"/>
      <c r="I44" s="348"/>
      <c r="J44" s="313" t="s">
        <v>391</v>
      </c>
      <c r="K44" s="313" t="s">
        <v>3316</v>
      </c>
      <c r="L44" s="313" t="s">
        <v>2052</v>
      </c>
      <c r="M44" s="313" t="s">
        <v>3565</v>
      </c>
      <c r="N44" s="313" t="s">
        <v>2975</v>
      </c>
      <c r="O44" s="313"/>
      <c r="P44" s="313" t="s">
        <v>121</v>
      </c>
      <c r="Q44" s="313" t="s">
        <v>49</v>
      </c>
      <c r="R44" s="313" t="s">
        <v>56</v>
      </c>
      <c r="S44" s="313" t="s">
        <v>3376</v>
      </c>
      <c r="T44" s="313">
        <v>0</v>
      </c>
      <c r="U44" s="313" t="s">
        <v>3331</v>
      </c>
      <c r="V44" s="313" t="s">
        <v>49</v>
      </c>
      <c r="W44" s="313" t="s">
        <v>49</v>
      </c>
      <c r="X44" s="313" t="s">
        <v>49</v>
      </c>
      <c r="Y44" s="313" t="s">
        <v>56</v>
      </c>
      <c r="Z44" s="537" t="s">
        <v>3325</v>
      </c>
      <c r="AA44" s="538" t="s">
        <v>3377</v>
      </c>
      <c r="AB44" s="539" t="s">
        <v>3377</v>
      </c>
      <c r="AC44" s="313" t="s">
        <v>3377</v>
      </c>
      <c r="AD44" s="313" t="s">
        <v>3377</v>
      </c>
      <c r="AE44" s="313" t="s">
        <v>3377</v>
      </c>
      <c r="AF44" s="313" t="s">
        <v>3377</v>
      </c>
      <c r="AG44" s="540"/>
      <c r="AH44" s="540"/>
    </row>
    <row r="45" spans="1:34" s="319" customFormat="1" ht="70">
      <c r="A45" s="281" t="s">
        <v>3566</v>
      </c>
      <c r="B45" s="313" t="s">
        <v>3567</v>
      </c>
      <c r="C45" s="303">
        <v>1</v>
      </c>
      <c r="D45" s="303">
        <v>2</v>
      </c>
      <c r="E45" s="303"/>
      <c r="F45" s="303"/>
      <c r="G45" s="303"/>
      <c r="H45" s="303"/>
      <c r="I45" s="348"/>
      <c r="J45" s="313" t="s">
        <v>391</v>
      </c>
      <c r="K45" s="313" t="s">
        <v>3316</v>
      </c>
      <c r="L45" s="313" t="s">
        <v>2052</v>
      </c>
      <c r="M45" s="313" t="s">
        <v>3553</v>
      </c>
      <c r="N45" s="313" t="s">
        <v>2975</v>
      </c>
      <c r="O45" s="313"/>
      <c r="P45" s="313" t="s">
        <v>121</v>
      </c>
      <c r="Q45" s="313" t="s">
        <v>49</v>
      </c>
      <c r="R45" s="313" t="s">
        <v>56</v>
      </c>
      <c r="S45" s="313" t="s">
        <v>3376</v>
      </c>
      <c r="T45" s="313">
        <v>0</v>
      </c>
      <c r="U45" s="313" t="s">
        <v>3331</v>
      </c>
      <c r="V45" s="313" t="s">
        <v>49</v>
      </c>
      <c r="W45" s="313" t="s">
        <v>49</v>
      </c>
      <c r="X45" s="313" t="s">
        <v>49</v>
      </c>
      <c r="Y45" s="313" t="s">
        <v>56</v>
      </c>
      <c r="Z45" s="537" t="s">
        <v>3325</v>
      </c>
      <c r="AA45" s="538" t="s">
        <v>3377</v>
      </c>
      <c r="AB45" s="539" t="s">
        <v>3377</v>
      </c>
      <c r="AC45" s="313" t="s">
        <v>3377</v>
      </c>
      <c r="AD45" s="313" t="s">
        <v>3377</v>
      </c>
      <c r="AE45" s="313" t="s">
        <v>3377</v>
      </c>
      <c r="AF45" s="313" t="s">
        <v>3377</v>
      </c>
      <c r="AG45" s="540"/>
      <c r="AH45" s="540"/>
    </row>
    <row r="46" spans="1:34" s="319" customFormat="1" ht="84">
      <c r="A46" s="281" t="s">
        <v>3568</v>
      </c>
      <c r="B46" s="313" t="s">
        <v>3569</v>
      </c>
      <c r="C46" s="303">
        <v>1</v>
      </c>
      <c r="D46" s="303">
        <v>2</v>
      </c>
      <c r="E46" s="303"/>
      <c r="F46" s="303"/>
      <c r="G46" s="303"/>
      <c r="H46" s="303"/>
      <c r="I46" s="348"/>
      <c r="J46" s="313" t="s">
        <v>391</v>
      </c>
      <c r="K46" s="313" t="s">
        <v>3316</v>
      </c>
      <c r="L46" s="313" t="s">
        <v>2052</v>
      </c>
      <c r="M46" s="313" t="s">
        <v>3570</v>
      </c>
      <c r="N46" s="313" t="s">
        <v>2975</v>
      </c>
      <c r="O46" s="313"/>
      <c r="P46" s="313" t="s">
        <v>121</v>
      </c>
      <c r="Q46" s="313" t="s">
        <v>49</v>
      </c>
      <c r="R46" s="313" t="s">
        <v>56</v>
      </c>
      <c r="S46" s="313" t="s">
        <v>3376</v>
      </c>
      <c r="T46" s="313">
        <v>0</v>
      </c>
      <c r="U46" s="313" t="s">
        <v>3331</v>
      </c>
      <c r="V46" s="313" t="s">
        <v>49</v>
      </c>
      <c r="W46" s="313" t="s">
        <v>49</v>
      </c>
      <c r="X46" s="313" t="s">
        <v>49</v>
      </c>
      <c r="Y46" s="313" t="s">
        <v>56</v>
      </c>
      <c r="Z46" s="537" t="s">
        <v>3325</v>
      </c>
      <c r="AA46" s="538" t="s">
        <v>3377</v>
      </c>
      <c r="AB46" s="539" t="s">
        <v>3377</v>
      </c>
      <c r="AC46" s="313" t="s">
        <v>3377</v>
      </c>
      <c r="AD46" s="313" t="s">
        <v>3377</v>
      </c>
      <c r="AE46" s="313" t="s">
        <v>3377</v>
      </c>
      <c r="AF46" s="313" t="s">
        <v>3377</v>
      </c>
      <c r="AG46" s="540"/>
      <c r="AH46" s="540"/>
    </row>
    <row r="47" spans="1:34" s="319" customFormat="1" ht="70">
      <c r="A47" s="281" t="s">
        <v>3571</v>
      </c>
      <c r="B47" s="313" t="s">
        <v>3572</v>
      </c>
      <c r="C47" s="303">
        <v>1</v>
      </c>
      <c r="D47" s="303">
        <v>2</v>
      </c>
      <c r="E47" s="303"/>
      <c r="F47" s="303"/>
      <c r="G47" s="303"/>
      <c r="H47" s="303"/>
      <c r="I47" s="348"/>
      <c r="J47" s="313" t="s">
        <v>391</v>
      </c>
      <c r="K47" s="313" t="s">
        <v>3316</v>
      </c>
      <c r="L47" s="313" t="s">
        <v>2052</v>
      </c>
      <c r="M47" s="313" t="s">
        <v>3573</v>
      </c>
      <c r="N47" s="313" t="s">
        <v>2975</v>
      </c>
      <c r="O47" s="313"/>
      <c r="P47" s="313" t="s">
        <v>121</v>
      </c>
      <c r="Q47" s="313" t="s">
        <v>49</v>
      </c>
      <c r="R47" s="313" t="s">
        <v>56</v>
      </c>
      <c r="S47" s="313" t="s">
        <v>3376</v>
      </c>
      <c r="T47" s="313">
        <v>0</v>
      </c>
      <c r="U47" s="313" t="s">
        <v>3331</v>
      </c>
      <c r="V47" s="313" t="s">
        <v>49</v>
      </c>
      <c r="W47" s="313" t="s">
        <v>49</v>
      </c>
      <c r="X47" s="313" t="s">
        <v>49</v>
      </c>
      <c r="Y47" s="313" t="s">
        <v>56</v>
      </c>
      <c r="Z47" s="537" t="s">
        <v>3325</v>
      </c>
      <c r="AA47" s="538" t="s">
        <v>3377</v>
      </c>
      <c r="AB47" s="539" t="s">
        <v>3377</v>
      </c>
      <c r="AC47" s="313" t="s">
        <v>3377</v>
      </c>
      <c r="AD47" s="313" t="s">
        <v>3377</v>
      </c>
      <c r="AE47" s="313" t="s">
        <v>3377</v>
      </c>
      <c r="AF47" s="313" t="s">
        <v>3377</v>
      </c>
      <c r="AG47" s="540"/>
      <c r="AH47" s="540"/>
    </row>
    <row r="48" spans="1:34" s="319" customFormat="1" ht="70">
      <c r="A48" s="281" t="s">
        <v>3574</v>
      </c>
      <c r="B48" s="313" t="s">
        <v>3575</v>
      </c>
      <c r="C48" s="303">
        <v>1</v>
      </c>
      <c r="D48" s="303">
        <v>2</v>
      </c>
      <c r="E48" s="303"/>
      <c r="F48" s="303"/>
      <c r="G48" s="303"/>
      <c r="H48" s="303"/>
      <c r="I48" s="348"/>
      <c r="J48" s="313" t="s">
        <v>391</v>
      </c>
      <c r="K48" s="313" t="s">
        <v>3316</v>
      </c>
      <c r="L48" s="313" t="s">
        <v>2052</v>
      </c>
      <c r="M48" s="313" t="s">
        <v>3576</v>
      </c>
      <c r="N48" s="313" t="s">
        <v>2975</v>
      </c>
      <c r="O48" s="313"/>
      <c r="P48" s="313" t="s">
        <v>121</v>
      </c>
      <c r="Q48" s="313" t="s">
        <v>49</v>
      </c>
      <c r="R48" s="313" t="s">
        <v>56</v>
      </c>
      <c r="S48" s="313" t="s">
        <v>3376</v>
      </c>
      <c r="T48" s="313">
        <v>0</v>
      </c>
      <c r="U48" s="313" t="s">
        <v>3331</v>
      </c>
      <c r="V48" s="313" t="s">
        <v>49</v>
      </c>
      <c r="W48" s="313" t="s">
        <v>49</v>
      </c>
      <c r="X48" s="313" t="s">
        <v>49</v>
      </c>
      <c r="Y48" s="313" t="s">
        <v>56</v>
      </c>
      <c r="Z48" s="537" t="s">
        <v>3325</v>
      </c>
      <c r="AA48" s="538" t="s">
        <v>3377</v>
      </c>
      <c r="AB48" s="539" t="s">
        <v>3377</v>
      </c>
      <c r="AC48" s="313" t="s">
        <v>3377</v>
      </c>
      <c r="AD48" s="313" t="s">
        <v>3377</v>
      </c>
      <c r="AE48" s="313" t="s">
        <v>3377</v>
      </c>
      <c r="AF48" s="313" t="s">
        <v>3377</v>
      </c>
      <c r="AG48" s="540"/>
      <c r="AH48" s="540"/>
    </row>
    <row r="49" spans="1:34" s="319" customFormat="1" ht="70">
      <c r="A49" s="281" t="s">
        <v>3577</v>
      </c>
      <c r="B49" s="313" t="s">
        <v>3578</v>
      </c>
      <c r="C49" s="303">
        <v>1</v>
      </c>
      <c r="D49" s="303">
        <v>2</v>
      </c>
      <c r="E49" s="303"/>
      <c r="F49" s="303"/>
      <c r="G49" s="303"/>
      <c r="H49" s="303"/>
      <c r="I49" s="348"/>
      <c r="J49" s="313" t="s">
        <v>391</v>
      </c>
      <c r="K49" s="313" t="s">
        <v>3316</v>
      </c>
      <c r="L49" s="313" t="s">
        <v>2052</v>
      </c>
      <c r="M49" s="313" t="s">
        <v>3579</v>
      </c>
      <c r="N49" s="313" t="s">
        <v>2975</v>
      </c>
      <c r="O49" s="313"/>
      <c r="P49" s="313" t="s">
        <v>121</v>
      </c>
      <c r="Q49" s="313" t="s">
        <v>49</v>
      </c>
      <c r="R49" s="313" t="s">
        <v>56</v>
      </c>
      <c r="S49" s="313" t="s">
        <v>3376</v>
      </c>
      <c r="T49" s="313">
        <v>0</v>
      </c>
      <c r="U49" s="313" t="s">
        <v>3331</v>
      </c>
      <c r="V49" s="313" t="s">
        <v>49</v>
      </c>
      <c r="W49" s="313" t="s">
        <v>49</v>
      </c>
      <c r="X49" s="313" t="s">
        <v>49</v>
      </c>
      <c r="Y49" s="313" t="s">
        <v>56</v>
      </c>
      <c r="Z49" s="537" t="s">
        <v>3325</v>
      </c>
      <c r="AA49" s="538" t="s">
        <v>3377</v>
      </c>
      <c r="AB49" s="539" t="s">
        <v>3377</v>
      </c>
      <c r="AC49" s="313" t="s">
        <v>3377</v>
      </c>
      <c r="AD49" s="313" t="s">
        <v>3377</v>
      </c>
      <c r="AE49" s="313" t="s">
        <v>3377</v>
      </c>
      <c r="AF49" s="313" t="s">
        <v>3377</v>
      </c>
      <c r="AG49" s="540"/>
      <c r="AH49" s="540"/>
    </row>
    <row r="50" spans="1:34" s="319" customFormat="1" ht="70">
      <c r="A50" s="281" t="s">
        <v>3580</v>
      </c>
      <c r="B50" s="313" t="s">
        <v>3581</v>
      </c>
      <c r="C50" s="303">
        <v>1</v>
      </c>
      <c r="D50" s="303">
        <v>2</v>
      </c>
      <c r="E50" s="303"/>
      <c r="F50" s="303"/>
      <c r="G50" s="303"/>
      <c r="H50" s="303"/>
      <c r="I50" s="348"/>
      <c r="J50" s="313" t="s">
        <v>391</v>
      </c>
      <c r="K50" s="313" t="s">
        <v>3316</v>
      </c>
      <c r="L50" s="313" t="s">
        <v>2052</v>
      </c>
      <c r="M50" s="313" t="s">
        <v>3582</v>
      </c>
      <c r="N50" s="313" t="s">
        <v>2975</v>
      </c>
      <c r="O50" s="313"/>
      <c r="P50" s="313" t="s">
        <v>121</v>
      </c>
      <c r="Q50" s="313" t="s">
        <v>49</v>
      </c>
      <c r="R50" s="313" t="s">
        <v>56</v>
      </c>
      <c r="S50" s="313" t="s">
        <v>3376</v>
      </c>
      <c r="T50" s="313">
        <v>0</v>
      </c>
      <c r="U50" s="313" t="s">
        <v>3331</v>
      </c>
      <c r="V50" s="313" t="s">
        <v>49</v>
      </c>
      <c r="W50" s="313" t="s">
        <v>49</v>
      </c>
      <c r="X50" s="313" t="s">
        <v>49</v>
      </c>
      <c r="Y50" s="313" t="s">
        <v>56</v>
      </c>
      <c r="Z50" s="537" t="s">
        <v>3325</v>
      </c>
      <c r="AA50" s="538" t="s">
        <v>3377</v>
      </c>
      <c r="AB50" s="539" t="s">
        <v>3377</v>
      </c>
      <c r="AC50" s="313" t="s">
        <v>3377</v>
      </c>
      <c r="AD50" s="313" t="s">
        <v>3377</v>
      </c>
      <c r="AE50" s="313" t="s">
        <v>3377</v>
      </c>
      <c r="AF50" s="313" t="s">
        <v>3377</v>
      </c>
      <c r="AG50" s="540"/>
      <c r="AH50" s="540"/>
    </row>
    <row r="51" spans="1:34" s="319" customFormat="1" ht="84">
      <c r="A51" s="281" t="s">
        <v>3583</v>
      </c>
      <c r="B51" s="313" t="s">
        <v>3584</v>
      </c>
      <c r="C51" s="303">
        <v>1</v>
      </c>
      <c r="D51" s="303">
        <v>2</v>
      </c>
      <c r="E51" s="303"/>
      <c r="F51" s="303"/>
      <c r="G51" s="303"/>
      <c r="H51" s="303"/>
      <c r="I51" s="348"/>
      <c r="J51" s="313" t="s">
        <v>391</v>
      </c>
      <c r="K51" s="313" t="s">
        <v>3316</v>
      </c>
      <c r="L51" s="313" t="s">
        <v>2052</v>
      </c>
      <c r="M51" s="313" t="s">
        <v>3585</v>
      </c>
      <c r="N51" s="313" t="s">
        <v>2975</v>
      </c>
      <c r="O51" s="313"/>
      <c r="P51" s="313" t="s">
        <v>121</v>
      </c>
      <c r="Q51" s="313" t="s">
        <v>49</v>
      </c>
      <c r="R51" s="313" t="s">
        <v>56</v>
      </c>
      <c r="S51" s="313" t="s">
        <v>3376</v>
      </c>
      <c r="T51" s="313">
        <v>0</v>
      </c>
      <c r="U51" s="313" t="s">
        <v>3331</v>
      </c>
      <c r="V51" s="313" t="s">
        <v>49</v>
      </c>
      <c r="W51" s="313" t="s">
        <v>49</v>
      </c>
      <c r="X51" s="313" t="s">
        <v>49</v>
      </c>
      <c r="Y51" s="313" t="s">
        <v>56</v>
      </c>
      <c r="Z51" s="537" t="s">
        <v>3325</v>
      </c>
      <c r="AA51" s="538" t="s">
        <v>3377</v>
      </c>
      <c r="AB51" s="539" t="s">
        <v>3377</v>
      </c>
      <c r="AC51" s="313" t="s">
        <v>3377</v>
      </c>
      <c r="AD51" s="313" t="s">
        <v>3377</v>
      </c>
      <c r="AE51" s="313" t="s">
        <v>3377</v>
      </c>
      <c r="AF51" s="313" t="s">
        <v>3377</v>
      </c>
      <c r="AG51" s="540"/>
      <c r="AH51" s="540"/>
    </row>
    <row r="52" spans="1:34" s="319" customFormat="1" ht="98">
      <c r="A52" s="281" t="s">
        <v>3586</v>
      </c>
      <c r="B52" s="313" t="s">
        <v>3587</v>
      </c>
      <c r="C52" s="303">
        <v>1</v>
      </c>
      <c r="D52" s="303">
        <v>2</v>
      </c>
      <c r="E52" s="303"/>
      <c r="F52" s="303"/>
      <c r="G52" s="303"/>
      <c r="H52" s="303"/>
      <c r="I52" s="348"/>
      <c r="J52" s="313" t="s">
        <v>391</v>
      </c>
      <c r="K52" s="313" t="s">
        <v>3316</v>
      </c>
      <c r="L52" s="313" t="s">
        <v>2052</v>
      </c>
      <c r="M52" s="313" t="s">
        <v>3553</v>
      </c>
      <c r="N52" s="313" t="s">
        <v>2975</v>
      </c>
      <c r="O52" s="313"/>
      <c r="P52" s="313" t="s">
        <v>121</v>
      </c>
      <c r="Q52" s="313" t="s">
        <v>49</v>
      </c>
      <c r="R52" s="313" t="s">
        <v>56</v>
      </c>
      <c r="S52" s="313" t="s">
        <v>3376</v>
      </c>
      <c r="T52" s="313">
        <v>0</v>
      </c>
      <c r="U52" s="313" t="s">
        <v>3331</v>
      </c>
      <c r="V52" s="313" t="s">
        <v>49</v>
      </c>
      <c r="W52" s="313" t="s">
        <v>49</v>
      </c>
      <c r="X52" s="313" t="s">
        <v>49</v>
      </c>
      <c r="Y52" s="313" t="s">
        <v>56</v>
      </c>
      <c r="Z52" s="537" t="s">
        <v>3325</v>
      </c>
      <c r="AA52" s="538" t="s">
        <v>3377</v>
      </c>
      <c r="AB52" s="539" t="s">
        <v>3377</v>
      </c>
      <c r="AC52" s="313" t="s">
        <v>3377</v>
      </c>
      <c r="AD52" s="313" t="s">
        <v>3377</v>
      </c>
      <c r="AE52" s="313" t="s">
        <v>3377</v>
      </c>
      <c r="AF52" s="313" t="s">
        <v>3377</v>
      </c>
      <c r="AG52" s="540"/>
      <c r="AH52" s="540"/>
    </row>
    <row r="53" spans="1:34" s="319" customFormat="1" ht="70">
      <c r="A53" s="281" t="s">
        <v>3588</v>
      </c>
      <c r="B53" s="313" t="s">
        <v>3589</v>
      </c>
      <c r="C53" s="303">
        <v>1</v>
      </c>
      <c r="D53" s="303">
        <v>2</v>
      </c>
      <c r="E53" s="303"/>
      <c r="F53" s="303"/>
      <c r="G53" s="303"/>
      <c r="H53" s="303"/>
      <c r="I53" s="348"/>
      <c r="J53" s="313" t="s">
        <v>391</v>
      </c>
      <c r="K53" s="313" t="s">
        <v>3316</v>
      </c>
      <c r="L53" s="313" t="s">
        <v>2052</v>
      </c>
      <c r="M53" s="313" t="s">
        <v>3590</v>
      </c>
      <c r="N53" s="313" t="s">
        <v>2975</v>
      </c>
      <c r="O53" s="313"/>
      <c r="P53" s="313" t="s">
        <v>121</v>
      </c>
      <c r="Q53" s="313" t="s">
        <v>49</v>
      </c>
      <c r="R53" s="313" t="s">
        <v>56</v>
      </c>
      <c r="S53" s="313" t="s">
        <v>3376</v>
      </c>
      <c r="T53" s="313">
        <v>0</v>
      </c>
      <c r="U53" s="313" t="s">
        <v>3331</v>
      </c>
      <c r="V53" s="313" t="s">
        <v>49</v>
      </c>
      <c r="W53" s="313" t="s">
        <v>49</v>
      </c>
      <c r="X53" s="313" t="s">
        <v>49</v>
      </c>
      <c r="Y53" s="313" t="s">
        <v>56</v>
      </c>
      <c r="Z53" s="537" t="s">
        <v>3325</v>
      </c>
      <c r="AA53" s="538" t="s">
        <v>3377</v>
      </c>
      <c r="AB53" s="539" t="s">
        <v>3377</v>
      </c>
      <c r="AC53" s="313" t="s">
        <v>3377</v>
      </c>
      <c r="AD53" s="313" t="s">
        <v>3377</v>
      </c>
      <c r="AE53" s="313" t="s">
        <v>3377</v>
      </c>
      <c r="AF53" s="313" t="s">
        <v>3377</v>
      </c>
      <c r="AG53" s="540"/>
      <c r="AH53" s="540"/>
    </row>
    <row r="54" spans="1:34" s="319" customFormat="1" ht="70">
      <c r="A54" s="281" t="s">
        <v>3591</v>
      </c>
      <c r="B54" s="313" t="s">
        <v>3592</v>
      </c>
      <c r="C54" s="303">
        <v>1</v>
      </c>
      <c r="D54" s="303">
        <v>2</v>
      </c>
      <c r="E54" s="303"/>
      <c r="F54" s="303"/>
      <c r="G54" s="303"/>
      <c r="H54" s="303"/>
      <c r="I54" s="348"/>
      <c r="J54" s="313" t="s">
        <v>391</v>
      </c>
      <c r="K54" s="313" t="s">
        <v>3316</v>
      </c>
      <c r="L54" s="313" t="s">
        <v>2052</v>
      </c>
      <c r="M54" s="313" t="s">
        <v>3593</v>
      </c>
      <c r="N54" s="313" t="s">
        <v>2975</v>
      </c>
      <c r="O54" s="313"/>
      <c r="P54" s="313" t="s">
        <v>121</v>
      </c>
      <c r="Q54" s="313" t="s">
        <v>49</v>
      </c>
      <c r="R54" s="313" t="s">
        <v>56</v>
      </c>
      <c r="S54" s="313" t="s">
        <v>3376</v>
      </c>
      <c r="T54" s="313">
        <v>0</v>
      </c>
      <c r="U54" s="313" t="s">
        <v>3331</v>
      </c>
      <c r="V54" s="313" t="s">
        <v>49</v>
      </c>
      <c r="W54" s="313" t="s">
        <v>49</v>
      </c>
      <c r="X54" s="313" t="s">
        <v>49</v>
      </c>
      <c r="Y54" s="313" t="s">
        <v>56</v>
      </c>
      <c r="Z54" s="537" t="s">
        <v>3325</v>
      </c>
      <c r="AA54" s="538" t="s">
        <v>3377</v>
      </c>
      <c r="AB54" s="539" t="s">
        <v>3377</v>
      </c>
      <c r="AC54" s="313" t="s">
        <v>3377</v>
      </c>
      <c r="AD54" s="313" t="s">
        <v>3377</v>
      </c>
      <c r="AE54" s="313" t="s">
        <v>3377</v>
      </c>
      <c r="AF54" s="313" t="s">
        <v>3377</v>
      </c>
      <c r="AG54" s="540"/>
      <c r="AH54" s="540"/>
    </row>
    <row r="55" spans="1:34" s="319" customFormat="1" ht="70">
      <c r="A55" s="281" t="s">
        <v>3594</v>
      </c>
      <c r="B55" s="313" t="s">
        <v>3595</v>
      </c>
      <c r="C55" s="303"/>
      <c r="D55" s="303">
        <v>2</v>
      </c>
      <c r="E55" s="303"/>
      <c r="F55" s="303"/>
      <c r="G55" s="303"/>
      <c r="H55" s="303"/>
      <c r="I55" s="348"/>
      <c r="J55" s="313" t="s">
        <v>391</v>
      </c>
      <c r="K55" s="313" t="s">
        <v>3316</v>
      </c>
      <c r="L55" s="313" t="s">
        <v>2052</v>
      </c>
      <c r="M55" s="313" t="s">
        <v>3593</v>
      </c>
      <c r="N55" s="313" t="s">
        <v>2975</v>
      </c>
      <c r="O55" s="313"/>
      <c r="P55" s="313" t="s">
        <v>121</v>
      </c>
      <c r="Q55" s="313" t="s">
        <v>49</v>
      </c>
      <c r="R55" s="313" t="s">
        <v>56</v>
      </c>
      <c r="S55" s="313" t="s">
        <v>3376</v>
      </c>
      <c r="T55" s="313">
        <v>0</v>
      </c>
      <c r="U55" s="313" t="s">
        <v>3331</v>
      </c>
      <c r="V55" s="313" t="s">
        <v>49</v>
      </c>
      <c r="W55" s="313" t="s">
        <v>49</v>
      </c>
      <c r="X55" s="313" t="s">
        <v>49</v>
      </c>
      <c r="Y55" s="313" t="s">
        <v>56</v>
      </c>
      <c r="Z55" s="537" t="s">
        <v>3325</v>
      </c>
      <c r="AA55" s="538" t="s">
        <v>3377</v>
      </c>
      <c r="AB55" s="539" t="s">
        <v>3377</v>
      </c>
      <c r="AC55" s="313" t="s">
        <v>3377</v>
      </c>
      <c r="AD55" s="313" t="s">
        <v>3377</v>
      </c>
      <c r="AE55" s="313" t="s">
        <v>3377</v>
      </c>
      <c r="AF55" s="313" t="s">
        <v>3377</v>
      </c>
      <c r="AG55" s="540"/>
      <c r="AH55" s="540"/>
    </row>
    <row r="56" spans="1:34" s="319" customFormat="1" ht="70">
      <c r="A56" s="281" t="s">
        <v>3596</v>
      </c>
      <c r="B56" s="313" t="s">
        <v>3597</v>
      </c>
      <c r="C56" s="303"/>
      <c r="D56" s="303">
        <v>2</v>
      </c>
      <c r="E56" s="303"/>
      <c r="F56" s="303"/>
      <c r="G56" s="303"/>
      <c r="H56" s="303"/>
      <c r="I56" s="348"/>
      <c r="J56" s="313" t="s">
        <v>391</v>
      </c>
      <c r="K56" s="313" t="s">
        <v>3316</v>
      </c>
      <c r="L56" s="313" t="s">
        <v>2052</v>
      </c>
      <c r="M56" s="313" t="s">
        <v>3593</v>
      </c>
      <c r="N56" s="313" t="s">
        <v>2975</v>
      </c>
      <c r="O56" s="313"/>
      <c r="P56" s="313" t="s">
        <v>121</v>
      </c>
      <c r="Q56" s="313" t="s">
        <v>49</v>
      </c>
      <c r="R56" s="313" t="s">
        <v>56</v>
      </c>
      <c r="S56" s="313" t="s">
        <v>3376</v>
      </c>
      <c r="T56" s="313">
        <v>0</v>
      </c>
      <c r="U56" s="313" t="s">
        <v>3331</v>
      </c>
      <c r="V56" s="313" t="s">
        <v>49</v>
      </c>
      <c r="W56" s="313" t="s">
        <v>49</v>
      </c>
      <c r="X56" s="313" t="s">
        <v>49</v>
      </c>
      <c r="Y56" s="313" t="s">
        <v>56</v>
      </c>
      <c r="Z56" s="537" t="s">
        <v>3325</v>
      </c>
      <c r="AA56" s="538" t="s">
        <v>3377</v>
      </c>
      <c r="AB56" s="539" t="s">
        <v>3377</v>
      </c>
      <c r="AC56" s="313" t="s">
        <v>3377</v>
      </c>
      <c r="AD56" s="313" t="s">
        <v>3377</v>
      </c>
      <c r="AE56" s="313" t="s">
        <v>3377</v>
      </c>
      <c r="AF56" s="313" t="s">
        <v>3377</v>
      </c>
      <c r="AG56" s="540"/>
      <c r="AH56" s="540"/>
    </row>
    <row r="57" spans="1:34" s="319" customFormat="1" ht="70">
      <c r="A57" s="281" t="s">
        <v>3598</v>
      </c>
      <c r="B57" s="313" t="s">
        <v>3599</v>
      </c>
      <c r="C57" s="303"/>
      <c r="D57" s="303">
        <v>2</v>
      </c>
      <c r="E57" s="303"/>
      <c r="F57" s="303"/>
      <c r="G57" s="303"/>
      <c r="H57" s="303"/>
      <c r="I57" s="348"/>
      <c r="J57" s="313" t="s">
        <v>391</v>
      </c>
      <c r="K57" s="313" t="s">
        <v>3316</v>
      </c>
      <c r="L57" s="313" t="s">
        <v>2052</v>
      </c>
      <c r="M57" s="313" t="s">
        <v>3593</v>
      </c>
      <c r="N57" s="313" t="s">
        <v>2975</v>
      </c>
      <c r="O57" s="313"/>
      <c r="P57" s="313" t="s">
        <v>121</v>
      </c>
      <c r="Q57" s="313" t="s">
        <v>49</v>
      </c>
      <c r="R57" s="313" t="s">
        <v>56</v>
      </c>
      <c r="S57" s="313" t="s">
        <v>3376</v>
      </c>
      <c r="T57" s="313">
        <v>0</v>
      </c>
      <c r="U57" s="313" t="s">
        <v>3331</v>
      </c>
      <c r="V57" s="313" t="s">
        <v>49</v>
      </c>
      <c r="W57" s="313" t="s">
        <v>49</v>
      </c>
      <c r="X57" s="313" t="s">
        <v>49</v>
      </c>
      <c r="Y57" s="313" t="s">
        <v>56</v>
      </c>
      <c r="Z57" s="537" t="s">
        <v>3325</v>
      </c>
      <c r="AA57" s="538" t="s">
        <v>3377</v>
      </c>
      <c r="AB57" s="539" t="s">
        <v>3377</v>
      </c>
      <c r="AC57" s="313" t="s">
        <v>3377</v>
      </c>
      <c r="AD57" s="313" t="s">
        <v>3377</v>
      </c>
      <c r="AE57" s="313" t="s">
        <v>3377</v>
      </c>
      <c r="AF57" s="313" t="s">
        <v>3377</v>
      </c>
      <c r="AG57" s="540"/>
      <c r="AH57" s="540"/>
    </row>
    <row r="58" spans="1:34" s="319" customFormat="1" ht="70">
      <c r="A58" s="281" t="s">
        <v>3600</v>
      </c>
      <c r="B58" s="313" t="s">
        <v>3601</v>
      </c>
      <c r="C58" s="303">
        <v>1</v>
      </c>
      <c r="D58" s="303">
        <v>2</v>
      </c>
      <c r="E58" s="303"/>
      <c r="F58" s="303"/>
      <c r="G58" s="303"/>
      <c r="H58" s="303"/>
      <c r="I58" s="348"/>
      <c r="J58" s="313" t="s">
        <v>391</v>
      </c>
      <c r="K58" s="313" t="s">
        <v>3316</v>
      </c>
      <c r="L58" s="313" t="s">
        <v>2052</v>
      </c>
      <c r="M58" s="313" t="s">
        <v>3602</v>
      </c>
      <c r="N58" s="313" t="s">
        <v>2975</v>
      </c>
      <c r="O58" s="313"/>
      <c r="P58" s="313" t="s">
        <v>121</v>
      </c>
      <c r="Q58" s="313" t="s">
        <v>49</v>
      </c>
      <c r="R58" s="313" t="s">
        <v>56</v>
      </c>
      <c r="S58" s="313" t="s">
        <v>3376</v>
      </c>
      <c r="T58" s="313">
        <v>0</v>
      </c>
      <c r="U58" s="313" t="s">
        <v>3331</v>
      </c>
      <c r="V58" s="313" t="s">
        <v>49</v>
      </c>
      <c r="W58" s="313" t="s">
        <v>49</v>
      </c>
      <c r="X58" s="313" t="s">
        <v>49</v>
      </c>
      <c r="Y58" s="313" t="s">
        <v>56</v>
      </c>
      <c r="Z58" s="537" t="s">
        <v>3325</v>
      </c>
      <c r="AA58" s="538" t="s">
        <v>3377</v>
      </c>
      <c r="AB58" s="539" t="s">
        <v>3377</v>
      </c>
      <c r="AC58" s="313" t="s">
        <v>3377</v>
      </c>
      <c r="AD58" s="313" t="s">
        <v>3377</v>
      </c>
      <c r="AE58" s="313" t="s">
        <v>3377</v>
      </c>
      <c r="AF58" s="313" t="s">
        <v>3377</v>
      </c>
      <c r="AG58" s="540"/>
      <c r="AH58" s="540"/>
    </row>
    <row r="59" spans="1:34" s="319" customFormat="1" ht="84">
      <c r="A59" s="281" t="s">
        <v>3603</v>
      </c>
      <c r="B59" s="313" t="s">
        <v>3604</v>
      </c>
      <c r="C59" s="303">
        <v>1</v>
      </c>
      <c r="D59" s="303">
        <v>2</v>
      </c>
      <c r="E59" s="303"/>
      <c r="F59" s="303"/>
      <c r="G59" s="303"/>
      <c r="H59" s="303"/>
      <c r="I59" s="348"/>
      <c r="J59" s="313" t="s">
        <v>391</v>
      </c>
      <c r="K59" s="313" t="s">
        <v>3316</v>
      </c>
      <c r="L59" s="313" t="s">
        <v>2052</v>
      </c>
      <c r="M59" s="313" t="s">
        <v>3602</v>
      </c>
      <c r="N59" s="313" t="s">
        <v>2975</v>
      </c>
      <c r="O59" s="313"/>
      <c r="P59" s="313" t="s">
        <v>121</v>
      </c>
      <c r="Q59" s="313" t="s">
        <v>49</v>
      </c>
      <c r="R59" s="313" t="s">
        <v>56</v>
      </c>
      <c r="S59" s="313" t="s">
        <v>3376</v>
      </c>
      <c r="T59" s="313">
        <v>0</v>
      </c>
      <c r="U59" s="313" t="s">
        <v>3331</v>
      </c>
      <c r="V59" s="313" t="s">
        <v>49</v>
      </c>
      <c r="W59" s="313" t="s">
        <v>49</v>
      </c>
      <c r="X59" s="313" t="s">
        <v>49</v>
      </c>
      <c r="Y59" s="313" t="s">
        <v>56</v>
      </c>
      <c r="Z59" s="537" t="s">
        <v>3325</v>
      </c>
      <c r="AA59" s="538" t="s">
        <v>3377</v>
      </c>
      <c r="AB59" s="539" t="s">
        <v>3377</v>
      </c>
      <c r="AC59" s="313" t="s">
        <v>3377</v>
      </c>
      <c r="AD59" s="313" t="s">
        <v>3377</v>
      </c>
      <c r="AE59" s="313" t="s">
        <v>3377</v>
      </c>
      <c r="AF59" s="313" t="s">
        <v>3377</v>
      </c>
      <c r="AG59" s="540"/>
      <c r="AH59" s="540"/>
    </row>
    <row r="60" spans="1:34" s="319" customFormat="1" ht="98">
      <c r="A60" s="281" t="s">
        <v>3605</v>
      </c>
      <c r="B60" s="313" t="s">
        <v>3606</v>
      </c>
      <c r="C60" s="303">
        <v>1</v>
      </c>
      <c r="D60" s="303">
        <v>2</v>
      </c>
      <c r="E60" s="303"/>
      <c r="F60" s="303"/>
      <c r="G60" s="303"/>
      <c r="H60" s="303"/>
      <c r="I60" s="348"/>
      <c r="J60" s="313" t="s">
        <v>391</v>
      </c>
      <c r="K60" s="313" t="s">
        <v>3316</v>
      </c>
      <c r="L60" s="313" t="s">
        <v>2052</v>
      </c>
      <c r="M60" s="313" t="s">
        <v>3607</v>
      </c>
      <c r="N60" s="313" t="s">
        <v>2975</v>
      </c>
      <c r="O60" s="313"/>
      <c r="P60" s="313" t="s">
        <v>121</v>
      </c>
      <c r="Q60" s="313" t="s">
        <v>49</v>
      </c>
      <c r="R60" s="313" t="s">
        <v>56</v>
      </c>
      <c r="S60" s="313" t="s">
        <v>3376</v>
      </c>
      <c r="T60" s="313">
        <v>0</v>
      </c>
      <c r="U60" s="313" t="s">
        <v>3331</v>
      </c>
      <c r="V60" s="313" t="s">
        <v>49</v>
      </c>
      <c r="W60" s="313" t="s">
        <v>49</v>
      </c>
      <c r="X60" s="313" t="s">
        <v>49</v>
      </c>
      <c r="Y60" s="313" t="s">
        <v>56</v>
      </c>
      <c r="Z60" s="537" t="s">
        <v>3325</v>
      </c>
      <c r="AA60" s="538" t="s">
        <v>3377</v>
      </c>
      <c r="AB60" s="539" t="s">
        <v>3377</v>
      </c>
      <c r="AC60" s="313" t="s">
        <v>3377</v>
      </c>
      <c r="AD60" s="313" t="s">
        <v>3377</v>
      </c>
      <c r="AE60" s="313" t="s">
        <v>3377</v>
      </c>
      <c r="AF60" s="313" t="s">
        <v>3377</v>
      </c>
      <c r="AG60" s="540"/>
      <c r="AH60" s="540"/>
    </row>
    <row r="61" spans="1:34" s="319" customFormat="1" ht="70">
      <c r="A61" s="281" t="s">
        <v>3608</v>
      </c>
      <c r="B61" s="313" t="s">
        <v>3609</v>
      </c>
      <c r="C61" s="303"/>
      <c r="D61" s="303"/>
      <c r="E61" s="303"/>
      <c r="F61" s="303">
        <v>4</v>
      </c>
      <c r="G61" s="303"/>
      <c r="H61" s="303"/>
      <c r="I61" s="348"/>
      <c r="J61" s="313" t="s">
        <v>391</v>
      </c>
      <c r="K61" s="313" t="s">
        <v>3316</v>
      </c>
      <c r="L61" s="313" t="s">
        <v>2052</v>
      </c>
      <c r="M61" s="313" t="s">
        <v>3610</v>
      </c>
      <c r="N61" s="313" t="s">
        <v>2975</v>
      </c>
      <c r="O61" s="313"/>
      <c r="P61" s="313" t="s">
        <v>121</v>
      </c>
      <c r="Q61" s="313" t="s">
        <v>49</v>
      </c>
      <c r="R61" s="313" t="s">
        <v>56</v>
      </c>
      <c r="S61" s="313" t="s">
        <v>3376</v>
      </c>
      <c r="T61" s="313">
        <v>0</v>
      </c>
      <c r="U61" s="313" t="s">
        <v>3331</v>
      </c>
      <c r="V61" s="313" t="s">
        <v>49</v>
      </c>
      <c r="W61" s="313" t="s">
        <v>49</v>
      </c>
      <c r="X61" s="313" t="s">
        <v>49</v>
      </c>
      <c r="Y61" s="313" t="s">
        <v>56</v>
      </c>
      <c r="Z61" s="537" t="s">
        <v>3325</v>
      </c>
      <c r="AA61" s="538" t="s">
        <v>3377</v>
      </c>
      <c r="AB61" s="539" t="s">
        <v>3377</v>
      </c>
      <c r="AC61" s="313" t="s">
        <v>3377</v>
      </c>
      <c r="AD61" s="313" t="s">
        <v>3377</v>
      </c>
      <c r="AE61" s="313" t="s">
        <v>3377</v>
      </c>
      <c r="AF61" s="313" t="s">
        <v>3377</v>
      </c>
      <c r="AG61" s="540"/>
      <c r="AH61" s="540"/>
    </row>
    <row r="62" spans="1:34" s="319" customFormat="1" ht="98">
      <c r="A62" s="281" t="s">
        <v>3611</v>
      </c>
      <c r="B62" s="313" t="s">
        <v>3612</v>
      </c>
      <c r="C62" s="303"/>
      <c r="D62" s="303"/>
      <c r="E62" s="303"/>
      <c r="F62" s="303">
        <v>4</v>
      </c>
      <c r="G62" s="303"/>
      <c r="H62" s="303"/>
      <c r="I62" s="348"/>
      <c r="J62" s="313" t="s">
        <v>391</v>
      </c>
      <c r="K62" s="313" t="s">
        <v>3316</v>
      </c>
      <c r="L62" s="313" t="s">
        <v>2052</v>
      </c>
      <c r="M62" s="313" t="s">
        <v>3613</v>
      </c>
      <c r="N62" s="313" t="s">
        <v>2975</v>
      </c>
      <c r="O62" s="313"/>
      <c r="P62" s="313" t="s">
        <v>121</v>
      </c>
      <c r="Q62" s="313" t="s">
        <v>49</v>
      </c>
      <c r="R62" s="313" t="s">
        <v>56</v>
      </c>
      <c r="S62" s="313" t="s">
        <v>3376</v>
      </c>
      <c r="T62" s="313">
        <v>0</v>
      </c>
      <c r="U62" s="313" t="s">
        <v>3331</v>
      </c>
      <c r="V62" s="313" t="s">
        <v>49</v>
      </c>
      <c r="W62" s="313" t="s">
        <v>49</v>
      </c>
      <c r="X62" s="313" t="s">
        <v>49</v>
      </c>
      <c r="Y62" s="313" t="s">
        <v>56</v>
      </c>
      <c r="Z62" s="537" t="s">
        <v>3325</v>
      </c>
      <c r="AA62" s="538" t="s">
        <v>3377</v>
      </c>
      <c r="AB62" s="539" t="s">
        <v>3377</v>
      </c>
      <c r="AC62" s="313" t="s">
        <v>3377</v>
      </c>
      <c r="AD62" s="313" t="s">
        <v>3377</v>
      </c>
      <c r="AE62" s="313" t="s">
        <v>3377</v>
      </c>
      <c r="AF62" s="313" t="s">
        <v>3377</v>
      </c>
      <c r="AG62" s="540"/>
      <c r="AH62" s="540"/>
    </row>
    <row r="63" spans="1:34" s="319" customFormat="1" ht="84">
      <c r="A63" s="281" t="s">
        <v>3614</v>
      </c>
      <c r="B63" s="313" t="s">
        <v>3615</v>
      </c>
      <c r="C63" s="303"/>
      <c r="D63" s="303">
        <v>2</v>
      </c>
      <c r="E63" s="303"/>
      <c r="F63" s="303">
        <v>4</v>
      </c>
      <c r="G63" s="303"/>
      <c r="H63" s="303"/>
      <c r="I63" s="348"/>
      <c r="J63" s="313" t="s">
        <v>391</v>
      </c>
      <c r="K63" s="313" t="s">
        <v>3316</v>
      </c>
      <c r="L63" s="313" t="s">
        <v>2052</v>
      </c>
      <c r="M63" s="313" t="s">
        <v>3616</v>
      </c>
      <c r="N63" s="313" t="s">
        <v>2975</v>
      </c>
      <c r="O63" s="313"/>
      <c r="P63" s="313" t="s">
        <v>121</v>
      </c>
      <c r="Q63" s="313" t="s">
        <v>49</v>
      </c>
      <c r="R63" s="313" t="s">
        <v>56</v>
      </c>
      <c r="S63" s="313" t="s">
        <v>3376</v>
      </c>
      <c r="T63" s="313">
        <v>0</v>
      </c>
      <c r="U63" s="313" t="s">
        <v>3331</v>
      </c>
      <c r="V63" s="313" t="s">
        <v>49</v>
      </c>
      <c r="W63" s="313" t="s">
        <v>49</v>
      </c>
      <c r="X63" s="313" t="s">
        <v>49</v>
      </c>
      <c r="Y63" s="313" t="s">
        <v>56</v>
      </c>
      <c r="Z63" s="537" t="s">
        <v>3325</v>
      </c>
      <c r="AA63" s="538" t="s">
        <v>3377</v>
      </c>
      <c r="AB63" s="539" t="s">
        <v>3377</v>
      </c>
      <c r="AC63" s="313" t="s">
        <v>3377</v>
      </c>
      <c r="AD63" s="313" t="s">
        <v>3377</v>
      </c>
      <c r="AE63" s="313" t="s">
        <v>3377</v>
      </c>
      <c r="AF63" s="313" t="s">
        <v>3377</v>
      </c>
      <c r="AG63" s="540"/>
      <c r="AH63" s="540"/>
    </row>
    <row r="64" spans="1:34" s="319" customFormat="1" ht="70">
      <c r="A64" s="281" t="s">
        <v>3617</v>
      </c>
      <c r="B64" s="313" t="s">
        <v>3618</v>
      </c>
      <c r="C64" s="303">
        <v>1</v>
      </c>
      <c r="D64" s="303">
        <v>2</v>
      </c>
      <c r="E64" s="303"/>
      <c r="F64" s="303"/>
      <c r="G64" s="303"/>
      <c r="H64" s="303"/>
      <c r="I64" s="348"/>
      <c r="J64" s="313" t="s">
        <v>391</v>
      </c>
      <c r="K64" s="313" t="s">
        <v>3316</v>
      </c>
      <c r="L64" s="313" t="s">
        <v>2052</v>
      </c>
      <c r="M64" s="313" t="s">
        <v>3619</v>
      </c>
      <c r="N64" s="313" t="s">
        <v>2975</v>
      </c>
      <c r="O64" s="313"/>
      <c r="P64" s="313" t="s">
        <v>121</v>
      </c>
      <c r="Q64" s="313" t="s">
        <v>49</v>
      </c>
      <c r="R64" s="313" t="s">
        <v>56</v>
      </c>
      <c r="S64" s="313" t="s">
        <v>3376</v>
      </c>
      <c r="T64" s="313">
        <v>0</v>
      </c>
      <c r="U64" s="313" t="s">
        <v>3331</v>
      </c>
      <c r="V64" s="313" t="s">
        <v>49</v>
      </c>
      <c r="W64" s="313" t="s">
        <v>49</v>
      </c>
      <c r="X64" s="313" t="s">
        <v>49</v>
      </c>
      <c r="Y64" s="313" t="s">
        <v>56</v>
      </c>
      <c r="Z64" s="537" t="s">
        <v>3325</v>
      </c>
      <c r="AA64" s="538" t="s">
        <v>3377</v>
      </c>
      <c r="AB64" s="539" t="s">
        <v>3377</v>
      </c>
      <c r="AC64" s="313" t="s">
        <v>3377</v>
      </c>
      <c r="AD64" s="313" t="s">
        <v>3377</v>
      </c>
      <c r="AE64" s="313" t="s">
        <v>3377</v>
      </c>
      <c r="AF64" s="313" t="s">
        <v>3377</v>
      </c>
      <c r="AG64" s="540"/>
      <c r="AH64" s="540"/>
    </row>
    <row r="65" spans="1:34" s="319" customFormat="1" ht="70">
      <c r="A65" s="281" t="s">
        <v>3620</v>
      </c>
      <c r="B65" s="313" t="s">
        <v>3621</v>
      </c>
      <c r="C65" s="303">
        <v>1</v>
      </c>
      <c r="D65" s="303">
        <v>2</v>
      </c>
      <c r="E65" s="303"/>
      <c r="F65" s="303"/>
      <c r="G65" s="303"/>
      <c r="H65" s="303"/>
      <c r="I65" s="348"/>
      <c r="J65" s="313" t="s">
        <v>391</v>
      </c>
      <c r="K65" s="313" t="s">
        <v>3316</v>
      </c>
      <c r="L65" s="313" t="s">
        <v>2052</v>
      </c>
      <c r="M65" s="313" t="s">
        <v>3622</v>
      </c>
      <c r="N65" s="313" t="s">
        <v>2975</v>
      </c>
      <c r="O65" s="313"/>
      <c r="P65" s="313" t="s">
        <v>121</v>
      </c>
      <c r="Q65" s="313" t="s">
        <v>49</v>
      </c>
      <c r="R65" s="313" t="s">
        <v>56</v>
      </c>
      <c r="S65" s="313" t="s">
        <v>3376</v>
      </c>
      <c r="T65" s="313">
        <v>0</v>
      </c>
      <c r="U65" s="313" t="s">
        <v>3331</v>
      </c>
      <c r="V65" s="313" t="s">
        <v>49</v>
      </c>
      <c r="W65" s="313" t="s">
        <v>49</v>
      </c>
      <c r="X65" s="313" t="s">
        <v>49</v>
      </c>
      <c r="Y65" s="313" t="s">
        <v>56</v>
      </c>
      <c r="Z65" s="537" t="s">
        <v>3325</v>
      </c>
      <c r="AA65" s="538" t="s">
        <v>3377</v>
      </c>
      <c r="AB65" s="539" t="s">
        <v>3377</v>
      </c>
      <c r="AC65" s="313" t="s">
        <v>3377</v>
      </c>
      <c r="AD65" s="313" t="s">
        <v>3377</v>
      </c>
      <c r="AE65" s="313" t="s">
        <v>3377</v>
      </c>
      <c r="AF65" s="313" t="s">
        <v>3377</v>
      </c>
      <c r="AG65" s="540"/>
      <c r="AH65" s="540"/>
    </row>
    <row r="66" spans="1:34" s="319" customFormat="1" ht="70">
      <c r="A66" s="281" t="s">
        <v>3623</v>
      </c>
      <c r="B66" s="313" t="s">
        <v>3624</v>
      </c>
      <c r="C66" s="303"/>
      <c r="D66" s="303"/>
      <c r="E66" s="303"/>
      <c r="F66" s="303">
        <v>4</v>
      </c>
      <c r="G66" s="303"/>
      <c r="H66" s="303"/>
      <c r="I66" s="348"/>
      <c r="J66" s="313" t="s">
        <v>391</v>
      </c>
      <c r="K66" s="313" t="s">
        <v>3316</v>
      </c>
      <c r="L66" s="313" t="s">
        <v>2052</v>
      </c>
      <c r="M66" s="313" t="s">
        <v>3624</v>
      </c>
      <c r="N66" s="313" t="s">
        <v>2975</v>
      </c>
      <c r="O66" s="313"/>
      <c r="P66" s="313" t="s">
        <v>121</v>
      </c>
      <c r="Q66" s="313" t="s">
        <v>49</v>
      </c>
      <c r="R66" s="313" t="s">
        <v>56</v>
      </c>
      <c r="S66" s="313" t="s">
        <v>3376</v>
      </c>
      <c r="T66" s="313">
        <v>0</v>
      </c>
      <c r="U66" s="313" t="s">
        <v>3331</v>
      </c>
      <c r="V66" s="313" t="s">
        <v>49</v>
      </c>
      <c r="W66" s="313" t="s">
        <v>49</v>
      </c>
      <c r="X66" s="313" t="s">
        <v>49</v>
      </c>
      <c r="Y66" s="313" t="s">
        <v>56</v>
      </c>
      <c r="Z66" s="537" t="s">
        <v>3325</v>
      </c>
      <c r="AA66" s="538" t="s">
        <v>3377</v>
      </c>
      <c r="AB66" s="539" t="s">
        <v>3377</v>
      </c>
      <c r="AC66" s="313" t="s">
        <v>3377</v>
      </c>
      <c r="AD66" s="313" t="s">
        <v>3377</v>
      </c>
      <c r="AE66" s="313" t="s">
        <v>3377</v>
      </c>
      <c r="AF66" s="313" t="s">
        <v>3377</v>
      </c>
      <c r="AG66" s="540"/>
      <c r="AH66" s="540"/>
    </row>
    <row r="67" spans="1:34" s="319" customFormat="1" ht="70">
      <c r="A67" s="281" t="s">
        <v>3625</v>
      </c>
      <c r="B67" s="313" t="s">
        <v>3626</v>
      </c>
      <c r="C67" s="303"/>
      <c r="D67" s="303">
        <v>2</v>
      </c>
      <c r="E67" s="303"/>
      <c r="F67" s="303">
        <v>4</v>
      </c>
      <c r="G67" s="303"/>
      <c r="H67" s="303"/>
      <c r="I67" s="348"/>
      <c r="J67" s="313" t="s">
        <v>391</v>
      </c>
      <c r="K67" s="313" t="s">
        <v>3316</v>
      </c>
      <c r="L67" s="313" t="s">
        <v>2052</v>
      </c>
      <c r="M67" s="313" t="s">
        <v>3627</v>
      </c>
      <c r="N67" s="313" t="s">
        <v>2975</v>
      </c>
      <c r="O67" s="313"/>
      <c r="P67" s="313" t="s">
        <v>121</v>
      </c>
      <c r="Q67" s="313" t="s">
        <v>49</v>
      </c>
      <c r="R67" s="313" t="s">
        <v>56</v>
      </c>
      <c r="S67" s="313" t="s">
        <v>3376</v>
      </c>
      <c r="T67" s="313">
        <v>0</v>
      </c>
      <c r="U67" s="313" t="s">
        <v>3331</v>
      </c>
      <c r="V67" s="313" t="s">
        <v>49</v>
      </c>
      <c r="W67" s="313" t="s">
        <v>49</v>
      </c>
      <c r="X67" s="313" t="s">
        <v>49</v>
      </c>
      <c r="Y67" s="313" t="s">
        <v>56</v>
      </c>
      <c r="Z67" s="537" t="s">
        <v>3325</v>
      </c>
      <c r="AA67" s="538" t="s">
        <v>3377</v>
      </c>
      <c r="AB67" s="539" t="s">
        <v>3377</v>
      </c>
      <c r="AC67" s="313" t="s">
        <v>3377</v>
      </c>
      <c r="AD67" s="313" t="s">
        <v>3377</v>
      </c>
      <c r="AE67" s="313" t="s">
        <v>3377</v>
      </c>
      <c r="AF67" s="313" t="s">
        <v>3377</v>
      </c>
      <c r="AG67" s="540"/>
      <c r="AH67" s="540"/>
    </row>
    <row r="68" spans="1:34" s="319" customFormat="1" ht="70">
      <c r="A68" s="281" t="s">
        <v>3628</v>
      </c>
      <c r="B68" s="313" t="s">
        <v>3629</v>
      </c>
      <c r="C68" s="303">
        <v>1</v>
      </c>
      <c r="D68" s="303">
        <v>2</v>
      </c>
      <c r="E68" s="303"/>
      <c r="F68" s="303"/>
      <c r="G68" s="303"/>
      <c r="H68" s="303"/>
      <c r="I68" s="348"/>
      <c r="J68" s="313" t="s">
        <v>391</v>
      </c>
      <c r="K68" s="313" t="s">
        <v>3316</v>
      </c>
      <c r="L68" s="313" t="s">
        <v>2052</v>
      </c>
      <c r="M68" s="313" t="s">
        <v>3629</v>
      </c>
      <c r="N68" s="313" t="s">
        <v>2975</v>
      </c>
      <c r="O68" s="313"/>
      <c r="P68" s="313" t="s">
        <v>121</v>
      </c>
      <c r="Q68" s="313" t="s">
        <v>49</v>
      </c>
      <c r="R68" s="313" t="s">
        <v>56</v>
      </c>
      <c r="S68" s="313" t="s">
        <v>3376</v>
      </c>
      <c r="T68" s="313">
        <v>0</v>
      </c>
      <c r="U68" s="313" t="s">
        <v>3331</v>
      </c>
      <c r="V68" s="313" t="s">
        <v>49</v>
      </c>
      <c r="W68" s="313" t="s">
        <v>49</v>
      </c>
      <c r="X68" s="313" t="s">
        <v>49</v>
      </c>
      <c r="Y68" s="313" t="s">
        <v>56</v>
      </c>
      <c r="Z68" s="537" t="s">
        <v>3325</v>
      </c>
      <c r="AA68" s="538" t="s">
        <v>3377</v>
      </c>
      <c r="AB68" s="539" t="s">
        <v>3377</v>
      </c>
      <c r="AC68" s="313" t="s">
        <v>3377</v>
      </c>
      <c r="AD68" s="313" t="s">
        <v>3377</v>
      </c>
      <c r="AE68" s="313" t="s">
        <v>3377</v>
      </c>
      <c r="AF68" s="313" t="s">
        <v>3377</v>
      </c>
      <c r="AG68" s="540"/>
      <c r="AH68" s="540"/>
    </row>
    <row r="69" spans="1:34" s="319" customFormat="1" ht="70">
      <c r="A69" s="281" t="s">
        <v>3630</v>
      </c>
      <c r="B69" s="313" t="s">
        <v>3631</v>
      </c>
      <c r="C69" s="303">
        <v>1</v>
      </c>
      <c r="D69" s="303">
        <v>2</v>
      </c>
      <c r="E69" s="303"/>
      <c r="F69" s="303"/>
      <c r="G69" s="303"/>
      <c r="H69" s="303"/>
      <c r="I69" s="348"/>
      <c r="J69" s="313" t="s">
        <v>391</v>
      </c>
      <c r="K69" s="313" t="s">
        <v>3316</v>
      </c>
      <c r="L69" s="313" t="s">
        <v>2052</v>
      </c>
      <c r="M69" s="313" t="s">
        <v>3632</v>
      </c>
      <c r="N69" s="313" t="s">
        <v>2975</v>
      </c>
      <c r="O69" s="313"/>
      <c r="P69" s="313" t="s">
        <v>121</v>
      </c>
      <c r="Q69" s="313" t="s">
        <v>49</v>
      </c>
      <c r="R69" s="313" t="s">
        <v>56</v>
      </c>
      <c r="S69" s="313" t="s">
        <v>3376</v>
      </c>
      <c r="T69" s="313">
        <v>0</v>
      </c>
      <c r="U69" s="313" t="s">
        <v>3331</v>
      </c>
      <c r="V69" s="313" t="s">
        <v>49</v>
      </c>
      <c r="W69" s="313" t="s">
        <v>49</v>
      </c>
      <c r="X69" s="313" t="s">
        <v>49</v>
      </c>
      <c r="Y69" s="313" t="s">
        <v>56</v>
      </c>
      <c r="Z69" s="537" t="s">
        <v>3325</v>
      </c>
      <c r="AA69" s="538" t="s">
        <v>3377</v>
      </c>
      <c r="AB69" s="539" t="s">
        <v>3377</v>
      </c>
      <c r="AC69" s="313" t="s">
        <v>3377</v>
      </c>
      <c r="AD69" s="313" t="s">
        <v>3377</v>
      </c>
      <c r="AE69" s="313" t="s">
        <v>3377</v>
      </c>
      <c r="AF69" s="313" t="s">
        <v>3377</v>
      </c>
      <c r="AG69" s="540"/>
      <c r="AH69" s="540"/>
    </row>
    <row r="70" spans="1:34" s="319" customFormat="1" ht="70">
      <c r="A70" s="281" t="s">
        <v>3633</v>
      </c>
      <c r="B70" s="313" t="s">
        <v>3634</v>
      </c>
      <c r="C70" s="303">
        <v>1</v>
      </c>
      <c r="D70" s="303">
        <v>2</v>
      </c>
      <c r="E70" s="303"/>
      <c r="F70" s="303"/>
      <c r="G70" s="303"/>
      <c r="H70" s="303"/>
      <c r="I70" s="348"/>
      <c r="J70" s="313" t="s">
        <v>391</v>
      </c>
      <c r="K70" s="313" t="s">
        <v>3316</v>
      </c>
      <c r="L70" s="313" t="s">
        <v>2052</v>
      </c>
      <c r="M70" s="313" t="s">
        <v>3632</v>
      </c>
      <c r="N70" s="313" t="s">
        <v>2975</v>
      </c>
      <c r="O70" s="313"/>
      <c r="P70" s="313" t="s">
        <v>121</v>
      </c>
      <c r="Q70" s="313" t="s">
        <v>49</v>
      </c>
      <c r="R70" s="313" t="s">
        <v>56</v>
      </c>
      <c r="S70" s="313" t="s">
        <v>3376</v>
      </c>
      <c r="T70" s="313">
        <v>0</v>
      </c>
      <c r="U70" s="313" t="s">
        <v>3331</v>
      </c>
      <c r="V70" s="313" t="s">
        <v>49</v>
      </c>
      <c r="W70" s="313" t="s">
        <v>49</v>
      </c>
      <c r="X70" s="313" t="s">
        <v>49</v>
      </c>
      <c r="Y70" s="313" t="s">
        <v>56</v>
      </c>
      <c r="Z70" s="537" t="s">
        <v>3325</v>
      </c>
      <c r="AA70" s="538" t="s">
        <v>3377</v>
      </c>
      <c r="AB70" s="539" t="s">
        <v>3377</v>
      </c>
      <c r="AC70" s="313" t="s">
        <v>3377</v>
      </c>
      <c r="AD70" s="313" t="s">
        <v>3377</v>
      </c>
      <c r="AE70" s="313" t="s">
        <v>3377</v>
      </c>
      <c r="AF70" s="313" t="s">
        <v>3377</v>
      </c>
      <c r="AG70" s="540"/>
      <c r="AH70" s="540"/>
    </row>
    <row r="71" spans="1:34" s="319" customFormat="1" ht="70">
      <c r="A71" s="281" t="s">
        <v>3635</v>
      </c>
      <c r="B71" s="313" t="s">
        <v>3636</v>
      </c>
      <c r="C71" s="303">
        <v>1</v>
      </c>
      <c r="D71" s="303">
        <v>2</v>
      </c>
      <c r="E71" s="303"/>
      <c r="F71" s="303"/>
      <c r="G71" s="303"/>
      <c r="H71" s="303"/>
      <c r="I71" s="348"/>
      <c r="J71" s="313" t="s">
        <v>391</v>
      </c>
      <c r="K71" s="313" t="s">
        <v>3316</v>
      </c>
      <c r="L71" s="313" t="s">
        <v>2052</v>
      </c>
      <c r="M71" s="313" t="s">
        <v>3636</v>
      </c>
      <c r="N71" s="313" t="s">
        <v>2975</v>
      </c>
      <c r="O71" s="313"/>
      <c r="P71" s="313" t="s">
        <v>121</v>
      </c>
      <c r="Q71" s="313" t="s">
        <v>49</v>
      </c>
      <c r="R71" s="313" t="s">
        <v>56</v>
      </c>
      <c r="S71" s="313" t="s">
        <v>3376</v>
      </c>
      <c r="T71" s="313">
        <v>0</v>
      </c>
      <c r="U71" s="313" t="s">
        <v>3331</v>
      </c>
      <c r="V71" s="313" t="s">
        <v>49</v>
      </c>
      <c r="W71" s="313" t="s">
        <v>49</v>
      </c>
      <c r="X71" s="313" t="s">
        <v>49</v>
      </c>
      <c r="Y71" s="313" t="s">
        <v>56</v>
      </c>
      <c r="Z71" s="537" t="s">
        <v>3325</v>
      </c>
      <c r="AA71" s="538" t="s">
        <v>3377</v>
      </c>
      <c r="AB71" s="539" t="s">
        <v>3377</v>
      </c>
      <c r="AC71" s="313" t="s">
        <v>3377</v>
      </c>
      <c r="AD71" s="313" t="s">
        <v>3377</v>
      </c>
      <c r="AE71" s="313" t="s">
        <v>3377</v>
      </c>
      <c r="AF71" s="313" t="s">
        <v>3377</v>
      </c>
      <c r="AG71" s="540"/>
      <c r="AH71" s="540"/>
    </row>
    <row r="72" spans="1:34" s="319" customFormat="1" ht="98">
      <c r="A72" s="281" t="s">
        <v>3637</v>
      </c>
      <c r="B72" s="313" t="s">
        <v>3638</v>
      </c>
      <c r="C72" s="303">
        <v>1</v>
      </c>
      <c r="D72" s="303">
        <v>2</v>
      </c>
      <c r="E72" s="303"/>
      <c r="F72" s="303"/>
      <c r="G72" s="303"/>
      <c r="H72" s="303"/>
      <c r="I72" s="348"/>
      <c r="J72" s="313" t="s">
        <v>391</v>
      </c>
      <c r="K72" s="313" t="s">
        <v>3316</v>
      </c>
      <c r="L72" s="313" t="s">
        <v>2052</v>
      </c>
      <c r="M72" s="313" t="s">
        <v>3639</v>
      </c>
      <c r="N72" s="313" t="s">
        <v>2975</v>
      </c>
      <c r="O72" s="313"/>
      <c r="P72" s="313" t="s">
        <v>121</v>
      </c>
      <c r="Q72" s="313" t="s">
        <v>49</v>
      </c>
      <c r="R72" s="313" t="s">
        <v>56</v>
      </c>
      <c r="S72" s="313" t="s">
        <v>3376</v>
      </c>
      <c r="T72" s="313">
        <v>0</v>
      </c>
      <c r="U72" s="313" t="s">
        <v>3331</v>
      </c>
      <c r="V72" s="313" t="s">
        <v>49</v>
      </c>
      <c r="W72" s="313" t="s">
        <v>49</v>
      </c>
      <c r="X72" s="313" t="s">
        <v>49</v>
      </c>
      <c r="Y72" s="313" t="s">
        <v>56</v>
      </c>
      <c r="Z72" s="537" t="s">
        <v>3325</v>
      </c>
      <c r="AA72" s="538" t="s">
        <v>3377</v>
      </c>
      <c r="AB72" s="539" t="s">
        <v>3377</v>
      </c>
      <c r="AC72" s="313" t="s">
        <v>3377</v>
      </c>
      <c r="AD72" s="313" t="s">
        <v>3377</v>
      </c>
      <c r="AE72" s="313" t="s">
        <v>3377</v>
      </c>
      <c r="AF72" s="313" t="s">
        <v>3377</v>
      </c>
      <c r="AG72" s="540"/>
      <c r="AH72" s="540"/>
    </row>
    <row r="73" spans="1:34" s="319" customFormat="1" ht="70">
      <c r="A73" s="281" t="s">
        <v>3640</v>
      </c>
      <c r="B73" s="313" t="s">
        <v>3641</v>
      </c>
      <c r="C73" s="303">
        <v>1</v>
      </c>
      <c r="D73" s="303">
        <v>2</v>
      </c>
      <c r="E73" s="303"/>
      <c r="F73" s="303"/>
      <c r="G73" s="303"/>
      <c r="H73" s="303"/>
      <c r="I73" s="348"/>
      <c r="J73" s="313" t="s">
        <v>391</v>
      </c>
      <c r="K73" s="313" t="s">
        <v>3316</v>
      </c>
      <c r="L73" s="313" t="s">
        <v>2052</v>
      </c>
      <c r="M73" s="313" t="s">
        <v>3639</v>
      </c>
      <c r="N73" s="313" t="s">
        <v>2975</v>
      </c>
      <c r="O73" s="313"/>
      <c r="P73" s="313" t="s">
        <v>121</v>
      </c>
      <c r="Q73" s="313" t="s">
        <v>49</v>
      </c>
      <c r="R73" s="313" t="s">
        <v>56</v>
      </c>
      <c r="S73" s="313" t="s">
        <v>3376</v>
      </c>
      <c r="T73" s="313">
        <v>0</v>
      </c>
      <c r="U73" s="313" t="s">
        <v>3331</v>
      </c>
      <c r="V73" s="313" t="s">
        <v>49</v>
      </c>
      <c r="W73" s="313" t="s">
        <v>49</v>
      </c>
      <c r="X73" s="313" t="s">
        <v>49</v>
      </c>
      <c r="Y73" s="313" t="s">
        <v>56</v>
      </c>
      <c r="Z73" s="537" t="s">
        <v>3325</v>
      </c>
      <c r="AA73" s="538" t="s">
        <v>3377</v>
      </c>
      <c r="AB73" s="539" t="s">
        <v>3377</v>
      </c>
      <c r="AC73" s="313" t="s">
        <v>3377</v>
      </c>
      <c r="AD73" s="313" t="s">
        <v>3377</v>
      </c>
      <c r="AE73" s="313" t="s">
        <v>3377</v>
      </c>
      <c r="AF73" s="313" t="s">
        <v>3377</v>
      </c>
      <c r="AG73" s="540"/>
      <c r="AH73" s="540"/>
    </row>
    <row r="74" spans="1:34" s="319" customFormat="1" ht="70">
      <c r="A74" s="281" t="s">
        <v>3642</v>
      </c>
      <c r="B74" s="313" t="s">
        <v>3643</v>
      </c>
      <c r="C74" s="303">
        <v>1</v>
      </c>
      <c r="D74" s="303">
        <v>2</v>
      </c>
      <c r="E74" s="303"/>
      <c r="F74" s="303"/>
      <c r="G74" s="303"/>
      <c r="H74" s="303"/>
      <c r="I74" s="348"/>
      <c r="J74" s="313" t="s">
        <v>391</v>
      </c>
      <c r="K74" s="313" t="s">
        <v>3316</v>
      </c>
      <c r="L74" s="313" t="s">
        <v>2052</v>
      </c>
      <c r="M74" s="313" t="s">
        <v>3639</v>
      </c>
      <c r="N74" s="313" t="s">
        <v>2975</v>
      </c>
      <c r="O74" s="313"/>
      <c r="P74" s="313" t="s">
        <v>121</v>
      </c>
      <c r="Q74" s="313" t="s">
        <v>49</v>
      </c>
      <c r="R74" s="313" t="s">
        <v>56</v>
      </c>
      <c r="S74" s="313" t="s">
        <v>3376</v>
      </c>
      <c r="T74" s="313">
        <v>0</v>
      </c>
      <c r="U74" s="313" t="s">
        <v>3331</v>
      </c>
      <c r="V74" s="313" t="s">
        <v>49</v>
      </c>
      <c r="W74" s="313" t="s">
        <v>49</v>
      </c>
      <c r="X74" s="313" t="s">
        <v>49</v>
      </c>
      <c r="Y74" s="313" t="s">
        <v>56</v>
      </c>
      <c r="Z74" s="537" t="s">
        <v>3325</v>
      </c>
      <c r="AA74" s="538" t="s">
        <v>3377</v>
      </c>
      <c r="AB74" s="539" t="s">
        <v>3377</v>
      </c>
      <c r="AC74" s="313" t="s">
        <v>3377</v>
      </c>
      <c r="AD74" s="313" t="s">
        <v>3377</v>
      </c>
      <c r="AE74" s="313" t="s">
        <v>3377</v>
      </c>
      <c r="AF74" s="313" t="s">
        <v>3377</v>
      </c>
      <c r="AG74" s="540"/>
      <c r="AH74" s="540"/>
    </row>
    <row r="75" spans="1:34" s="319" customFormat="1" ht="70">
      <c r="A75" s="281" t="s">
        <v>3410</v>
      </c>
      <c r="B75" s="313" t="s">
        <v>3644</v>
      </c>
      <c r="C75" s="303"/>
      <c r="D75" s="303"/>
      <c r="E75" s="303"/>
      <c r="F75" s="303">
        <v>4</v>
      </c>
      <c r="G75" s="303"/>
      <c r="H75" s="303"/>
      <c r="I75" s="348"/>
      <c r="J75" s="313" t="s">
        <v>391</v>
      </c>
      <c r="K75" s="313" t="s">
        <v>3316</v>
      </c>
      <c r="L75" s="313" t="s">
        <v>2052</v>
      </c>
      <c r="M75" s="313" t="s">
        <v>3645</v>
      </c>
      <c r="N75" s="313" t="s">
        <v>2975</v>
      </c>
      <c r="O75" s="313"/>
      <c r="P75" s="313" t="s">
        <v>121</v>
      </c>
      <c r="Q75" s="313" t="s">
        <v>49</v>
      </c>
      <c r="R75" s="313" t="s">
        <v>56</v>
      </c>
      <c r="S75" s="313" t="s">
        <v>3376</v>
      </c>
      <c r="T75" s="313">
        <v>0</v>
      </c>
      <c r="U75" s="313" t="s">
        <v>3331</v>
      </c>
      <c r="V75" s="313" t="s">
        <v>49</v>
      </c>
      <c r="W75" s="313" t="s">
        <v>49</v>
      </c>
      <c r="X75" s="313" t="s">
        <v>49</v>
      </c>
      <c r="Y75" s="313" t="s">
        <v>56</v>
      </c>
      <c r="Z75" s="537" t="s">
        <v>3325</v>
      </c>
      <c r="AA75" s="538" t="s">
        <v>3377</v>
      </c>
      <c r="AB75" s="539" t="s">
        <v>3377</v>
      </c>
      <c r="AC75" s="313" t="s">
        <v>3377</v>
      </c>
      <c r="AD75" s="313" t="s">
        <v>3377</v>
      </c>
      <c r="AE75" s="313" t="s">
        <v>3377</v>
      </c>
      <c r="AF75" s="313" t="s">
        <v>3377</v>
      </c>
      <c r="AG75" s="540"/>
      <c r="AH75" s="540"/>
    </row>
    <row r="76" spans="1:34" s="319" customFormat="1" ht="126">
      <c r="A76" s="281" t="s">
        <v>3646</v>
      </c>
      <c r="B76" s="313" t="s">
        <v>3647</v>
      </c>
      <c r="C76" s="303"/>
      <c r="D76" s="303"/>
      <c r="E76" s="303"/>
      <c r="F76" s="303">
        <v>4</v>
      </c>
      <c r="G76" s="303"/>
      <c r="H76" s="303"/>
      <c r="I76" s="348"/>
      <c r="J76" s="313" t="s">
        <v>391</v>
      </c>
      <c r="K76" s="313" t="s">
        <v>3316</v>
      </c>
      <c r="L76" s="313" t="s">
        <v>2052</v>
      </c>
      <c r="M76" s="313" t="s">
        <v>3648</v>
      </c>
      <c r="N76" s="313" t="s">
        <v>2975</v>
      </c>
      <c r="O76" s="313"/>
      <c r="P76" s="313" t="s">
        <v>121</v>
      </c>
      <c r="Q76" s="313" t="s">
        <v>49</v>
      </c>
      <c r="R76" s="313" t="s">
        <v>56</v>
      </c>
      <c r="S76" s="313" t="s">
        <v>3376</v>
      </c>
      <c r="T76" s="313">
        <v>0</v>
      </c>
      <c r="U76" s="313" t="s">
        <v>3331</v>
      </c>
      <c r="V76" s="313" t="s">
        <v>49</v>
      </c>
      <c r="W76" s="313" t="s">
        <v>49</v>
      </c>
      <c r="X76" s="313" t="s">
        <v>49</v>
      </c>
      <c r="Y76" s="313" t="s">
        <v>56</v>
      </c>
      <c r="Z76" s="537" t="s">
        <v>3325</v>
      </c>
      <c r="AA76" s="538" t="s">
        <v>3377</v>
      </c>
      <c r="AB76" s="539" t="s">
        <v>3377</v>
      </c>
      <c r="AC76" s="313" t="s">
        <v>3377</v>
      </c>
      <c r="AD76" s="313" t="s">
        <v>3377</v>
      </c>
      <c r="AE76" s="313" t="s">
        <v>3377</v>
      </c>
      <c r="AF76" s="313" t="s">
        <v>3377</v>
      </c>
      <c r="AG76" s="540"/>
      <c r="AH76" s="540"/>
    </row>
    <row r="77" spans="1:34" s="319" customFormat="1" ht="70">
      <c r="A77" s="281" t="s">
        <v>3649</v>
      </c>
      <c r="B77" s="313" t="s">
        <v>3650</v>
      </c>
      <c r="C77" s="303">
        <v>1</v>
      </c>
      <c r="D77" s="303">
        <v>2</v>
      </c>
      <c r="E77" s="303"/>
      <c r="F77" s="303"/>
      <c r="G77" s="303"/>
      <c r="H77" s="303"/>
      <c r="I77" s="348"/>
      <c r="J77" s="313" t="s">
        <v>391</v>
      </c>
      <c r="K77" s="313" t="s">
        <v>3316</v>
      </c>
      <c r="L77" s="313" t="s">
        <v>2052</v>
      </c>
      <c r="M77" s="313" t="s">
        <v>3639</v>
      </c>
      <c r="N77" s="313" t="s">
        <v>2975</v>
      </c>
      <c r="O77" s="313"/>
      <c r="P77" s="313" t="s">
        <v>121</v>
      </c>
      <c r="Q77" s="313" t="s">
        <v>49</v>
      </c>
      <c r="R77" s="313" t="s">
        <v>56</v>
      </c>
      <c r="S77" s="313" t="s">
        <v>3376</v>
      </c>
      <c r="T77" s="313">
        <v>0</v>
      </c>
      <c r="U77" s="313" t="s">
        <v>3331</v>
      </c>
      <c r="V77" s="313" t="s">
        <v>49</v>
      </c>
      <c r="W77" s="313" t="s">
        <v>49</v>
      </c>
      <c r="X77" s="313" t="s">
        <v>49</v>
      </c>
      <c r="Y77" s="313" t="s">
        <v>56</v>
      </c>
      <c r="Z77" s="537" t="s">
        <v>3325</v>
      </c>
      <c r="AA77" s="538" t="s">
        <v>3377</v>
      </c>
      <c r="AB77" s="539" t="s">
        <v>3377</v>
      </c>
      <c r="AC77" s="313" t="s">
        <v>3377</v>
      </c>
      <c r="AD77" s="313" t="s">
        <v>3377</v>
      </c>
      <c r="AE77" s="313" t="s">
        <v>3377</v>
      </c>
      <c r="AF77" s="313" t="s">
        <v>3377</v>
      </c>
      <c r="AG77" s="540"/>
      <c r="AH77" s="540"/>
    </row>
    <row r="78" spans="1:34" s="319" customFormat="1" ht="154">
      <c r="A78" s="281" t="s">
        <v>3651</v>
      </c>
      <c r="B78" s="313" t="s">
        <v>3652</v>
      </c>
      <c r="C78" s="303">
        <v>1</v>
      </c>
      <c r="D78" s="303">
        <v>2</v>
      </c>
      <c r="E78" s="303"/>
      <c r="F78" s="303"/>
      <c r="G78" s="303"/>
      <c r="H78" s="303"/>
      <c r="I78" s="348"/>
      <c r="J78" s="313" t="s">
        <v>391</v>
      </c>
      <c r="K78" s="313" t="s">
        <v>3316</v>
      </c>
      <c r="L78" s="313" t="s">
        <v>2052</v>
      </c>
      <c r="M78" s="313" t="s">
        <v>3639</v>
      </c>
      <c r="N78" s="313" t="s">
        <v>2975</v>
      </c>
      <c r="O78" s="313"/>
      <c r="P78" s="313" t="s">
        <v>121</v>
      </c>
      <c r="Q78" s="313" t="s">
        <v>49</v>
      </c>
      <c r="R78" s="313" t="s">
        <v>56</v>
      </c>
      <c r="S78" s="313" t="s">
        <v>3376</v>
      </c>
      <c r="T78" s="313">
        <v>0</v>
      </c>
      <c r="U78" s="313" t="s">
        <v>3331</v>
      </c>
      <c r="V78" s="313" t="s">
        <v>49</v>
      </c>
      <c r="W78" s="313" t="s">
        <v>49</v>
      </c>
      <c r="X78" s="313" t="s">
        <v>49</v>
      </c>
      <c r="Y78" s="313" t="s">
        <v>56</v>
      </c>
      <c r="Z78" s="537" t="s">
        <v>3325</v>
      </c>
      <c r="AA78" s="538" t="s">
        <v>3377</v>
      </c>
      <c r="AB78" s="539" t="s">
        <v>3377</v>
      </c>
      <c r="AC78" s="313" t="s">
        <v>3377</v>
      </c>
      <c r="AD78" s="313" t="s">
        <v>3377</v>
      </c>
      <c r="AE78" s="313" t="s">
        <v>3377</v>
      </c>
      <c r="AF78" s="313" t="s">
        <v>3377</v>
      </c>
      <c r="AG78" s="540"/>
      <c r="AH78" s="540"/>
    </row>
    <row r="79" spans="1:34" s="319" customFormat="1" ht="168">
      <c r="A79" s="281" t="s">
        <v>3653</v>
      </c>
      <c r="B79" s="313" t="s">
        <v>3654</v>
      </c>
      <c r="C79" s="303">
        <v>1</v>
      </c>
      <c r="D79" s="303">
        <v>2</v>
      </c>
      <c r="E79" s="303"/>
      <c r="F79" s="303"/>
      <c r="G79" s="303"/>
      <c r="H79" s="303"/>
      <c r="I79" s="348"/>
      <c r="J79" s="313" t="s">
        <v>391</v>
      </c>
      <c r="K79" s="313" t="s">
        <v>3316</v>
      </c>
      <c r="L79" s="313" t="s">
        <v>2052</v>
      </c>
      <c r="M79" s="313" t="s">
        <v>3655</v>
      </c>
      <c r="N79" s="313" t="s">
        <v>2975</v>
      </c>
      <c r="O79" s="313"/>
      <c r="P79" s="313" t="s">
        <v>121</v>
      </c>
      <c r="Q79" s="313" t="s">
        <v>49</v>
      </c>
      <c r="R79" s="313" t="s">
        <v>56</v>
      </c>
      <c r="S79" s="313" t="s">
        <v>3376</v>
      </c>
      <c r="T79" s="313">
        <v>0</v>
      </c>
      <c r="U79" s="313" t="s">
        <v>3331</v>
      </c>
      <c r="V79" s="313" t="s">
        <v>49</v>
      </c>
      <c r="W79" s="313" t="s">
        <v>49</v>
      </c>
      <c r="X79" s="313" t="s">
        <v>49</v>
      </c>
      <c r="Y79" s="313" t="s">
        <v>56</v>
      </c>
      <c r="Z79" s="537" t="s">
        <v>3325</v>
      </c>
      <c r="AA79" s="538" t="s">
        <v>3377</v>
      </c>
      <c r="AB79" s="539" t="s">
        <v>3377</v>
      </c>
      <c r="AC79" s="313" t="s">
        <v>3377</v>
      </c>
      <c r="AD79" s="313" t="s">
        <v>3377</v>
      </c>
      <c r="AE79" s="313" t="s">
        <v>3377</v>
      </c>
      <c r="AF79" s="313" t="s">
        <v>3377</v>
      </c>
      <c r="AG79" s="540"/>
      <c r="AH79" s="540"/>
    </row>
    <row r="80" spans="1:34" s="319" customFormat="1" ht="70">
      <c r="A80" s="281" t="s">
        <v>3656</v>
      </c>
      <c r="B80" s="313" t="s">
        <v>3657</v>
      </c>
      <c r="C80" s="303">
        <v>1</v>
      </c>
      <c r="D80" s="303">
        <v>2</v>
      </c>
      <c r="E80" s="303"/>
      <c r="F80" s="303"/>
      <c r="G80" s="303"/>
      <c r="H80" s="303"/>
      <c r="I80" s="348"/>
      <c r="J80" s="313" t="s">
        <v>391</v>
      </c>
      <c r="K80" s="313" t="s">
        <v>3316</v>
      </c>
      <c r="L80" s="313" t="s">
        <v>2052</v>
      </c>
      <c r="M80" s="313" t="s">
        <v>3657</v>
      </c>
      <c r="N80" s="313" t="s">
        <v>2975</v>
      </c>
      <c r="O80" s="313"/>
      <c r="P80" s="313" t="s">
        <v>121</v>
      </c>
      <c r="Q80" s="313" t="s">
        <v>49</v>
      </c>
      <c r="R80" s="313" t="s">
        <v>56</v>
      </c>
      <c r="S80" s="313" t="s">
        <v>3376</v>
      </c>
      <c r="T80" s="313">
        <v>0</v>
      </c>
      <c r="U80" s="313" t="s">
        <v>3331</v>
      </c>
      <c r="V80" s="313" t="s">
        <v>49</v>
      </c>
      <c r="W80" s="313" t="s">
        <v>49</v>
      </c>
      <c r="X80" s="313" t="s">
        <v>49</v>
      </c>
      <c r="Y80" s="313" t="s">
        <v>56</v>
      </c>
      <c r="Z80" s="537" t="s">
        <v>3325</v>
      </c>
      <c r="AA80" s="538" t="s">
        <v>3377</v>
      </c>
      <c r="AB80" s="539" t="s">
        <v>3377</v>
      </c>
      <c r="AC80" s="313" t="s">
        <v>3377</v>
      </c>
      <c r="AD80" s="313" t="s">
        <v>3377</v>
      </c>
      <c r="AE80" s="313" t="s">
        <v>3377</v>
      </c>
      <c r="AF80" s="313" t="s">
        <v>3377</v>
      </c>
      <c r="AG80" s="540"/>
      <c r="AH80" s="540"/>
    </row>
    <row r="81" spans="1:56" s="319" customFormat="1" ht="84">
      <c r="A81" s="281" t="s">
        <v>3658</v>
      </c>
      <c r="B81" s="313" t="s">
        <v>3659</v>
      </c>
      <c r="C81" s="303">
        <v>1</v>
      </c>
      <c r="D81" s="303">
        <v>2</v>
      </c>
      <c r="E81" s="303"/>
      <c r="F81" s="303"/>
      <c r="G81" s="303"/>
      <c r="H81" s="303"/>
      <c r="I81" s="348"/>
      <c r="J81" s="313" t="s">
        <v>391</v>
      </c>
      <c r="K81" s="313" t="s">
        <v>3316</v>
      </c>
      <c r="L81" s="313" t="s">
        <v>2052</v>
      </c>
      <c r="M81" s="313" t="s">
        <v>3660</v>
      </c>
      <c r="N81" s="313" t="s">
        <v>2975</v>
      </c>
      <c r="O81" s="313"/>
      <c r="P81" s="313" t="s">
        <v>121</v>
      </c>
      <c r="Q81" s="313" t="s">
        <v>49</v>
      </c>
      <c r="R81" s="313" t="s">
        <v>56</v>
      </c>
      <c r="S81" s="313" t="s">
        <v>3376</v>
      </c>
      <c r="T81" s="313">
        <v>0</v>
      </c>
      <c r="U81" s="313" t="s">
        <v>3331</v>
      </c>
      <c r="V81" s="313" t="s">
        <v>49</v>
      </c>
      <c r="W81" s="313" t="s">
        <v>49</v>
      </c>
      <c r="X81" s="313" t="s">
        <v>49</v>
      </c>
      <c r="Y81" s="313" t="s">
        <v>56</v>
      </c>
      <c r="Z81" s="537" t="s">
        <v>3325</v>
      </c>
      <c r="AA81" s="538" t="s">
        <v>3377</v>
      </c>
      <c r="AB81" s="539" t="s">
        <v>3377</v>
      </c>
      <c r="AC81" s="313" t="s">
        <v>3377</v>
      </c>
      <c r="AD81" s="313" t="s">
        <v>3377</v>
      </c>
      <c r="AE81" s="313" t="s">
        <v>3377</v>
      </c>
      <c r="AF81" s="313" t="s">
        <v>3377</v>
      </c>
      <c r="AG81" s="540"/>
      <c r="AH81" s="540"/>
    </row>
    <row r="82" spans="1:56" s="319" customFormat="1" ht="70">
      <c r="A82" s="281" t="s">
        <v>3661</v>
      </c>
      <c r="B82" s="313" t="s">
        <v>3662</v>
      </c>
      <c r="C82" s="303">
        <v>1</v>
      </c>
      <c r="D82" s="303">
        <v>2</v>
      </c>
      <c r="E82" s="303"/>
      <c r="F82" s="303"/>
      <c r="G82" s="303"/>
      <c r="H82" s="303"/>
      <c r="I82" s="348"/>
      <c r="J82" s="313" t="s">
        <v>391</v>
      </c>
      <c r="K82" s="313" t="s">
        <v>3316</v>
      </c>
      <c r="L82" s="313" t="s">
        <v>2052</v>
      </c>
      <c r="M82" s="313" t="s">
        <v>3663</v>
      </c>
      <c r="N82" s="313" t="s">
        <v>2975</v>
      </c>
      <c r="O82" s="313"/>
      <c r="P82" s="313" t="s">
        <v>121</v>
      </c>
      <c r="Q82" s="313" t="s">
        <v>49</v>
      </c>
      <c r="R82" s="313" t="s">
        <v>56</v>
      </c>
      <c r="S82" s="313" t="s">
        <v>3376</v>
      </c>
      <c r="T82" s="313">
        <v>0</v>
      </c>
      <c r="U82" s="313" t="s">
        <v>3331</v>
      </c>
      <c r="V82" s="313" t="s">
        <v>49</v>
      </c>
      <c r="W82" s="313" t="s">
        <v>49</v>
      </c>
      <c r="X82" s="313" t="s">
        <v>49</v>
      </c>
      <c r="Y82" s="313" t="s">
        <v>56</v>
      </c>
      <c r="Z82" s="537" t="s">
        <v>3325</v>
      </c>
      <c r="AA82" s="538" t="s">
        <v>3377</v>
      </c>
      <c r="AB82" s="539" t="s">
        <v>3377</v>
      </c>
      <c r="AC82" s="313" t="s">
        <v>3377</v>
      </c>
      <c r="AD82" s="313" t="s">
        <v>3377</v>
      </c>
      <c r="AE82" s="313" t="s">
        <v>3377</v>
      </c>
      <c r="AF82" s="313" t="s">
        <v>3377</v>
      </c>
      <c r="AG82" s="540"/>
      <c r="AH82" s="540"/>
    </row>
    <row r="83" spans="1:56" s="319" customFormat="1" ht="70">
      <c r="A83" s="281" t="s">
        <v>3664</v>
      </c>
      <c r="B83" s="313" t="s">
        <v>3665</v>
      </c>
      <c r="C83" s="303">
        <v>1</v>
      </c>
      <c r="D83" s="303">
        <v>2</v>
      </c>
      <c r="E83" s="303"/>
      <c r="F83" s="303"/>
      <c r="G83" s="303"/>
      <c r="H83" s="303"/>
      <c r="I83" s="348"/>
      <c r="J83" s="313" t="s">
        <v>391</v>
      </c>
      <c r="K83" s="313" t="s">
        <v>3316</v>
      </c>
      <c r="L83" s="313" t="s">
        <v>2052</v>
      </c>
      <c r="M83" s="313" t="s">
        <v>3666</v>
      </c>
      <c r="N83" s="313" t="s">
        <v>2975</v>
      </c>
      <c r="O83" s="313"/>
      <c r="P83" s="313" t="s">
        <v>121</v>
      </c>
      <c r="Q83" s="313" t="s">
        <v>49</v>
      </c>
      <c r="R83" s="313" t="s">
        <v>56</v>
      </c>
      <c r="S83" s="313" t="s">
        <v>3376</v>
      </c>
      <c r="T83" s="313">
        <v>0</v>
      </c>
      <c r="U83" s="313" t="s">
        <v>3331</v>
      </c>
      <c r="V83" s="313" t="s">
        <v>49</v>
      </c>
      <c r="W83" s="313" t="s">
        <v>49</v>
      </c>
      <c r="X83" s="313" t="s">
        <v>49</v>
      </c>
      <c r="Y83" s="313" t="s">
        <v>56</v>
      </c>
      <c r="Z83" s="537" t="s">
        <v>3325</v>
      </c>
      <c r="AA83" s="538" t="s">
        <v>3377</v>
      </c>
      <c r="AB83" s="539" t="s">
        <v>3377</v>
      </c>
      <c r="AC83" s="313" t="s">
        <v>3377</v>
      </c>
      <c r="AD83" s="313" t="s">
        <v>3377</v>
      </c>
      <c r="AE83" s="313" t="s">
        <v>3377</v>
      </c>
      <c r="AF83" s="313" t="s">
        <v>3377</v>
      </c>
      <c r="AG83" s="540"/>
      <c r="AH83" s="540"/>
    </row>
    <row r="84" spans="1:56" s="319" customFormat="1" ht="56">
      <c r="A84" s="375" t="s">
        <v>3314</v>
      </c>
      <c r="B84" s="313" t="s">
        <v>3315</v>
      </c>
      <c r="C84" s="303"/>
      <c r="D84" s="303"/>
      <c r="E84" s="303">
        <v>3</v>
      </c>
      <c r="F84" s="303"/>
      <c r="G84" s="303"/>
      <c r="H84" s="303"/>
      <c r="I84" s="348"/>
      <c r="J84" s="313" t="s">
        <v>1651</v>
      </c>
      <c r="K84" s="313" t="s">
        <v>3316</v>
      </c>
      <c r="L84" s="313" t="s">
        <v>2052</v>
      </c>
      <c r="M84" s="313" t="s">
        <v>3317</v>
      </c>
      <c r="N84" s="313" t="s">
        <v>3895</v>
      </c>
      <c r="O84" s="313" t="s">
        <v>1239</v>
      </c>
      <c r="P84" s="313" t="s">
        <v>121</v>
      </c>
      <c r="Q84" s="313" t="s">
        <v>49</v>
      </c>
      <c r="R84" s="313" t="s">
        <v>3318</v>
      </c>
      <c r="S84" s="313">
        <v>3</v>
      </c>
      <c r="T84" s="313" t="s">
        <v>23</v>
      </c>
      <c r="U84" s="313" t="s">
        <v>3319</v>
      </c>
      <c r="V84" s="313" t="s">
        <v>49</v>
      </c>
      <c r="W84" s="313" t="s">
        <v>3320</v>
      </c>
      <c r="X84" s="313" t="s">
        <v>49</v>
      </c>
      <c r="Y84" s="313" t="s">
        <v>49</v>
      </c>
      <c r="Z84" s="539">
        <v>1798.2900000000002</v>
      </c>
      <c r="AA84" s="538">
        <v>772.5</v>
      </c>
      <c r="AB84" s="539">
        <f>500000*0.0015</f>
        <v>750</v>
      </c>
      <c r="AC84" s="313" t="s">
        <v>3321</v>
      </c>
      <c r="AD84" s="313" t="s">
        <v>1063</v>
      </c>
      <c r="AE84" s="313">
        <v>1</v>
      </c>
      <c r="AF84" s="313" t="s">
        <v>3322</v>
      </c>
      <c r="AG84" s="540"/>
      <c r="AH84" s="540"/>
      <c r="AI84" s="541"/>
      <c r="AJ84" s="541"/>
      <c r="AK84" s="541"/>
      <c r="AL84" s="541"/>
      <c r="AM84" s="541"/>
      <c r="AN84" s="541"/>
      <c r="AO84" s="541"/>
      <c r="AP84" s="541"/>
      <c r="AQ84" s="541"/>
      <c r="AR84" s="541"/>
      <c r="AS84" s="541"/>
      <c r="AT84" s="541"/>
      <c r="AU84" s="541"/>
      <c r="AV84" s="541"/>
      <c r="AW84" s="541"/>
      <c r="AX84" s="541"/>
      <c r="AY84" s="541"/>
      <c r="AZ84" s="541"/>
      <c r="BA84" s="541"/>
      <c r="BB84" s="541"/>
      <c r="BC84" s="541"/>
      <c r="BD84" s="541"/>
    </row>
    <row r="85" spans="1:56" s="319" customFormat="1" ht="42">
      <c r="A85" s="375" t="s">
        <v>3323</v>
      </c>
      <c r="B85" s="313" t="s">
        <v>3324</v>
      </c>
      <c r="C85" s="303"/>
      <c r="D85" s="303"/>
      <c r="E85" s="303">
        <v>3</v>
      </c>
      <c r="F85" s="303"/>
      <c r="G85" s="303"/>
      <c r="H85" s="303"/>
      <c r="I85" s="348"/>
      <c r="J85" s="313" t="s">
        <v>3325</v>
      </c>
      <c r="K85" s="313" t="s">
        <v>3316</v>
      </c>
      <c r="L85" s="313" t="s">
        <v>2052</v>
      </c>
      <c r="M85" s="313" t="s">
        <v>3326</v>
      </c>
      <c r="N85" s="313" t="s">
        <v>3896</v>
      </c>
      <c r="O85" s="313" t="s">
        <v>1239</v>
      </c>
      <c r="P85" s="313" t="s">
        <v>121</v>
      </c>
      <c r="Q85" s="313" t="s">
        <v>49</v>
      </c>
      <c r="R85" s="313" t="s">
        <v>3318</v>
      </c>
      <c r="S85" s="313">
        <v>3</v>
      </c>
      <c r="T85" s="313" t="s">
        <v>23</v>
      </c>
      <c r="U85" s="313" t="s">
        <v>3327</v>
      </c>
      <c r="V85" s="313" t="s">
        <v>49</v>
      </c>
      <c r="W85" s="313" t="s">
        <v>3320</v>
      </c>
      <c r="X85" s="313" t="s">
        <v>49</v>
      </c>
      <c r="Y85" s="313" t="s">
        <v>49</v>
      </c>
      <c r="Z85" s="539">
        <v>899.1450000000001</v>
      </c>
      <c r="AA85" s="538">
        <v>772.5</v>
      </c>
      <c r="AB85" s="539">
        <f>500000*0.0015</f>
        <v>750</v>
      </c>
      <c r="AC85" s="313" t="s">
        <v>3321</v>
      </c>
      <c r="AD85" s="313" t="s">
        <v>1063</v>
      </c>
      <c r="AE85" s="313">
        <v>1</v>
      </c>
      <c r="AF85" s="313" t="s">
        <v>3322</v>
      </c>
      <c r="AG85" s="540"/>
      <c r="AH85" s="540"/>
      <c r="AI85" s="541"/>
      <c r="AJ85" s="541"/>
      <c r="AK85" s="541"/>
      <c r="AL85" s="541"/>
      <c r="AM85" s="541"/>
      <c r="AN85" s="541"/>
      <c r="AO85" s="541"/>
      <c r="AP85" s="541"/>
      <c r="AQ85" s="541"/>
      <c r="AR85" s="541"/>
      <c r="AS85" s="541"/>
      <c r="AT85" s="541"/>
      <c r="AU85" s="541"/>
      <c r="AV85" s="541"/>
      <c r="AW85" s="541"/>
      <c r="AX85" s="541"/>
      <c r="AY85" s="541"/>
      <c r="AZ85" s="541"/>
      <c r="BA85" s="541"/>
      <c r="BB85" s="541"/>
      <c r="BC85" s="541"/>
      <c r="BD85" s="541"/>
    </row>
    <row r="86" spans="1:56" s="319" customFormat="1" ht="70">
      <c r="A86" s="375" t="s">
        <v>60</v>
      </c>
      <c r="B86" s="313" t="s">
        <v>3328</v>
      </c>
      <c r="C86" s="303">
        <v>1</v>
      </c>
      <c r="D86" s="303"/>
      <c r="E86" s="303"/>
      <c r="F86" s="303"/>
      <c r="G86" s="303"/>
      <c r="H86" s="303"/>
      <c r="I86" s="348"/>
      <c r="J86" s="313">
        <v>12</v>
      </c>
      <c r="K86" s="313" t="s">
        <v>3316</v>
      </c>
      <c r="L86" s="313" t="s">
        <v>2052</v>
      </c>
      <c r="M86" s="313" t="s">
        <v>3329</v>
      </c>
      <c r="N86" s="313" t="s">
        <v>3330</v>
      </c>
      <c r="O86" s="313"/>
      <c r="P86" s="313" t="s">
        <v>121</v>
      </c>
      <c r="Q86" s="313" t="s">
        <v>49</v>
      </c>
      <c r="R86" s="313" t="s">
        <v>3318</v>
      </c>
      <c r="S86" s="313">
        <v>3</v>
      </c>
      <c r="T86" s="313" t="s">
        <v>23</v>
      </c>
      <c r="U86" s="313" t="s">
        <v>3331</v>
      </c>
      <c r="V86" s="313" t="s">
        <v>49</v>
      </c>
      <c r="W86" s="313" t="s">
        <v>3332</v>
      </c>
      <c r="X86" s="313" t="s">
        <v>49</v>
      </c>
      <c r="Y86" s="313" t="s">
        <v>49</v>
      </c>
      <c r="Z86" s="537" t="s">
        <v>3333</v>
      </c>
      <c r="AA86" s="538">
        <v>931.74</v>
      </c>
      <c r="AB86" s="539">
        <v>1287.5</v>
      </c>
      <c r="AC86" s="313" t="s">
        <v>3321</v>
      </c>
      <c r="AD86" s="313" t="s">
        <v>1063</v>
      </c>
      <c r="AE86" s="313">
        <v>1</v>
      </c>
      <c r="AF86" s="313" t="s">
        <v>3322</v>
      </c>
      <c r="AG86" s="540"/>
      <c r="AH86" s="540"/>
      <c r="AI86" s="541"/>
      <c r="AJ86" s="541"/>
      <c r="AK86" s="541"/>
      <c r="AL86" s="541"/>
      <c r="AM86" s="541"/>
      <c r="AN86" s="541"/>
      <c r="AO86" s="541"/>
      <c r="AP86" s="541"/>
      <c r="AQ86" s="541"/>
      <c r="AR86" s="541"/>
      <c r="AS86" s="541"/>
      <c r="AT86" s="541"/>
      <c r="AU86" s="541"/>
      <c r="AV86" s="541"/>
      <c r="AW86" s="541"/>
      <c r="AX86" s="541"/>
      <c r="AY86" s="541"/>
      <c r="AZ86" s="541"/>
      <c r="BA86" s="541"/>
      <c r="BB86" s="541"/>
      <c r="BC86" s="541"/>
      <c r="BD86" s="541"/>
    </row>
    <row r="87" spans="1:56" s="319" customFormat="1" ht="112">
      <c r="A87" s="375" t="s">
        <v>3334</v>
      </c>
      <c r="B87" s="313" t="s">
        <v>3335</v>
      </c>
      <c r="C87" s="303">
        <v>1</v>
      </c>
      <c r="D87" s="303"/>
      <c r="E87" s="303">
        <v>3</v>
      </c>
      <c r="F87" s="303"/>
      <c r="G87" s="303"/>
      <c r="H87" s="303"/>
      <c r="I87" s="348"/>
      <c r="J87" s="313">
        <v>55</v>
      </c>
      <c r="K87" s="313" t="s">
        <v>3316</v>
      </c>
      <c r="L87" s="313" t="s">
        <v>2052</v>
      </c>
      <c r="M87" s="313" t="s">
        <v>3336</v>
      </c>
      <c r="N87" s="313" t="s">
        <v>3337</v>
      </c>
      <c r="O87" s="313"/>
      <c r="P87" s="313" t="s">
        <v>3338</v>
      </c>
      <c r="Q87" s="313" t="s">
        <v>3339</v>
      </c>
      <c r="R87" s="313" t="s">
        <v>3340</v>
      </c>
      <c r="S87" s="313">
        <v>3</v>
      </c>
      <c r="T87" s="313" t="s">
        <v>23</v>
      </c>
      <c r="U87" s="313" t="s">
        <v>3341</v>
      </c>
      <c r="V87" s="313" t="s">
        <v>49</v>
      </c>
      <c r="W87" s="313" t="s">
        <v>3342</v>
      </c>
      <c r="X87" s="313" t="s">
        <v>49</v>
      </c>
      <c r="Y87" s="313" t="s">
        <v>49</v>
      </c>
      <c r="Z87" s="537" t="s">
        <v>3343</v>
      </c>
      <c r="AA87" s="538">
        <v>4270.4750000000004</v>
      </c>
      <c r="AB87" s="539">
        <v>6030.6500000000005</v>
      </c>
      <c r="AC87" s="313" t="s">
        <v>3344</v>
      </c>
      <c r="AD87" s="313" t="s">
        <v>1063</v>
      </c>
      <c r="AE87" s="313">
        <v>1</v>
      </c>
      <c r="AF87" s="313" t="s">
        <v>3345</v>
      </c>
      <c r="AG87" s="540"/>
      <c r="AH87" s="540"/>
      <c r="AI87" s="541"/>
      <c r="AJ87" s="541"/>
      <c r="AK87" s="541"/>
      <c r="AL87" s="541"/>
      <c r="AM87" s="541"/>
      <c r="AN87" s="541"/>
      <c r="AO87" s="541"/>
      <c r="AP87" s="541"/>
      <c r="AQ87" s="541"/>
      <c r="AR87" s="541"/>
      <c r="AS87" s="541"/>
      <c r="AT87" s="541"/>
      <c r="AU87" s="541"/>
      <c r="AV87" s="541"/>
      <c r="AW87" s="541"/>
      <c r="AX87" s="541"/>
      <c r="AY87" s="541"/>
      <c r="AZ87" s="541"/>
      <c r="BA87" s="541"/>
      <c r="BB87" s="541"/>
      <c r="BC87" s="541"/>
      <c r="BD87" s="541"/>
    </row>
    <row r="88" spans="1:56" s="319" customFormat="1" ht="70">
      <c r="A88" s="375" t="s">
        <v>1681</v>
      </c>
      <c r="B88" s="313" t="s">
        <v>3346</v>
      </c>
      <c r="C88" s="303">
        <v>1</v>
      </c>
      <c r="D88" s="303"/>
      <c r="E88" s="303">
        <v>3</v>
      </c>
      <c r="F88" s="303"/>
      <c r="G88" s="303"/>
      <c r="H88" s="303"/>
      <c r="I88" s="348"/>
      <c r="J88" s="313" t="s">
        <v>3325</v>
      </c>
      <c r="K88" s="313" t="s">
        <v>3316</v>
      </c>
      <c r="L88" s="313" t="s">
        <v>2052</v>
      </c>
      <c r="M88" s="313" t="s">
        <v>3347</v>
      </c>
      <c r="N88" s="313" t="s">
        <v>3348</v>
      </c>
      <c r="O88" s="313" t="s">
        <v>1652</v>
      </c>
      <c r="P88" s="313" t="s">
        <v>121</v>
      </c>
      <c r="Q88" s="313" t="s">
        <v>3349</v>
      </c>
      <c r="R88" s="313" t="s">
        <v>3318</v>
      </c>
      <c r="S88" s="313">
        <v>3</v>
      </c>
      <c r="T88" s="313" t="s">
        <v>23</v>
      </c>
      <c r="U88" s="313" t="s">
        <v>3331</v>
      </c>
      <c r="V88" s="313" t="s">
        <v>3350</v>
      </c>
      <c r="W88" s="313" t="s">
        <v>3331</v>
      </c>
      <c r="X88" s="313" t="s">
        <v>49</v>
      </c>
      <c r="Y88" s="313" t="s">
        <v>49</v>
      </c>
      <c r="Z88" s="537" t="s">
        <v>3351</v>
      </c>
      <c r="AA88" s="538">
        <v>2018.7700000000002</v>
      </c>
      <c r="AB88" s="539">
        <v>6437.5</v>
      </c>
      <c r="AC88" s="313" t="s">
        <v>3321</v>
      </c>
      <c r="AD88" s="313" t="s">
        <v>1063</v>
      </c>
      <c r="AE88" s="313">
        <v>1</v>
      </c>
      <c r="AF88" s="313" t="s">
        <v>3322</v>
      </c>
      <c r="AG88" s="540"/>
      <c r="AH88" s="540"/>
      <c r="AI88" s="541"/>
      <c r="AJ88" s="541"/>
      <c r="AK88" s="541"/>
      <c r="AL88" s="541"/>
      <c r="AM88" s="541"/>
      <c r="AN88" s="541"/>
      <c r="AO88" s="541"/>
      <c r="AP88" s="541"/>
      <c r="AQ88" s="541"/>
      <c r="AR88" s="541"/>
      <c r="AS88" s="541"/>
      <c r="AT88" s="541"/>
      <c r="AU88" s="541"/>
      <c r="AV88" s="541"/>
      <c r="AW88" s="541"/>
      <c r="AX88" s="541"/>
      <c r="AY88" s="541"/>
      <c r="AZ88" s="541"/>
      <c r="BA88" s="541"/>
      <c r="BB88" s="541"/>
      <c r="BC88" s="541"/>
      <c r="BD88" s="541"/>
    </row>
    <row r="89" spans="1:56" s="319" customFormat="1" ht="84">
      <c r="A89" s="375" t="s">
        <v>1533</v>
      </c>
      <c r="B89" s="313" t="s">
        <v>3352</v>
      </c>
      <c r="C89" s="303"/>
      <c r="D89" s="303">
        <v>2</v>
      </c>
      <c r="E89" s="303"/>
      <c r="F89" s="303">
        <v>4</v>
      </c>
      <c r="G89" s="303"/>
      <c r="H89" s="303"/>
      <c r="I89" s="348"/>
      <c r="J89" s="313" t="s">
        <v>3325</v>
      </c>
      <c r="K89" s="313" t="s">
        <v>3316</v>
      </c>
      <c r="L89" s="313" t="s">
        <v>2052</v>
      </c>
      <c r="M89" s="313" t="s">
        <v>3353</v>
      </c>
      <c r="N89" s="313" t="s">
        <v>3898</v>
      </c>
      <c r="O89" s="313" t="s">
        <v>3897</v>
      </c>
      <c r="P89" s="313" t="s">
        <v>121</v>
      </c>
      <c r="Q89" s="313" t="s">
        <v>49</v>
      </c>
      <c r="R89" s="313" t="s">
        <v>3318</v>
      </c>
      <c r="S89" s="313">
        <v>3</v>
      </c>
      <c r="T89" s="313" t="s">
        <v>23</v>
      </c>
      <c r="U89" s="313" t="s">
        <v>3354</v>
      </c>
      <c r="V89" s="313" t="s">
        <v>49</v>
      </c>
      <c r="W89" s="313" t="s">
        <v>3355</v>
      </c>
      <c r="X89" s="313" t="s">
        <v>49</v>
      </c>
      <c r="Y89" s="313" t="s">
        <v>49</v>
      </c>
      <c r="Z89" s="537" t="s">
        <v>3333</v>
      </c>
      <c r="AA89" s="538">
        <v>2329.509</v>
      </c>
      <c r="AB89" s="539">
        <v>1287.5</v>
      </c>
      <c r="AC89" s="313" t="s">
        <v>3321</v>
      </c>
      <c r="AD89" s="313" t="s">
        <v>1063</v>
      </c>
      <c r="AE89" s="313">
        <v>1</v>
      </c>
      <c r="AF89" s="313" t="s">
        <v>3322</v>
      </c>
      <c r="AG89" s="540"/>
      <c r="AH89" s="540"/>
      <c r="AI89" s="541"/>
      <c r="AJ89" s="541"/>
      <c r="AK89" s="541"/>
      <c r="AL89" s="541"/>
      <c r="AM89" s="541"/>
      <c r="AN89" s="541"/>
      <c r="AO89" s="541"/>
      <c r="AP89" s="541"/>
      <c r="AQ89" s="541"/>
      <c r="AR89" s="541"/>
      <c r="AS89" s="541"/>
      <c r="AT89" s="541"/>
      <c r="AU89" s="541"/>
      <c r="AV89" s="541"/>
      <c r="AW89" s="541"/>
      <c r="AX89" s="541"/>
      <c r="AY89" s="541"/>
      <c r="AZ89" s="541"/>
      <c r="BA89" s="541"/>
      <c r="BB89" s="541"/>
      <c r="BC89" s="541"/>
      <c r="BD89" s="541"/>
    </row>
    <row r="90" spans="1:56" s="319" customFormat="1" ht="70">
      <c r="A90" s="375" t="s">
        <v>3356</v>
      </c>
      <c r="B90" s="313" t="s">
        <v>3315</v>
      </c>
      <c r="C90" s="303"/>
      <c r="D90" s="303"/>
      <c r="E90" s="303">
        <v>3</v>
      </c>
      <c r="F90" s="303"/>
      <c r="G90" s="303"/>
      <c r="H90" s="303"/>
      <c r="I90" s="348"/>
      <c r="J90" s="313" t="s">
        <v>3325</v>
      </c>
      <c r="K90" s="313" t="s">
        <v>3316</v>
      </c>
      <c r="L90" s="313" t="s">
        <v>2052</v>
      </c>
      <c r="M90" s="313" t="s">
        <v>3357</v>
      </c>
      <c r="N90" s="313" t="s">
        <v>3896</v>
      </c>
      <c r="O90" s="313" t="s">
        <v>1239</v>
      </c>
      <c r="P90" s="313" t="s">
        <v>121</v>
      </c>
      <c r="Q90" s="313" t="s">
        <v>49</v>
      </c>
      <c r="R90" s="313" t="s">
        <v>3318</v>
      </c>
      <c r="S90" s="313">
        <v>3</v>
      </c>
      <c r="T90" s="313" t="s">
        <v>23</v>
      </c>
      <c r="U90" s="313" t="s">
        <v>3331</v>
      </c>
      <c r="V90" s="313" t="s">
        <v>49</v>
      </c>
      <c r="W90" s="313" t="s">
        <v>3358</v>
      </c>
      <c r="X90" s="313" t="s">
        <v>49</v>
      </c>
      <c r="Y90" s="313" t="s">
        <v>49</v>
      </c>
      <c r="Z90" s="537" t="s">
        <v>3333</v>
      </c>
      <c r="AA90" s="538">
        <v>1553.0060000000003</v>
      </c>
      <c r="AB90" s="539">
        <v>3090</v>
      </c>
      <c r="AC90" s="313" t="s">
        <v>3321</v>
      </c>
      <c r="AD90" s="313" t="s">
        <v>1063</v>
      </c>
      <c r="AE90" s="313">
        <v>1</v>
      </c>
      <c r="AF90" s="313" t="s">
        <v>3345</v>
      </c>
      <c r="AG90" s="540"/>
      <c r="AH90" s="540"/>
      <c r="AI90" s="541"/>
      <c r="AJ90" s="541"/>
      <c r="AK90" s="541"/>
      <c r="AL90" s="541"/>
      <c r="AM90" s="541"/>
      <c r="AN90" s="541"/>
      <c r="AO90" s="541"/>
      <c r="AP90" s="541"/>
      <c r="AQ90" s="541"/>
      <c r="AR90" s="541"/>
      <c r="AS90" s="541"/>
      <c r="AT90" s="541"/>
      <c r="AU90" s="541"/>
      <c r="AV90" s="541"/>
      <c r="AW90" s="541"/>
      <c r="AX90" s="541"/>
      <c r="AY90" s="541"/>
      <c r="AZ90" s="541"/>
      <c r="BA90" s="541"/>
      <c r="BB90" s="541"/>
      <c r="BC90" s="541"/>
      <c r="BD90" s="541"/>
    </row>
    <row r="91" spans="1:56" s="319" customFormat="1" ht="70">
      <c r="A91" s="375" t="s">
        <v>1088</v>
      </c>
      <c r="B91" s="313" t="s">
        <v>3359</v>
      </c>
      <c r="C91" s="303"/>
      <c r="D91" s="303">
        <v>2</v>
      </c>
      <c r="E91" s="303"/>
      <c r="F91" s="303"/>
      <c r="G91" s="303">
        <v>5</v>
      </c>
      <c r="H91" s="303"/>
      <c r="I91" s="348"/>
      <c r="J91" s="313">
        <v>5</v>
      </c>
      <c r="K91" s="313" t="s">
        <v>3316</v>
      </c>
      <c r="L91" s="313" t="s">
        <v>2052</v>
      </c>
      <c r="M91" s="313" t="s">
        <v>3360</v>
      </c>
      <c r="N91" s="313" t="s">
        <v>3898</v>
      </c>
      <c r="O91" s="313" t="s">
        <v>3897</v>
      </c>
      <c r="P91" s="313" t="s">
        <v>3361</v>
      </c>
      <c r="Q91" s="313" t="s">
        <v>49</v>
      </c>
      <c r="R91" s="313" t="s">
        <v>3318</v>
      </c>
      <c r="S91" s="313">
        <v>3</v>
      </c>
      <c r="T91" s="313" t="s">
        <v>23</v>
      </c>
      <c r="U91" s="313" t="s">
        <v>3331</v>
      </c>
      <c r="V91" s="313" t="s">
        <v>49</v>
      </c>
      <c r="W91" s="313" t="s">
        <v>3362</v>
      </c>
      <c r="X91" s="313" t="s">
        <v>49</v>
      </c>
      <c r="Y91" s="313" t="s">
        <v>49</v>
      </c>
      <c r="Z91" s="537" t="s">
        <v>3363</v>
      </c>
      <c r="AA91" s="538">
        <v>2329.509</v>
      </c>
      <c r="AB91" s="539">
        <v>1287.5</v>
      </c>
      <c r="AC91" s="313" t="s">
        <v>3321</v>
      </c>
      <c r="AD91" s="313" t="s">
        <v>1063</v>
      </c>
      <c r="AE91" s="313">
        <v>1</v>
      </c>
      <c r="AF91" s="313" t="s">
        <v>3322</v>
      </c>
      <c r="AG91" s="540"/>
      <c r="AH91" s="540"/>
      <c r="AI91" s="541"/>
      <c r="AJ91" s="541"/>
      <c r="AK91" s="541"/>
      <c r="AL91" s="541"/>
      <c r="AM91" s="541"/>
      <c r="AN91" s="541"/>
      <c r="AO91" s="541"/>
      <c r="AP91" s="541"/>
      <c r="AQ91" s="541"/>
      <c r="AR91" s="541"/>
      <c r="AS91" s="541"/>
      <c r="AT91" s="541"/>
      <c r="AU91" s="541"/>
      <c r="AV91" s="541"/>
      <c r="AW91" s="541"/>
      <c r="AX91" s="541"/>
      <c r="AY91" s="541"/>
      <c r="AZ91" s="541"/>
      <c r="BA91" s="541"/>
      <c r="BB91" s="541"/>
      <c r="BC91" s="541"/>
      <c r="BD91" s="541"/>
    </row>
    <row r="92" spans="1:56" s="319" customFormat="1" ht="70">
      <c r="A92" s="375" t="s">
        <v>3364</v>
      </c>
      <c r="B92" s="313" t="s">
        <v>3365</v>
      </c>
      <c r="C92" s="303"/>
      <c r="D92" s="303"/>
      <c r="E92" s="303">
        <v>3</v>
      </c>
      <c r="F92" s="303"/>
      <c r="G92" s="303"/>
      <c r="H92" s="303"/>
      <c r="I92" s="348"/>
      <c r="J92" s="313">
        <v>8</v>
      </c>
      <c r="K92" s="313" t="s">
        <v>3316</v>
      </c>
      <c r="L92" s="313" t="s">
        <v>2052</v>
      </c>
      <c r="M92" s="313" t="s">
        <v>3366</v>
      </c>
      <c r="N92" s="313" t="s">
        <v>3899</v>
      </c>
      <c r="O92" s="313" t="s">
        <v>1652</v>
      </c>
      <c r="P92" s="313" t="s">
        <v>121</v>
      </c>
      <c r="Q92" s="313" t="s">
        <v>49</v>
      </c>
      <c r="R92" s="313" t="s">
        <v>3318</v>
      </c>
      <c r="S92" s="313">
        <v>3</v>
      </c>
      <c r="T92" s="313" t="s">
        <v>23</v>
      </c>
      <c r="U92" s="313" t="s">
        <v>3354</v>
      </c>
      <c r="V92" s="313" t="s">
        <v>3367</v>
      </c>
      <c r="W92" s="313" t="s">
        <v>3368</v>
      </c>
      <c r="X92" s="313" t="s">
        <v>49</v>
      </c>
      <c r="Y92" s="313" t="s">
        <v>49</v>
      </c>
      <c r="Z92" s="537" t="s">
        <v>3369</v>
      </c>
      <c r="AA92" s="538">
        <v>1242.3200000000002</v>
      </c>
      <c r="AB92" s="539">
        <v>772.5</v>
      </c>
      <c r="AC92" s="313" t="s">
        <v>3321</v>
      </c>
      <c r="AD92" s="313" t="s">
        <v>1063</v>
      </c>
      <c r="AE92" s="313">
        <v>1</v>
      </c>
      <c r="AF92" s="313" t="s">
        <v>3322</v>
      </c>
      <c r="AG92" s="540"/>
      <c r="AH92" s="540"/>
      <c r="AI92" s="541"/>
      <c r="AJ92" s="541"/>
      <c r="AK92" s="541"/>
      <c r="AL92" s="541"/>
      <c r="AM92" s="541"/>
      <c r="AN92" s="541"/>
      <c r="AO92" s="541"/>
      <c r="AP92" s="541"/>
      <c r="AQ92" s="541"/>
      <c r="AR92" s="541"/>
      <c r="AS92" s="541"/>
      <c r="AT92" s="541"/>
      <c r="AU92" s="541"/>
      <c r="AV92" s="541"/>
      <c r="AW92" s="541"/>
      <c r="AX92" s="541"/>
      <c r="AY92" s="541"/>
      <c r="AZ92" s="541"/>
      <c r="BA92" s="541"/>
      <c r="BB92" s="541"/>
      <c r="BC92" s="541"/>
      <c r="BD92" s="541"/>
    </row>
    <row r="93" spans="1:56" s="319" customFormat="1" ht="70">
      <c r="A93" s="375" t="s">
        <v>480</v>
      </c>
      <c r="B93" s="313" t="s">
        <v>3370</v>
      </c>
      <c r="C93" s="303"/>
      <c r="D93" s="303"/>
      <c r="E93" s="303">
        <v>3</v>
      </c>
      <c r="F93" s="303"/>
      <c r="G93" s="303"/>
      <c r="H93" s="303"/>
      <c r="I93" s="348"/>
      <c r="J93" s="313" t="s">
        <v>3325</v>
      </c>
      <c r="K93" s="313" t="s">
        <v>3316</v>
      </c>
      <c r="L93" s="313" t="s">
        <v>2052</v>
      </c>
      <c r="M93" s="313" t="s">
        <v>3371</v>
      </c>
      <c r="N93" s="313" t="s">
        <v>3898</v>
      </c>
      <c r="O93" s="313" t="s">
        <v>3900</v>
      </c>
      <c r="P93" s="313" t="s">
        <v>121</v>
      </c>
      <c r="Q93" s="313" t="s">
        <v>49</v>
      </c>
      <c r="R93" s="313" t="s">
        <v>3318</v>
      </c>
      <c r="S93" s="313">
        <v>3</v>
      </c>
      <c r="T93" s="313" t="s">
        <v>23</v>
      </c>
      <c r="U93" s="313" t="s">
        <v>3372</v>
      </c>
      <c r="V93" s="313" t="s">
        <v>49</v>
      </c>
      <c r="W93" s="313" t="s">
        <v>3358</v>
      </c>
      <c r="X93" s="313" t="s">
        <v>49</v>
      </c>
      <c r="Y93" s="313" t="s">
        <v>49</v>
      </c>
      <c r="Z93" s="537" t="s">
        <v>3333</v>
      </c>
      <c r="AA93" s="538">
        <v>1009.3850000000001</v>
      </c>
      <c r="AB93" s="539">
        <v>4635</v>
      </c>
      <c r="AC93" s="313" t="s">
        <v>3321</v>
      </c>
      <c r="AD93" s="313" t="s">
        <v>1063</v>
      </c>
      <c r="AE93" s="313">
        <v>1</v>
      </c>
      <c r="AF93" s="313" t="s">
        <v>3345</v>
      </c>
      <c r="AG93" s="540"/>
      <c r="AH93" s="540"/>
      <c r="AI93" s="541"/>
      <c r="AJ93" s="541"/>
      <c r="AK93" s="541"/>
      <c r="AL93" s="541"/>
      <c r="AM93" s="541"/>
      <c r="AN93" s="541"/>
      <c r="AO93" s="541"/>
      <c r="AP93" s="541"/>
      <c r="AQ93" s="541"/>
      <c r="AR93" s="541"/>
      <c r="AS93" s="541"/>
      <c r="AT93" s="541"/>
      <c r="AU93" s="541"/>
      <c r="AV93" s="541"/>
      <c r="AW93" s="541"/>
      <c r="AX93" s="541"/>
      <c r="AY93" s="541"/>
      <c r="AZ93" s="541"/>
      <c r="BA93" s="541"/>
      <c r="BB93" s="541"/>
      <c r="BC93" s="541"/>
      <c r="BD93" s="541"/>
    </row>
    <row r="94" spans="1:56" s="319" customFormat="1" ht="70">
      <c r="A94" s="375" t="s">
        <v>3373</v>
      </c>
      <c r="B94" s="313" t="s">
        <v>3374</v>
      </c>
      <c r="C94" s="303"/>
      <c r="D94" s="303"/>
      <c r="E94" s="303">
        <v>3</v>
      </c>
      <c r="F94" s="303"/>
      <c r="G94" s="303"/>
      <c r="H94" s="303"/>
      <c r="I94" s="348"/>
      <c r="J94" s="313" t="s">
        <v>391</v>
      </c>
      <c r="K94" s="313" t="s">
        <v>3316</v>
      </c>
      <c r="L94" s="313" t="s">
        <v>2052</v>
      </c>
      <c r="M94" s="313" t="s">
        <v>3375</v>
      </c>
      <c r="N94" s="313" t="s">
        <v>2975</v>
      </c>
      <c r="O94" s="313"/>
      <c r="P94" s="313" t="s">
        <v>121</v>
      </c>
      <c r="Q94" s="313" t="s">
        <v>49</v>
      </c>
      <c r="R94" s="313" t="s">
        <v>56</v>
      </c>
      <c r="S94" s="313" t="s">
        <v>3376</v>
      </c>
      <c r="T94" s="313">
        <v>0</v>
      </c>
      <c r="U94" s="313" t="s">
        <v>3331</v>
      </c>
      <c r="V94" s="313" t="s">
        <v>49</v>
      </c>
      <c r="W94" s="313" t="s">
        <v>49</v>
      </c>
      <c r="X94" s="313" t="s">
        <v>49</v>
      </c>
      <c r="Y94" s="313" t="s">
        <v>56</v>
      </c>
      <c r="Z94" s="537" t="s">
        <v>3325</v>
      </c>
      <c r="AA94" s="538" t="s">
        <v>3377</v>
      </c>
      <c r="AB94" s="539" t="s">
        <v>3377</v>
      </c>
      <c r="AC94" s="313" t="s">
        <v>3377</v>
      </c>
      <c r="AD94" s="313" t="s">
        <v>3377</v>
      </c>
      <c r="AE94" s="313" t="s">
        <v>3377</v>
      </c>
      <c r="AF94" s="313" t="s">
        <v>3377</v>
      </c>
      <c r="AG94" s="540"/>
      <c r="AH94" s="540"/>
      <c r="AI94" s="541"/>
      <c r="AJ94" s="541"/>
      <c r="AK94" s="541"/>
      <c r="AL94" s="541"/>
      <c r="AM94" s="541"/>
      <c r="AN94" s="541"/>
      <c r="AO94" s="541"/>
      <c r="AP94" s="541"/>
      <c r="AQ94" s="541"/>
      <c r="AR94" s="541"/>
      <c r="AS94" s="541"/>
      <c r="AT94" s="541"/>
      <c r="AU94" s="541"/>
      <c r="AV94" s="541"/>
      <c r="AW94" s="541"/>
      <c r="AX94" s="541"/>
      <c r="AY94" s="541"/>
      <c r="AZ94" s="541"/>
      <c r="BA94" s="541"/>
      <c r="BB94" s="541"/>
      <c r="BC94" s="541"/>
      <c r="BD94" s="541"/>
    </row>
    <row r="95" spans="1:56" s="319" customFormat="1" ht="154">
      <c r="A95" s="375" t="s">
        <v>3378</v>
      </c>
      <c r="B95" s="313" t="s">
        <v>3379</v>
      </c>
      <c r="C95" s="303"/>
      <c r="D95" s="303">
        <v>2</v>
      </c>
      <c r="E95" s="303">
        <v>3</v>
      </c>
      <c r="F95" s="303">
        <v>4</v>
      </c>
      <c r="G95" s="303"/>
      <c r="H95" s="303"/>
      <c r="I95" s="348"/>
      <c r="J95" s="313" t="s">
        <v>391</v>
      </c>
      <c r="K95" s="313" t="s">
        <v>3316</v>
      </c>
      <c r="L95" s="313" t="s">
        <v>2052</v>
      </c>
      <c r="M95" s="313" t="s">
        <v>3379</v>
      </c>
      <c r="N95" s="313" t="s">
        <v>2975</v>
      </c>
      <c r="O95" s="313"/>
      <c r="P95" s="313" t="s">
        <v>121</v>
      </c>
      <c r="Q95" s="313" t="s">
        <v>49</v>
      </c>
      <c r="R95" s="313" t="s">
        <v>56</v>
      </c>
      <c r="S95" s="313" t="s">
        <v>3376</v>
      </c>
      <c r="T95" s="313">
        <v>0</v>
      </c>
      <c r="U95" s="313" t="s">
        <v>3331</v>
      </c>
      <c r="V95" s="313" t="s">
        <v>49</v>
      </c>
      <c r="W95" s="313" t="s">
        <v>49</v>
      </c>
      <c r="X95" s="313" t="s">
        <v>49</v>
      </c>
      <c r="Y95" s="313" t="s">
        <v>56</v>
      </c>
      <c r="Z95" s="537" t="s">
        <v>3325</v>
      </c>
      <c r="AA95" s="538" t="s">
        <v>3377</v>
      </c>
      <c r="AB95" s="539" t="s">
        <v>3377</v>
      </c>
      <c r="AC95" s="313" t="s">
        <v>3377</v>
      </c>
      <c r="AD95" s="313" t="s">
        <v>3377</v>
      </c>
      <c r="AE95" s="313" t="s">
        <v>3377</v>
      </c>
      <c r="AF95" s="313" t="s">
        <v>3377</v>
      </c>
      <c r="AG95" s="540"/>
      <c r="AH95" s="540"/>
      <c r="AI95" s="541"/>
      <c r="AJ95" s="541"/>
      <c r="AK95" s="541"/>
      <c r="AL95" s="541"/>
      <c r="AM95" s="541"/>
      <c r="AN95" s="541"/>
      <c r="AO95" s="541"/>
      <c r="AP95" s="541"/>
      <c r="AQ95" s="541"/>
      <c r="AR95" s="541"/>
      <c r="AS95" s="541"/>
      <c r="AT95" s="541"/>
      <c r="AU95" s="541"/>
      <c r="AV95" s="541"/>
      <c r="AW95" s="541"/>
      <c r="AX95" s="541"/>
      <c r="AY95" s="541"/>
      <c r="AZ95" s="541"/>
      <c r="BA95" s="541"/>
      <c r="BB95" s="541"/>
      <c r="BC95" s="541"/>
      <c r="BD95" s="541"/>
    </row>
    <row r="96" spans="1:56" s="319" customFormat="1" ht="70">
      <c r="A96" s="375" t="s">
        <v>3380</v>
      </c>
      <c r="B96" s="313" t="s">
        <v>3381</v>
      </c>
      <c r="C96" s="303"/>
      <c r="D96" s="303"/>
      <c r="E96" s="303">
        <v>3</v>
      </c>
      <c r="F96" s="303"/>
      <c r="G96" s="303"/>
      <c r="H96" s="303"/>
      <c r="I96" s="348"/>
      <c r="J96" s="313" t="s">
        <v>391</v>
      </c>
      <c r="K96" s="313" t="s">
        <v>3316</v>
      </c>
      <c r="L96" s="313" t="s">
        <v>2052</v>
      </c>
      <c r="M96" s="313" t="s">
        <v>3381</v>
      </c>
      <c r="N96" s="313" t="s">
        <v>2975</v>
      </c>
      <c r="O96" s="313"/>
      <c r="P96" s="313" t="s">
        <v>121</v>
      </c>
      <c r="Q96" s="313" t="s">
        <v>49</v>
      </c>
      <c r="R96" s="313" t="s">
        <v>56</v>
      </c>
      <c r="S96" s="313" t="s">
        <v>3376</v>
      </c>
      <c r="T96" s="313">
        <v>0</v>
      </c>
      <c r="U96" s="313" t="s">
        <v>3331</v>
      </c>
      <c r="V96" s="313" t="s">
        <v>49</v>
      </c>
      <c r="W96" s="313" t="s">
        <v>49</v>
      </c>
      <c r="X96" s="313" t="s">
        <v>49</v>
      </c>
      <c r="Y96" s="313" t="s">
        <v>56</v>
      </c>
      <c r="Z96" s="537" t="s">
        <v>3325</v>
      </c>
      <c r="AA96" s="538" t="s">
        <v>3377</v>
      </c>
      <c r="AB96" s="539" t="s">
        <v>3377</v>
      </c>
      <c r="AC96" s="313" t="s">
        <v>3377</v>
      </c>
      <c r="AD96" s="313" t="s">
        <v>3377</v>
      </c>
      <c r="AE96" s="313" t="s">
        <v>3377</v>
      </c>
      <c r="AF96" s="313" t="s">
        <v>3377</v>
      </c>
      <c r="AG96" s="540"/>
      <c r="AH96" s="540"/>
      <c r="AI96" s="541"/>
      <c r="AJ96" s="541"/>
      <c r="AK96" s="541"/>
      <c r="AL96" s="541"/>
      <c r="AM96" s="541"/>
      <c r="AN96" s="541"/>
      <c r="AO96" s="541"/>
      <c r="AP96" s="541"/>
      <c r="AQ96" s="541"/>
      <c r="AR96" s="541"/>
      <c r="AS96" s="541"/>
      <c r="AT96" s="541"/>
      <c r="AU96" s="541"/>
      <c r="AV96" s="541"/>
      <c r="AW96" s="541"/>
      <c r="AX96" s="541"/>
      <c r="AY96" s="541"/>
      <c r="AZ96" s="541"/>
      <c r="BA96" s="541"/>
      <c r="BB96" s="541"/>
      <c r="BC96" s="541"/>
      <c r="BD96" s="541"/>
    </row>
    <row r="97" spans="1:56" s="319" customFormat="1" ht="98">
      <c r="A97" s="375" t="s">
        <v>3382</v>
      </c>
      <c r="B97" s="313" t="s">
        <v>3383</v>
      </c>
      <c r="C97" s="303"/>
      <c r="D97" s="303"/>
      <c r="E97" s="303">
        <v>3</v>
      </c>
      <c r="F97" s="303"/>
      <c r="G97" s="303"/>
      <c r="H97" s="303"/>
      <c r="I97" s="348"/>
      <c r="J97" s="313" t="s">
        <v>391</v>
      </c>
      <c r="K97" s="313" t="s">
        <v>3316</v>
      </c>
      <c r="L97" s="313" t="s">
        <v>2052</v>
      </c>
      <c r="M97" s="313" t="s">
        <v>3383</v>
      </c>
      <c r="N97" s="313" t="s">
        <v>2975</v>
      </c>
      <c r="O97" s="313"/>
      <c r="P97" s="313" t="s">
        <v>121</v>
      </c>
      <c r="Q97" s="313" t="s">
        <v>49</v>
      </c>
      <c r="R97" s="313" t="s">
        <v>56</v>
      </c>
      <c r="S97" s="313" t="s">
        <v>3376</v>
      </c>
      <c r="T97" s="313">
        <v>0</v>
      </c>
      <c r="U97" s="313" t="s">
        <v>3331</v>
      </c>
      <c r="V97" s="313" t="s">
        <v>49</v>
      </c>
      <c r="W97" s="313" t="s">
        <v>49</v>
      </c>
      <c r="X97" s="313" t="s">
        <v>49</v>
      </c>
      <c r="Y97" s="313" t="s">
        <v>56</v>
      </c>
      <c r="Z97" s="537" t="s">
        <v>3325</v>
      </c>
      <c r="AA97" s="538" t="s">
        <v>3377</v>
      </c>
      <c r="AB97" s="539" t="s">
        <v>3377</v>
      </c>
      <c r="AC97" s="313" t="s">
        <v>3377</v>
      </c>
      <c r="AD97" s="313" t="s">
        <v>3377</v>
      </c>
      <c r="AE97" s="313" t="s">
        <v>3377</v>
      </c>
      <c r="AF97" s="313" t="s">
        <v>3377</v>
      </c>
      <c r="AG97" s="540"/>
      <c r="AH97" s="540"/>
      <c r="AI97" s="541"/>
      <c r="AJ97" s="541"/>
      <c r="AK97" s="541"/>
      <c r="AL97" s="541"/>
      <c r="AM97" s="541"/>
      <c r="AN97" s="541"/>
      <c r="AO97" s="541"/>
      <c r="AP97" s="541"/>
      <c r="AQ97" s="541"/>
      <c r="AR97" s="541"/>
      <c r="AS97" s="541"/>
      <c r="AT97" s="541"/>
      <c r="AU97" s="541"/>
      <c r="AV97" s="541"/>
      <c r="AW97" s="541"/>
      <c r="AX97" s="541"/>
      <c r="AY97" s="541"/>
      <c r="AZ97" s="541"/>
      <c r="BA97" s="541"/>
      <c r="BB97" s="541"/>
      <c r="BC97" s="541"/>
      <c r="BD97" s="541"/>
    </row>
    <row r="98" spans="1:56" s="319" customFormat="1" ht="154">
      <c r="A98" s="375" t="s">
        <v>3384</v>
      </c>
      <c r="B98" s="313" t="s">
        <v>3385</v>
      </c>
      <c r="C98" s="303"/>
      <c r="D98" s="303"/>
      <c r="E98" s="303">
        <v>3</v>
      </c>
      <c r="F98" s="303"/>
      <c r="G98" s="303"/>
      <c r="H98" s="303"/>
      <c r="I98" s="348"/>
      <c r="J98" s="313" t="s">
        <v>391</v>
      </c>
      <c r="K98" s="313" t="s">
        <v>3316</v>
      </c>
      <c r="L98" s="313" t="s">
        <v>2052</v>
      </c>
      <c r="M98" s="313" t="s">
        <v>3385</v>
      </c>
      <c r="N98" s="313" t="s">
        <v>2975</v>
      </c>
      <c r="O98" s="313"/>
      <c r="P98" s="313" t="s">
        <v>121</v>
      </c>
      <c r="Q98" s="313" t="s">
        <v>49</v>
      </c>
      <c r="R98" s="313" t="s">
        <v>56</v>
      </c>
      <c r="S98" s="313" t="s">
        <v>3376</v>
      </c>
      <c r="T98" s="313">
        <v>0</v>
      </c>
      <c r="U98" s="313" t="s">
        <v>3331</v>
      </c>
      <c r="V98" s="313" t="s">
        <v>49</v>
      </c>
      <c r="W98" s="313" t="s">
        <v>49</v>
      </c>
      <c r="X98" s="313" t="s">
        <v>49</v>
      </c>
      <c r="Y98" s="313" t="s">
        <v>56</v>
      </c>
      <c r="Z98" s="537" t="s">
        <v>3325</v>
      </c>
      <c r="AA98" s="538" t="s">
        <v>3377</v>
      </c>
      <c r="AB98" s="539" t="s">
        <v>3377</v>
      </c>
      <c r="AC98" s="313" t="s">
        <v>3377</v>
      </c>
      <c r="AD98" s="313" t="s">
        <v>3377</v>
      </c>
      <c r="AE98" s="313" t="s">
        <v>3377</v>
      </c>
      <c r="AF98" s="313" t="s">
        <v>3377</v>
      </c>
      <c r="AG98" s="540"/>
      <c r="AH98" s="540"/>
    </row>
    <row r="99" spans="1:56" s="319" customFormat="1" ht="154">
      <c r="A99" s="375" t="s">
        <v>3386</v>
      </c>
      <c r="B99" s="313" t="s">
        <v>3387</v>
      </c>
      <c r="C99" s="303"/>
      <c r="D99" s="303"/>
      <c r="E99" s="303">
        <v>3</v>
      </c>
      <c r="F99" s="303"/>
      <c r="G99" s="303"/>
      <c r="H99" s="303"/>
      <c r="I99" s="348"/>
      <c r="J99" s="313" t="s">
        <v>391</v>
      </c>
      <c r="K99" s="313" t="s">
        <v>3316</v>
      </c>
      <c r="L99" s="313" t="s">
        <v>2052</v>
      </c>
      <c r="M99" s="313" t="s">
        <v>3387</v>
      </c>
      <c r="N99" s="313" t="s">
        <v>2975</v>
      </c>
      <c r="O99" s="313"/>
      <c r="P99" s="313" t="s">
        <v>121</v>
      </c>
      <c r="Q99" s="313" t="s">
        <v>49</v>
      </c>
      <c r="R99" s="313" t="s">
        <v>56</v>
      </c>
      <c r="S99" s="313" t="s">
        <v>3376</v>
      </c>
      <c r="T99" s="313">
        <v>0</v>
      </c>
      <c r="U99" s="313" t="s">
        <v>3331</v>
      </c>
      <c r="V99" s="313" t="s">
        <v>49</v>
      </c>
      <c r="W99" s="313" t="s">
        <v>49</v>
      </c>
      <c r="X99" s="313" t="s">
        <v>49</v>
      </c>
      <c r="Y99" s="313" t="s">
        <v>56</v>
      </c>
      <c r="Z99" s="537" t="s">
        <v>3325</v>
      </c>
      <c r="AA99" s="538" t="s">
        <v>3377</v>
      </c>
      <c r="AB99" s="539" t="s">
        <v>3377</v>
      </c>
      <c r="AC99" s="313" t="s">
        <v>3377</v>
      </c>
      <c r="AD99" s="313" t="s">
        <v>3377</v>
      </c>
      <c r="AE99" s="313" t="s">
        <v>3377</v>
      </c>
      <c r="AF99" s="313" t="s">
        <v>3377</v>
      </c>
      <c r="AG99" s="540"/>
      <c r="AH99" s="540"/>
    </row>
    <row r="100" spans="1:56" s="319" customFormat="1" ht="84">
      <c r="A100" s="375" t="s">
        <v>3388</v>
      </c>
      <c r="B100" s="313" t="s">
        <v>3389</v>
      </c>
      <c r="C100" s="303"/>
      <c r="D100" s="303"/>
      <c r="E100" s="303">
        <v>3</v>
      </c>
      <c r="F100" s="303"/>
      <c r="G100" s="303"/>
      <c r="H100" s="303"/>
      <c r="I100" s="348"/>
      <c r="J100" s="313" t="s">
        <v>391</v>
      </c>
      <c r="K100" s="313" t="s">
        <v>3316</v>
      </c>
      <c r="L100" s="313" t="s">
        <v>2052</v>
      </c>
      <c r="M100" s="313" t="s">
        <v>3389</v>
      </c>
      <c r="N100" s="313" t="s">
        <v>2975</v>
      </c>
      <c r="O100" s="313"/>
      <c r="P100" s="313" t="s">
        <v>121</v>
      </c>
      <c r="Q100" s="313" t="s">
        <v>49</v>
      </c>
      <c r="R100" s="313" t="s">
        <v>56</v>
      </c>
      <c r="S100" s="313" t="s">
        <v>3376</v>
      </c>
      <c r="T100" s="313">
        <v>0</v>
      </c>
      <c r="U100" s="313" t="s">
        <v>3331</v>
      </c>
      <c r="V100" s="313" t="s">
        <v>49</v>
      </c>
      <c r="W100" s="313" t="s">
        <v>49</v>
      </c>
      <c r="X100" s="313" t="s">
        <v>49</v>
      </c>
      <c r="Y100" s="313" t="s">
        <v>56</v>
      </c>
      <c r="Z100" s="537" t="s">
        <v>3325</v>
      </c>
      <c r="AA100" s="538" t="s">
        <v>3377</v>
      </c>
      <c r="AB100" s="539" t="s">
        <v>3377</v>
      </c>
      <c r="AC100" s="313" t="s">
        <v>3377</v>
      </c>
      <c r="AD100" s="313" t="s">
        <v>3377</v>
      </c>
      <c r="AE100" s="313" t="s">
        <v>3377</v>
      </c>
      <c r="AF100" s="313" t="s">
        <v>3377</v>
      </c>
      <c r="AG100" s="540"/>
      <c r="AH100" s="540"/>
    </row>
    <row r="101" spans="1:56" s="319" customFormat="1" ht="182">
      <c r="A101" s="375" t="s">
        <v>3390</v>
      </c>
      <c r="B101" s="313" t="s">
        <v>3391</v>
      </c>
      <c r="C101" s="303"/>
      <c r="D101" s="303"/>
      <c r="E101" s="303">
        <v>3</v>
      </c>
      <c r="F101" s="303"/>
      <c r="G101" s="303"/>
      <c r="H101" s="303"/>
      <c r="I101" s="348"/>
      <c r="J101" s="313" t="s">
        <v>391</v>
      </c>
      <c r="K101" s="313" t="s">
        <v>3316</v>
      </c>
      <c r="L101" s="313" t="s">
        <v>2052</v>
      </c>
      <c r="M101" s="313" t="s">
        <v>3391</v>
      </c>
      <c r="N101" s="313" t="s">
        <v>2975</v>
      </c>
      <c r="O101" s="313"/>
      <c r="P101" s="313" t="s">
        <v>121</v>
      </c>
      <c r="Q101" s="313" t="s">
        <v>49</v>
      </c>
      <c r="R101" s="313" t="s">
        <v>56</v>
      </c>
      <c r="S101" s="313" t="s">
        <v>3376</v>
      </c>
      <c r="T101" s="313">
        <v>0</v>
      </c>
      <c r="U101" s="313" t="s">
        <v>3331</v>
      </c>
      <c r="V101" s="313" t="s">
        <v>49</v>
      </c>
      <c r="W101" s="313" t="s">
        <v>49</v>
      </c>
      <c r="X101" s="313" t="s">
        <v>49</v>
      </c>
      <c r="Y101" s="313" t="s">
        <v>56</v>
      </c>
      <c r="Z101" s="537" t="s">
        <v>3325</v>
      </c>
      <c r="AA101" s="538" t="s">
        <v>3377</v>
      </c>
      <c r="AB101" s="539" t="s">
        <v>3377</v>
      </c>
      <c r="AC101" s="313" t="s">
        <v>3377</v>
      </c>
      <c r="AD101" s="313" t="s">
        <v>3377</v>
      </c>
      <c r="AE101" s="313" t="s">
        <v>3377</v>
      </c>
      <c r="AF101" s="313" t="s">
        <v>3377</v>
      </c>
      <c r="AG101" s="540"/>
      <c r="AH101" s="540"/>
    </row>
    <row r="102" spans="1:56" s="319" customFormat="1" ht="154">
      <c r="A102" s="375" t="s">
        <v>3392</v>
      </c>
      <c r="B102" s="313" t="s">
        <v>3393</v>
      </c>
      <c r="C102" s="303"/>
      <c r="D102" s="303"/>
      <c r="E102" s="303"/>
      <c r="F102" s="303"/>
      <c r="G102" s="303">
        <v>5</v>
      </c>
      <c r="H102" s="303"/>
      <c r="I102" s="348"/>
      <c r="J102" s="313" t="s">
        <v>391</v>
      </c>
      <c r="K102" s="313" t="s">
        <v>3316</v>
      </c>
      <c r="L102" s="313" t="s">
        <v>2052</v>
      </c>
      <c r="M102" s="313" t="s">
        <v>3393</v>
      </c>
      <c r="N102" s="313" t="s">
        <v>2975</v>
      </c>
      <c r="O102" s="313"/>
      <c r="P102" s="313" t="s">
        <v>121</v>
      </c>
      <c r="Q102" s="313" t="s">
        <v>49</v>
      </c>
      <c r="R102" s="313" t="s">
        <v>56</v>
      </c>
      <c r="S102" s="313" t="s">
        <v>3376</v>
      </c>
      <c r="T102" s="313">
        <v>0</v>
      </c>
      <c r="U102" s="313" t="s">
        <v>3331</v>
      </c>
      <c r="V102" s="313" t="s">
        <v>49</v>
      </c>
      <c r="W102" s="313" t="s">
        <v>49</v>
      </c>
      <c r="X102" s="313" t="s">
        <v>49</v>
      </c>
      <c r="Y102" s="313" t="s">
        <v>56</v>
      </c>
      <c r="Z102" s="537" t="s">
        <v>3325</v>
      </c>
      <c r="AA102" s="538" t="s">
        <v>3377</v>
      </c>
      <c r="AB102" s="539" t="s">
        <v>3377</v>
      </c>
      <c r="AC102" s="313" t="s">
        <v>3377</v>
      </c>
      <c r="AD102" s="313" t="s">
        <v>3377</v>
      </c>
      <c r="AE102" s="313" t="s">
        <v>3377</v>
      </c>
      <c r="AF102" s="313" t="s">
        <v>3377</v>
      </c>
      <c r="AG102" s="540"/>
      <c r="AH102" s="540"/>
    </row>
    <row r="103" spans="1:56" s="319" customFormat="1" ht="98">
      <c r="A103" s="375" t="s">
        <v>3394</v>
      </c>
      <c r="B103" s="313" t="s">
        <v>3395</v>
      </c>
      <c r="C103" s="303"/>
      <c r="D103" s="303">
        <v>2</v>
      </c>
      <c r="E103" s="303"/>
      <c r="F103" s="303"/>
      <c r="G103" s="303"/>
      <c r="H103" s="303"/>
      <c r="I103" s="348"/>
      <c r="J103" s="313" t="s">
        <v>391</v>
      </c>
      <c r="K103" s="313" t="s">
        <v>3316</v>
      </c>
      <c r="L103" s="313" t="s">
        <v>2052</v>
      </c>
      <c r="M103" s="313" t="s">
        <v>3396</v>
      </c>
      <c r="N103" s="313" t="s">
        <v>3397</v>
      </c>
      <c r="O103" s="313"/>
      <c r="P103" s="313" t="s">
        <v>121</v>
      </c>
      <c r="Q103" s="313" t="s">
        <v>49</v>
      </c>
      <c r="R103" s="313" t="s">
        <v>49</v>
      </c>
      <c r="S103" s="313">
        <v>3</v>
      </c>
      <c r="T103" s="313">
        <v>0</v>
      </c>
      <c r="U103" s="313" t="s">
        <v>3331</v>
      </c>
      <c r="V103" s="313" t="s">
        <v>49</v>
      </c>
      <c r="W103" s="313" t="s">
        <v>68</v>
      </c>
      <c r="X103" s="313" t="s">
        <v>49</v>
      </c>
      <c r="Y103" s="313" t="s">
        <v>49</v>
      </c>
      <c r="Z103" s="537" t="s">
        <v>3325</v>
      </c>
      <c r="AA103" s="538">
        <v>44874.57</v>
      </c>
      <c r="AB103" s="539">
        <v>7725</v>
      </c>
      <c r="AC103" s="313" t="s">
        <v>3321</v>
      </c>
      <c r="AD103" s="313" t="s">
        <v>1063</v>
      </c>
      <c r="AE103" s="313">
        <v>1</v>
      </c>
      <c r="AF103" s="313" t="s">
        <v>3322</v>
      </c>
      <c r="AG103" s="540"/>
      <c r="AH103" s="540"/>
    </row>
    <row r="104" spans="1:56" s="319" customFormat="1" ht="98">
      <c r="A104" s="375" t="s">
        <v>3398</v>
      </c>
      <c r="B104" s="313" t="s">
        <v>3399</v>
      </c>
      <c r="C104" s="303"/>
      <c r="D104" s="303">
        <v>2</v>
      </c>
      <c r="E104" s="303">
        <v>3</v>
      </c>
      <c r="F104" s="303">
        <v>4</v>
      </c>
      <c r="G104" s="303"/>
      <c r="H104" s="303"/>
      <c r="I104" s="348"/>
      <c r="J104" s="313" t="s">
        <v>391</v>
      </c>
      <c r="K104" s="313" t="s">
        <v>3316</v>
      </c>
      <c r="L104" s="313" t="s">
        <v>2052</v>
      </c>
      <c r="M104" s="313" t="s">
        <v>3400</v>
      </c>
      <c r="N104" s="313" t="s">
        <v>2975</v>
      </c>
      <c r="O104" s="313"/>
      <c r="P104" s="313" t="s">
        <v>121</v>
      </c>
      <c r="Q104" s="313" t="s">
        <v>49</v>
      </c>
      <c r="R104" s="313" t="s">
        <v>56</v>
      </c>
      <c r="S104" s="313" t="s">
        <v>3376</v>
      </c>
      <c r="T104" s="313">
        <v>0</v>
      </c>
      <c r="U104" s="313" t="s">
        <v>3331</v>
      </c>
      <c r="V104" s="313" t="s">
        <v>49</v>
      </c>
      <c r="W104" s="313" t="s">
        <v>49</v>
      </c>
      <c r="X104" s="313" t="s">
        <v>49</v>
      </c>
      <c r="Y104" s="313" t="s">
        <v>56</v>
      </c>
      <c r="Z104" s="537" t="s">
        <v>3325</v>
      </c>
      <c r="AA104" s="538" t="s">
        <v>3377</v>
      </c>
      <c r="AB104" s="539" t="s">
        <v>3377</v>
      </c>
      <c r="AC104" s="313" t="s">
        <v>3377</v>
      </c>
      <c r="AD104" s="313" t="s">
        <v>3377</v>
      </c>
      <c r="AE104" s="313" t="s">
        <v>3377</v>
      </c>
      <c r="AF104" s="313" t="s">
        <v>3377</v>
      </c>
      <c r="AG104" s="540"/>
      <c r="AH104" s="540"/>
    </row>
    <row r="105" spans="1:56" s="319" customFormat="1" ht="84">
      <c r="A105" s="375" t="s">
        <v>3401</v>
      </c>
      <c r="B105" s="313" t="s">
        <v>3402</v>
      </c>
      <c r="C105" s="303"/>
      <c r="D105" s="303"/>
      <c r="E105" s="303"/>
      <c r="F105" s="303"/>
      <c r="G105" s="303">
        <v>5</v>
      </c>
      <c r="H105" s="303"/>
      <c r="I105" s="348"/>
      <c r="J105" s="313" t="s">
        <v>391</v>
      </c>
      <c r="K105" s="313" t="s">
        <v>3316</v>
      </c>
      <c r="L105" s="313" t="s">
        <v>2052</v>
      </c>
      <c r="M105" s="313" t="s">
        <v>3403</v>
      </c>
      <c r="N105" s="313" t="s">
        <v>2975</v>
      </c>
      <c r="O105" s="313"/>
      <c r="P105" s="313" t="s">
        <v>121</v>
      </c>
      <c r="Q105" s="313" t="s">
        <v>49</v>
      </c>
      <c r="R105" s="313" t="s">
        <v>56</v>
      </c>
      <c r="S105" s="313" t="s">
        <v>3376</v>
      </c>
      <c r="T105" s="313">
        <v>0</v>
      </c>
      <c r="U105" s="313" t="s">
        <v>3331</v>
      </c>
      <c r="V105" s="313" t="s">
        <v>49</v>
      </c>
      <c r="W105" s="313" t="s">
        <v>49</v>
      </c>
      <c r="X105" s="313" t="s">
        <v>49</v>
      </c>
      <c r="Y105" s="313" t="s">
        <v>56</v>
      </c>
      <c r="Z105" s="537" t="s">
        <v>3325</v>
      </c>
      <c r="AA105" s="538" t="s">
        <v>3377</v>
      </c>
      <c r="AB105" s="539" t="s">
        <v>3377</v>
      </c>
      <c r="AC105" s="313" t="s">
        <v>3377</v>
      </c>
      <c r="AD105" s="313" t="s">
        <v>3377</v>
      </c>
      <c r="AE105" s="313" t="s">
        <v>3377</v>
      </c>
      <c r="AF105" s="313" t="s">
        <v>3377</v>
      </c>
      <c r="AG105" s="540"/>
      <c r="AH105" s="540"/>
    </row>
    <row r="106" spans="1:56" s="319" customFormat="1" ht="84">
      <c r="A106" s="375" t="s">
        <v>3404</v>
      </c>
      <c r="B106" s="313" t="s">
        <v>3405</v>
      </c>
      <c r="C106" s="303"/>
      <c r="D106" s="303">
        <v>2</v>
      </c>
      <c r="E106" s="303">
        <v>3</v>
      </c>
      <c r="F106" s="303">
        <v>4</v>
      </c>
      <c r="G106" s="303"/>
      <c r="H106" s="303"/>
      <c r="I106" s="348"/>
      <c r="J106" s="313" t="s">
        <v>391</v>
      </c>
      <c r="K106" s="313" t="s">
        <v>3316</v>
      </c>
      <c r="L106" s="313" t="s">
        <v>2052</v>
      </c>
      <c r="M106" s="313" t="s">
        <v>3406</v>
      </c>
      <c r="N106" s="313" t="s">
        <v>2975</v>
      </c>
      <c r="O106" s="313"/>
      <c r="P106" s="313" t="s">
        <v>121</v>
      </c>
      <c r="Q106" s="313" t="s">
        <v>49</v>
      </c>
      <c r="R106" s="313" t="s">
        <v>56</v>
      </c>
      <c r="S106" s="313" t="s">
        <v>3376</v>
      </c>
      <c r="T106" s="313">
        <v>0</v>
      </c>
      <c r="U106" s="313" t="s">
        <v>3331</v>
      </c>
      <c r="V106" s="313" t="s">
        <v>49</v>
      </c>
      <c r="W106" s="313" t="s">
        <v>49</v>
      </c>
      <c r="X106" s="313" t="s">
        <v>49</v>
      </c>
      <c r="Y106" s="313" t="s">
        <v>56</v>
      </c>
      <c r="Z106" s="537" t="s">
        <v>3325</v>
      </c>
      <c r="AA106" s="538" t="s">
        <v>3377</v>
      </c>
      <c r="AB106" s="539" t="s">
        <v>3377</v>
      </c>
      <c r="AC106" s="313" t="s">
        <v>3377</v>
      </c>
      <c r="AD106" s="313" t="s">
        <v>3377</v>
      </c>
      <c r="AE106" s="313" t="s">
        <v>3377</v>
      </c>
      <c r="AF106" s="313" t="s">
        <v>3377</v>
      </c>
      <c r="AG106" s="540"/>
      <c r="AH106" s="540"/>
    </row>
    <row r="107" spans="1:56" s="319" customFormat="1" ht="70">
      <c r="A107" s="375" t="s">
        <v>3407</v>
      </c>
      <c r="B107" s="313" t="s">
        <v>3408</v>
      </c>
      <c r="C107" s="303"/>
      <c r="D107" s="303"/>
      <c r="E107" s="303">
        <v>3</v>
      </c>
      <c r="F107" s="303"/>
      <c r="G107" s="303"/>
      <c r="H107" s="303"/>
      <c r="I107" s="348"/>
      <c r="J107" s="313" t="s">
        <v>391</v>
      </c>
      <c r="K107" s="313" t="s">
        <v>3316</v>
      </c>
      <c r="L107" s="313" t="s">
        <v>2052</v>
      </c>
      <c r="M107" s="313" t="s">
        <v>3409</v>
      </c>
      <c r="N107" s="313" t="s">
        <v>2975</v>
      </c>
      <c r="O107" s="313"/>
      <c r="P107" s="313" t="s">
        <v>121</v>
      </c>
      <c r="Q107" s="313" t="s">
        <v>49</v>
      </c>
      <c r="R107" s="313" t="s">
        <v>56</v>
      </c>
      <c r="S107" s="313" t="s">
        <v>3376</v>
      </c>
      <c r="T107" s="313">
        <v>0</v>
      </c>
      <c r="U107" s="313" t="s">
        <v>3331</v>
      </c>
      <c r="V107" s="313" t="s">
        <v>49</v>
      </c>
      <c r="W107" s="313" t="s">
        <v>49</v>
      </c>
      <c r="X107" s="313" t="s">
        <v>49</v>
      </c>
      <c r="Y107" s="313" t="s">
        <v>56</v>
      </c>
      <c r="Z107" s="537" t="s">
        <v>3325</v>
      </c>
      <c r="AA107" s="538" t="s">
        <v>3377</v>
      </c>
      <c r="AB107" s="539" t="s">
        <v>3377</v>
      </c>
      <c r="AC107" s="313" t="s">
        <v>3377</v>
      </c>
      <c r="AD107" s="313" t="s">
        <v>3377</v>
      </c>
      <c r="AE107" s="313" t="s">
        <v>3377</v>
      </c>
      <c r="AF107" s="313" t="s">
        <v>3377</v>
      </c>
      <c r="AG107" s="540"/>
      <c r="AH107" s="540"/>
    </row>
    <row r="108" spans="1:56" s="319" customFormat="1" ht="70">
      <c r="A108" s="375" t="s">
        <v>3410</v>
      </c>
      <c r="B108" s="313" t="s">
        <v>3411</v>
      </c>
      <c r="C108" s="303"/>
      <c r="D108" s="303"/>
      <c r="E108" s="303">
        <v>3</v>
      </c>
      <c r="F108" s="303"/>
      <c r="G108" s="303">
        <v>5</v>
      </c>
      <c r="H108" s="303"/>
      <c r="I108" s="348"/>
      <c r="J108" s="313" t="s">
        <v>391</v>
      </c>
      <c r="K108" s="313" t="s">
        <v>3316</v>
      </c>
      <c r="L108" s="313" t="s">
        <v>2052</v>
      </c>
      <c r="M108" s="313" t="s">
        <v>3412</v>
      </c>
      <c r="N108" s="313" t="s">
        <v>2975</v>
      </c>
      <c r="O108" s="313"/>
      <c r="P108" s="313" t="s">
        <v>121</v>
      </c>
      <c r="Q108" s="313" t="s">
        <v>49</v>
      </c>
      <c r="R108" s="313" t="s">
        <v>56</v>
      </c>
      <c r="S108" s="313" t="s">
        <v>3376</v>
      </c>
      <c r="T108" s="313">
        <v>0</v>
      </c>
      <c r="U108" s="313" t="s">
        <v>3331</v>
      </c>
      <c r="V108" s="313" t="s">
        <v>49</v>
      </c>
      <c r="W108" s="313" t="s">
        <v>49</v>
      </c>
      <c r="X108" s="313" t="s">
        <v>49</v>
      </c>
      <c r="Y108" s="313" t="s">
        <v>56</v>
      </c>
      <c r="Z108" s="537" t="s">
        <v>3325</v>
      </c>
      <c r="AA108" s="538" t="s">
        <v>3377</v>
      </c>
      <c r="AB108" s="539" t="s">
        <v>3377</v>
      </c>
      <c r="AC108" s="313" t="s">
        <v>3377</v>
      </c>
      <c r="AD108" s="313" t="s">
        <v>3377</v>
      </c>
      <c r="AE108" s="313" t="s">
        <v>3377</v>
      </c>
      <c r="AF108" s="313" t="s">
        <v>3377</v>
      </c>
      <c r="AG108" s="540"/>
      <c r="AH108" s="540"/>
    </row>
    <row r="109" spans="1:56" s="319" customFormat="1" ht="70">
      <c r="A109" s="375" t="s">
        <v>87</v>
      </c>
      <c r="B109" s="313" t="s">
        <v>3413</v>
      </c>
      <c r="C109" s="303"/>
      <c r="D109" s="303">
        <v>2</v>
      </c>
      <c r="E109" s="303">
        <v>3</v>
      </c>
      <c r="F109" s="303">
        <v>4</v>
      </c>
      <c r="G109" s="303">
        <v>5</v>
      </c>
      <c r="H109" s="303"/>
      <c r="I109" s="348"/>
      <c r="J109" s="313" t="s">
        <v>391</v>
      </c>
      <c r="K109" s="313" t="s">
        <v>3316</v>
      </c>
      <c r="L109" s="313" t="s">
        <v>2052</v>
      </c>
      <c r="M109" s="313" t="s">
        <v>3413</v>
      </c>
      <c r="N109" s="313" t="s">
        <v>2975</v>
      </c>
      <c r="O109" s="313"/>
      <c r="P109" s="313" t="s">
        <v>121</v>
      </c>
      <c r="Q109" s="313" t="s">
        <v>49</v>
      </c>
      <c r="R109" s="313" t="s">
        <v>56</v>
      </c>
      <c r="S109" s="313" t="s">
        <v>3376</v>
      </c>
      <c r="T109" s="313">
        <v>0</v>
      </c>
      <c r="U109" s="313" t="s">
        <v>3331</v>
      </c>
      <c r="V109" s="313" t="s">
        <v>49</v>
      </c>
      <c r="W109" s="313" t="s">
        <v>49</v>
      </c>
      <c r="X109" s="313" t="s">
        <v>49</v>
      </c>
      <c r="Y109" s="313" t="s">
        <v>56</v>
      </c>
      <c r="Z109" s="537" t="s">
        <v>3325</v>
      </c>
      <c r="AA109" s="538" t="s">
        <v>3377</v>
      </c>
      <c r="AB109" s="539" t="s">
        <v>3377</v>
      </c>
      <c r="AC109" s="313" t="s">
        <v>3377</v>
      </c>
      <c r="AD109" s="313" t="s">
        <v>3377</v>
      </c>
      <c r="AE109" s="313" t="s">
        <v>3377</v>
      </c>
      <c r="AF109" s="313" t="s">
        <v>3377</v>
      </c>
      <c r="AG109" s="540"/>
      <c r="AH109" s="540"/>
    </row>
    <row r="110" spans="1:56" s="319" customFormat="1" ht="70">
      <c r="A110" s="375" t="s">
        <v>3414</v>
      </c>
      <c r="B110" s="313" t="s">
        <v>3415</v>
      </c>
      <c r="C110" s="303"/>
      <c r="D110" s="303">
        <v>2</v>
      </c>
      <c r="E110" s="303">
        <v>3</v>
      </c>
      <c r="F110" s="303">
        <v>4</v>
      </c>
      <c r="G110" s="303"/>
      <c r="H110" s="303"/>
      <c r="I110" s="348"/>
      <c r="J110" s="313" t="s">
        <v>391</v>
      </c>
      <c r="K110" s="313" t="s">
        <v>3316</v>
      </c>
      <c r="L110" s="313" t="s">
        <v>2052</v>
      </c>
      <c r="M110" s="313" t="s">
        <v>130</v>
      </c>
      <c r="N110" s="313" t="s">
        <v>2975</v>
      </c>
      <c r="O110" s="313"/>
      <c r="P110" s="313" t="s">
        <v>121</v>
      </c>
      <c r="Q110" s="313" t="s">
        <v>49</v>
      </c>
      <c r="R110" s="313" t="s">
        <v>56</v>
      </c>
      <c r="S110" s="313" t="s">
        <v>3376</v>
      </c>
      <c r="T110" s="313">
        <v>0</v>
      </c>
      <c r="U110" s="313" t="s">
        <v>3331</v>
      </c>
      <c r="V110" s="313" t="s">
        <v>49</v>
      </c>
      <c r="W110" s="313" t="s">
        <v>49</v>
      </c>
      <c r="X110" s="313" t="s">
        <v>49</v>
      </c>
      <c r="Y110" s="313" t="s">
        <v>56</v>
      </c>
      <c r="Z110" s="537" t="s">
        <v>3325</v>
      </c>
      <c r="AA110" s="538" t="s">
        <v>3377</v>
      </c>
      <c r="AB110" s="539" t="s">
        <v>3377</v>
      </c>
      <c r="AC110" s="313" t="s">
        <v>3377</v>
      </c>
      <c r="AD110" s="313" t="s">
        <v>3377</v>
      </c>
      <c r="AE110" s="313" t="s">
        <v>3377</v>
      </c>
      <c r="AF110" s="313" t="s">
        <v>3377</v>
      </c>
      <c r="AG110" s="540"/>
      <c r="AH110" s="540"/>
    </row>
    <row r="111" spans="1:56" s="319" customFormat="1" ht="70">
      <c r="A111" s="375" t="s">
        <v>3416</v>
      </c>
      <c r="B111" s="313" t="s">
        <v>3417</v>
      </c>
      <c r="C111" s="303"/>
      <c r="D111" s="303">
        <v>2</v>
      </c>
      <c r="E111" s="303"/>
      <c r="F111" s="303"/>
      <c r="G111" s="303">
        <v>5</v>
      </c>
      <c r="H111" s="303"/>
      <c r="I111" s="348"/>
      <c r="J111" s="313" t="s">
        <v>391</v>
      </c>
      <c r="K111" s="313" t="s">
        <v>3316</v>
      </c>
      <c r="L111" s="313" t="s">
        <v>2052</v>
      </c>
      <c r="M111" s="313" t="s">
        <v>3418</v>
      </c>
      <c r="N111" s="313" t="s">
        <v>2975</v>
      </c>
      <c r="O111" s="313"/>
      <c r="P111" s="313" t="s">
        <v>121</v>
      </c>
      <c r="Q111" s="313" t="s">
        <v>49</v>
      </c>
      <c r="R111" s="313" t="s">
        <v>56</v>
      </c>
      <c r="S111" s="313" t="s">
        <v>3376</v>
      </c>
      <c r="T111" s="313">
        <v>0</v>
      </c>
      <c r="U111" s="313" t="s">
        <v>3331</v>
      </c>
      <c r="V111" s="313" t="s">
        <v>49</v>
      </c>
      <c r="W111" s="313" t="s">
        <v>49</v>
      </c>
      <c r="X111" s="313" t="s">
        <v>49</v>
      </c>
      <c r="Y111" s="313" t="s">
        <v>56</v>
      </c>
      <c r="Z111" s="537" t="s">
        <v>3325</v>
      </c>
      <c r="AA111" s="538" t="s">
        <v>3377</v>
      </c>
      <c r="AB111" s="539" t="s">
        <v>3377</v>
      </c>
      <c r="AC111" s="313" t="s">
        <v>3377</v>
      </c>
      <c r="AD111" s="313" t="s">
        <v>3377</v>
      </c>
      <c r="AE111" s="313" t="s">
        <v>3377</v>
      </c>
      <c r="AF111" s="313" t="s">
        <v>3377</v>
      </c>
      <c r="AG111" s="540"/>
      <c r="AH111" s="540"/>
    </row>
    <row r="112" spans="1:56" s="319" customFormat="1" ht="98">
      <c r="A112" s="375" t="s">
        <v>3419</v>
      </c>
      <c r="B112" s="313" t="s">
        <v>3420</v>
      </c>
      <c r="C112" s="303"/>
      <c r="D112" s="303"/>
      <c r="E112" s="303">
        <v>3</v>
      </c>
      <c r="F112" s="303"/>
      <c r="G112" s="303"/>
      <c r="H112" s="303"/>
      <c r="I112" s="348"/>
      <c r="J112" s="313" t="s">
        <v>391</v>
      </c>
      <c r="K112" s="313" t="s">
        <v>3316</v>
      </c>
      <c r="L112" s="313" t="s">
        <v>2052</v>
      </c>
      <c r="M112" s="313" t="s">
        <v>3421</v>
      </c>
      <c r="N112" s="313" t="s">
        <v>2975</v>
      </c>
      <c r="O112" s="313"/>
      <c r="P112" s="313" t="s">
        <v>121</v>
      </c>
      <c r="Q112" s="313" t="s">
        <v>49</v>
      </c>
      <c r="R112" s="313" t="s">
        <v>56</v>
      </c>
      <c r="S112" s="313" t="s">
        <v>3376</v>
      </c>
      <c r="T112" s="313">
        <v>0</v>
      </c>
      <c r="U112" s="313" t="s">
        <v>3331</v>
      </c>
      <c r="V112" s="313" t="s">
        <v>49</v>
      </c>
      <c r="W112" s="313" t="s">
        <v>49</v>
      </c>
      <c r="X112" s="313" t="s">
        <v>49</v>
      </c>
      <c r="Y112" s="313" t="s">
        <v>56</v>
      </c>
      <c r="Z112" s="537" t="s">
        <v>3325</v>
      </c>
      <c r="AA112" s="538" t="s">
        <v>3377</v>
      </c>
      <c r="AB112" s="539" t="s">
        <v>3377</v>
      </c>
      <c r="AC112" s="313" t="s">
        <v>3377</v>
      </c>
      <c r="AD112" s="313" t="s">
        <v>3377</v>
      </c>
      <c r="AE112" s="313" t="s">
        <v>3377</v>
      </c>
      <c r="AF112" s="313" t="s">
        <v>3377</v>
      </c>
      <c r="AG112" s="540"/>
      <c r="AH112" s="540"/>
    </row>
    <row r="113" spans="1:34" s="319" customFormat="1" ht="98">
      <c r="A113" s="375" t="s">
        <v>3422</v>
      </c>
      <c r="B113" s="313" t="s">
        <v>3423</v>
      </c>
      <c r="C113" s="303"/>
      <c r="D113" s="303">
        <v>2</v>
      </c>
      <c r="E113" s="303"/>
      <c r="F113" s="303"/>
      <c r="G113" s="303"/>
      <c r="H113" s="303"/>
      <c r="I113" s="348"/>
      <c r="J113" s="313" t="s">
        <v>391</v>
      </c>
      <c r="K113" s="313" t="s">
        <v>3316</v>
      </c>
      <c r="L113" s="313" t="s">
        <v>2052</v>
      </c>
      <c r="M113" s="313" t="s">
        <v>3424</v>
      </c>
      <c r="N113" s="313" t="s">
        <v>2975</v>
      </c>
      <c r="O113" s="313"/>
      <c r="P113" s="313" t="s">
        <v>121</v>
      </c>
      <c r="Q113" s="313" t="s">
        <v>49</v>
      </c>
      <c r="R113" s="313" t="s">
        <v>56</v>
      </c>
      <c r="S113" s="313" t="s">
        <v>3376</v>
      </c>
      <c r="T113" s="313">
        <v>0</v>
      </c>
      <c r="U113" s="313" t="s">
        <v>3331</v>
      </c>
      <c r="V113" s="313" t="s">
        <v>49</v>
      </c>
      <c r="W113" s="313" t="s">
        <v>49</v>
      </c>
      <c r="X113" s="313" t="s">
        <v>49</v>
      </c>
      <c r="Y113" s="313" t="s">
        <v>56</v>
      </c>
      <c r="Z113" s="537" t="s">
        <v>3325</v>
      </c>
      <c r="AA113" s="538" t="s">
        <v>3377</v>
      </c>
      <c r="AB113" s="539" t="s">
        <v>3377</v>
      </c>
      <c r="AC113" s="313" t="s">
        <v>3377</v>
      </c>
      <c r="AD113" s="313" t="s">
        <v>3377</v>
      </c>
      <c r="AE113" s="313" t="s">
        <v>3377</v>
      </c>
      <c r="AF113" s="313" t="s">
        <v>3377</v>
      </c>
      <c r="AG113" s="540"/>
      <c r="AH113" s="540"/>
    </row>
    <row r="114" spans="1:34" s="319" customFormat="1" ht="112">
      <c r="A114" s="375" t="s">
        <v>3425</v>
      </c>
      <c r="B114" s="313" t="s">
        <v>3426</v>
      </c>
      <c r="C114" s="303"/>
      <c r="D114" s="303">
        <v>2</v>
      </c>
      <c r="E114" s="303"/>
      <c r="F114" s="303"/>
      <c r="G114" s="303"/>
      <c r="H114" s="303"/>
      <c r="I114" s="348"/>
      <c r="J114" s="313" t="s">
        <v>391</v>
      </c>
      <c r="K114" s="313" t="s">
        <v>3316</v>
      </c>
      <c r="L114" s="313" t="s">
        <v>2052</v>
      </c>
      <c r="M114" s="313" t="s">
        <v>3424</v>
      </c>
      <c r="N114" s="313" t="s">
        <v>2975</v>
      </c>
      <c r="O114" s="313"/>
      <c r="P114" s="313" t="s">
        <v>121</v>
      </c>
      <c r="Q114" s="313" t="s">
        <v>49</v>
      </c>
      <c r="R114" s="313" t="s">
        <v>56</v>
      </c>
      <c r="S114" s="313" t="s">
        <v>3376</v>
      </c>
      <c r="T114" s="313">
        <v>0</v>
      </c>
      <c r="U114" s="313" t="s">
        <v>3331</v>
      </c>
      <c r="V114" s="313" t="s">
        <v>49</v>
      </c>
      <c r="W114" s="313" t="s">
        <v>49</v>
      </c>
      <c r="X114" s="313" t="s">
        <v>49</v>
      </c>
      <c r="Y114" s="313" t="s">
        <v>56</v>
      </c>
      <c r="Z114" s="537" t="s">
        <v>3325</v>
      </c>
      <c r="AA114" s="538" t="s">
        <v>3377</v>
      </c>
      <c r="AB114" s="539" t="s">
        <v>3377</v>
      </c>
      <c r="AC114" s="313" t="s">
        <v>3377</v>
      </c>
      <c r="AD114" s="313" t="s">
        <v>3377</v>
      </c>
      <c r="AE114" s="313" t="s">
        <v>3377</v>
      </c>
      <c r="AF114" s="313" t="s">
        <v>3377</v>
      </c>
      <c r="AG114" s="540"/>
      <c r="AH114" s="540"/>
    </row>
    <row r="115" spans="1:34" s="319" customFormat="1" ht="84">
      <c r="A115" s="375" t="s">
        <v>368</v>
      </c>
      <c r="B115" s="313" t="s">
        <v>3427</v>
      </c>
      <c r="C115" s="303"/>
      <c r="D115" s="303">
        <v>2</v>
      </c>
      <c r="E115" s="303"/>
      <c r="F115" s="303"/>
      <c r="G115" s="303">
        <v>5</v>
      </c>
      <c r="H115" s="303"/>
      <c r="I115" s="348"/>
      <c r="J115" s="313" t="s">
        <v>391</v>
      </c>
      <c r="K115" s="313" t="s">
        <v>3316</v>
      </c>
      <c r="L115" s="313" t="s">
        <v>2052</v>
      </c>
      <c r="M115" s="313" t="s">
        <v>3428</v>
      </c>
      <c r="N115" s="313" t="s">
        <v>2975</v>
      </c>
      <c r="O115" s="313"/>
      <c r="P115" s="313" t="s">
        <v>121</v>
      </c>
      <c r="Q115" s="313" t="s">
        <v>49</v>
      </c>
      <c r="R115" s="313" t="s">
        <v>56</v>
      </c>
      <c r="S115" s="313" t="s">
        <v>3376</v>
      </c>
      <c r="T115" s="313">
        <v>0</v>
      </c>
      <c r="U115" s="313" t="s">
        <v>3331</v>
      </c>
      <c r="V115" s="313" t="s">
        <v>49</v>
      </c>
      <c r="W115" s="313" t="s">
        <v>49</v>
      </c>
      <c r="X115" s="313" t="s">
        <v>49</v>
      </c>
      <c r="Y115" s="313" t="s">
        <v>56</v>
      </c>
      <c r="Z115" s="537" t="s">
        <v>3325</v>
      </c>
      <c r="AA115" s="538" t="s">
        <v>3377</v>
      </c>
      <c r="AB115" s="539" t="s">
        <v>3377</v>
      </c>
      <c r="AC115" s="313" t="s">
        <v>3377</v>
      </c>
      <c r="AD115" s="313" t="s">
        <v>3377</v>
      </c>
      <c r="AE115" s="313" t="s">
        <v>3377</v>
      </c>
      <c r="AF115" s="313" t="s">
        <v>3377</v>
      </c>
      <c r="AG115" s="540"/>
      <c r="AH115" s="540"/>
    </row>
    <row r="116" spans="1:34" s="319" customFormat="1" ht="84">
      <c r="A116" s="375" t="s">
        <v>3429</v>
      </c>
      <c r="B116" s="313" t="s">
        <v>3427</v>
      </c>
      <c r="C116" s="303"/>
      <c r="D116" s="303">
        <v>2</v>
      </c>
      <c r="E116" s="303"/>
      <c r="F116" s="303"/>
      <c r="G116" s="303">
        <v>5</v>
      </c>
      <c r="H116" s="303"/>
      <c r="I116" s="348"/>
      <c r="J116" s="313" t="s">
        <v>391</v>
      </c>
      <c r="K116" s="313" t="s">
        <v>3316</v>
      </c>
      <c r="L116" s="313" t="s">
        <v>2052</v>
      </c>
      <c r="M116" s="313" t="s">
        <v>3430</v>
      </c>
      <c r="N116" s="313" t="s">
        <v>2975</v>
      </c>
      <c r="O116" s="313"/>
      <c r="P116" s="313" t="s">
        <v>121</v>
      </c>
      <c r="Q116" s="313" t="s">
        <v>49</v>
      </c>
      <c r="R116" s="313" t="s">
        <v>56</v>
      </c>
      <c r="S116" s="313" t="s">
        <v>3376</v>
      </c>
      <c r="T116" s="313">
        <v>0</v>
      </c>
      <c r="U116" s="313" t="s">
        <v>3331</v>
      </c>
      <c r="V116" s="313" t="s">
        <v>49</v>
      </c>
      <c r="W116" s="313" t="s">
        <v>49</v>
      </c>
      <c r="X116" s="313" t="s">
        <v>49</v>
      </c>
      <c r="Y116" s="313" t="s">
        <v>56</v>
      </c>
      <c r="Z116" s="537" t="s">
        <v>3325</v>
      </c>
      <c r="AA116" s="538" t="s">
        <v>3377</v>
      </c>
      <c r="AB116" s="539" t="s">
        <v>3377</v>
      </c>
      <c r="AC116" s="313" t="s">
        <v>3377</v>
      </c>
      <c r="AD116" s="313" t="s">
        <v>3377</v>
      </c>
      <c r="AE116" s="313" t="s">
        <v>3377</v>
      </c>
      <c r="AF116" s="313" t="s">
        <v>3377</v>
      </c>
      <c r="AG116" s="540"/>
      <c r="AH116" s="540"/>
    </row>
    <row r="117" spans="1:34" s="319" customFormat="1" ht="98">
      <c r="A117" s="375" t="s">
        <v>3431</v>
      </c>
      <c r="B117" s="313" t="s">
        <v>3432</v>
      </c>
      <c r="C117" s="303"/>
      <c r="D117" s="303">
        <v>2</v>
      </c>
      <c r="E117" s="303"/>
      <c r="F117" s="303"/>
      <c r="G117" s="303">
        <v>5</v>
      </c>
      <c r="H117" s="303"/>
      <c r="I117" s="348"/>
      <c r="J117" s="313" t="s">
        <v>391</v>
      </c>
      <c r="K117" s="313" t="s">
        <v>3316</v>
      </c>
      <c r="L117" s="313" t="s">
        <v>2052</v>
      </c>
      <c r="M117" s="313" t="s">
        <v>3433</v>
      </c>
      <c r="N117" s="313" t="s">
        <v>2975</v>
      </c>
      <c r="O117" s="313"/>
      <c r="P117" s="313" t="s">
        <v>121</v>
      </c>
      <c r="Q117" s="313" t="s">
        <v>49</v>
      </c>
      <c r="R117" s="313" t="s">
        <v>56</v>
      </c>
      <c r="S117" s="313" t="s">
        <v>3376</v>
      </c>
      <c r="T117" s="313">
        <v>0</v>
      </c>
      <c r="U117" s="313" t="s">
        <v>3331</v>
      </c>
      <c r="V117" s="313" t="s">
        <v>49</v>
      </c>
      <c r="W117" s="313" t="s">
        <v>49</v>
      </c>
      <c r="X117" s="313" t="s">
        <v>49</v>
      </c>
      <c r="Y117" s="313" t="s">
        <v>56</v>
      </c>
      <c r="Z117" s="537" t="s">
        <v>3325</v>
      </c>
      <c r="AA117" s="538" t="s">
        <v>3377</v>
      </c>
      <c r="AB117" s="539" t="s">
        <v>3377</v>
      </c>
      <c r="AC117" s="313" t="s">
        <v>3377</v>
      </c>
      <c r="AD117" s="313" t="s">
        <v>3377</v>
      </c>
      <c r="AE117" s="313" t="s">
        <v>3377</v>
      </c>
      <c r="AF117" s="313" t="s">
        <v>3377</v>
      </c>
      <c r="AG117" s="540"/>
      <c r="AH117" s="540"/>
    </row>
    <row r="118" spans="1:34" s="319" customFormat="1" ht="98">
      <c r="A118" s="375" t="s">
        <v>3434</v>
      </c>
      <c r="B118" s="313" t="s">
        <v>3432</v>
      </c>
      <c r="C118" s="303"/>
      <c r="D118" s="303">
        <v>2</v>
      </c>
      <c r="E118" s="303"/>
      <c r="F118" s="303"/>
      <c r="G118" s="303">
        <v>5</v>
      </c>
      <c r="H118" s="303"/>
      <c r="I118" s="348"/>
      <c r="J118" s="313" t="s">
        <v>391</v>
      </c>
      <c r="K118" s="313" t="s">
        <v>3316</v>
      </c>
      <c r="L118" s="313" t="s">
        <v>2052</v>
      </c>
      <c r="M118" s="313" t="s">
        <v>3435</v>
      </c>
      <c r="N118" s="313" t="s">
        <v>2975</v>
      </c>
      <c r="O118" s="313"/>
      <c r="P118" s="313" t="s">
        <v>121</v>
      </c>
      <c r="Q118" s="313" t="s">
        <v>49</v>
      </c>
      <c r="R118" s="313" t="s">
        <v>56</v>
      </c>
      <c r="S118" s="313" t="s">
        <v>3376</v>
      </c>
      <c r="T118" s="313">
        <v>0</v>
      </c>
      <c r="U118" s="313" t="s">
        <v>3331</v>
      </c>
      <c r="V118" s="313" t="s">
        <v>49</v>
      </c>
      <c r="W118" s="313" t="s">
        <v>49</v>
      </c>
      <c r="X118" s="313" t="s">
        <v>49</v>
      </c>
      <c r="Y118" s="313" t="s">
        <v>56</v>
      </c>
      <c r="Z118" s="537" t="s">
        <v>3325</v>
      </c>
      <c r="AA118" s="538" t="s">
        <v>3377</v>
      </c>
      <c r="AB118" s="539" t="s">
        <v>3377</v>
      </c>
      <c r="AC118" s="313" t="s">
        <v>3377</v>
      </c>
      <c r="AD118" s="313" t="s">
        <v>3377</v>
      </c>
      <c r="AE118" s="313" t="s">
        <v>3377</v>
      </c>
      <c r="AF118" s="313" t="s">
        <v>3377</v>
      </c>
      <c r="AG118" s="540"/>
      <c r="AH118" s="540"/>
    </row>
    <row r="119" spans="1:34" s="319" customFormat="1" ht="70">
      <c r="A119" s="375" t="s">
        <v>3436</v>
      </c>
      <c r="B119" s="313" t="s">
        <v>3437</v>
      </c>
      <c r="C119" s="303"/>
      <c r="D119" s="303">
        <v>2</v>
      </c>
      <c r="E119" s="303">
        <v>3</v>
      </c>
      <c r="F119" s="303">
        <v>4</v>
      </c>
      <c r="G119" s="303">
        <v>5</v>
      </c>
      <c r="H119" s="303"/>
      <c r="I119" s="348"/>
      <c r="J119" s="313" t="s">
        <v>391</v>
      </c>
      <c r="K119" s="313" t="s">
        <v>3316</v>
      </c>
      <c r="L119" s="313" t="s">
        <v>2052</v>
      </c>
      <c r="M119" s="313" t="s">
        <v>3438</v>
      </c>
      <c r="N119" s="313" t="s">
        <v>2975</v>
      </c>
      <c r="O119" s="313"/>
      <c r="P119" s="313" t="s">
        <v>121</v>
      </c>
      <c r="Q119" s="313" t="s">
        <v>49</v>
      </c>
      <c r="R119" s="313" t="s">
        <v>56</v>
      </c>
      <c r="S119" s="313" t="s">
        <v>3376</v>
      </c>
      <c r="T119" s="313">
        <v>0</v>
      </c>
      <c r="U119" s="313" t="s">
        <v>3331</v>
      </c>
      <c r="V119" s="313" t="s">
        <v>49</v>
      </c>
      <c r="W119" s="313" t="s">
        <v>49</v>
      </c>
      <c r="X119" s="313" t="s">
        <v>49</v>
      </c>
      <c r="Y119" s="313" t="s">
        <v>56</v>
      </c>
      <c r="Z119" s="537" t="s">
        <v>3325</v>
      </c>
      <c r="AA119" s="538" t="s">
        <v>3377</v>
      </c>
      <c r="AB119" s="539" t="s">
        <v>3377</v>
      </c>
      <c r="AC119" s="313" t="s">
        <v>3377</v>
      </c>
      <c r="AD119" s="313" t="s">
        <v>3377</v>
      </c>
      <c r="AE119" s="313" t="s">
        <v>3377</v>
      </c>
      <c r="AF119" s="313" t="s">
        <v>3377</v>
      </c>
      <c r="AG119" s="540"/>
      <c r="AH119" s="540"/>
    </row>
    <row r="120" spans="1:34" s="319" customFormat="1" ht="70">
      <c r="A120" s="375" t="s">
        <v>3439</v>
      </c>
      <c r="B120" s="313" t="s">
        <v>3440</v>
      </c>
      <c r="C120" s="303"/>
      <c r="D120" s="303">
        <v>2</v>
      </c>
      <c r="E120" s="303">
        <v>3</v>
      </c>
      <c r="F120" s="303">
        <v>4</v>
      </c>
      <c r="G120" s="303">
        <v>5</v>
      </c>
      <c r="H120" s="303"/>
      <c r="I120" s="348"/>
      <c r="J120" s="313" t="s">
        <v>391</v>
      </c>
      <c r="K120" s="313" t="s">
        <v>3316</v>
      </c>
      <c r="L120" s="313" t="s">
        <v>2052</v>
      </c>
      <c r="M120" s="313" t="s">
        <v>3441</v>
      </c>
      <c r="N120" s="313" t="s">
        <v>2975</v>
      </c>
      <c r="O120" s="313"/>
      <c r="P120" s="313" t="s">
        <v>121</v>
      </c>
      <c r="Q120" s="313" t="s">
        <v>49</v>
      </c>
      <c r="R120" s="313" t="s">
        <v>56</v>
      </c>
      <c r="S120" s="313" t="s">
        <v>3376</v>
      </c>
      <c r="T120" s="313">
        <v>0</v>
      </c>
      <c r="U120" s="313" t="s">
        <v>3331</v>
      </c>
      <c r="V120" s="313" t="s">
        <v>49</v>
      </c>
      <c r="W120" s="313" t="s">
        <v>49</v>
      </c>
      <c r="X120" s="313" t="s">
        <v>49</v>
      </c>
      <c r="Y120" s="313" t="s">
        <v>56</v>
      </c>
      <c r="Z120" s="537" t="s">
        <v>3325</v>
      </c>
      <c r="AA120" s="538" t="s">
        <v>3377</v>
      </c>
      <c r="AB120" s="539" t="s">
        <v>3377</v>
      </c>
      <c r="AC120" s="313" t="s">
        <v>3377</v>
      </c>
      <c r="AD120" s="313" t="s">
        <v>3377</v>
      </c>
      <c r="AE120" s="313" t="s">
        <v>3377</v>
      </c>
      <c r="AF120" s="313" t="s">
        <v>3377</v>
      </c>
      <c r="AG120" s="540"/>
      <c r="AH120" s="540"/>
    </row>
    <row r="121" spans="1:34" s="319" customFormat="1" ht="84">
      <c r="A121" s="375" t="s">
        <v>3442</v>
      </c>
      <c r="B121" s="313" t="s">
        <v>3443</v>
      </c>
      <c r="C121" s="303"/>
      <c r="D121" s="303">
        <v>2</v>
      </c>
      <c r="E121" s="303"/>
      <c r="F121" s="303"/>
      <c r="G121" s="303"/>
      <c r="H121" s="303"/>
      <c r="I121" s="348"/>
      <c r="J121" s="313" t="s">
        <v>391</v>
      </c>
      <c r="K121" s="313" t="s">
        <v>3316</v>
      </c>
      <c r="L121" s="313" t="s">
        <v>2052</v>
      </c>
      <c r="M121" s="313" t="s">
        <v>3444</v>
      </c>
      <c r="N121" s="313" t="s">
        <v>2975</v>
      </c>
      <c r="O121" s="313"/>
      <c r="P121" s="313" t="s">
        <v>121</v>
      </c>
      <c r="Q121" s="313" t="s">
        <v>49</v>
      </c>
      <c r="R121" s="313" t="s">
        <v>56</v>
      </c>
      <c r="S121" s="313" t="s">
        <v>3376</v>
      </c>
      <c r="T121" s="313">
        <v>0</v>
      </c>
      <c r="U121" s="313" t="s">
        <v>3331</v>
      </c>
      <c r="V121" s="313" t="s">
        <v>49</v>
      </c>
      <c r="W121" s="313" t="s">
        <v>49</v>
      </c>
      <c r="X121" s="313" t="s">
        <v>49</v>
      </c>
      <c r="Y121" s="313" t="s">
        <v>56</v>
      </c>
      <c r="Z121" s="537" t="s">
        <v>3325</v>
      </c>
      <c r="AA121" s="538" t="s">
        <v>3377</v>
      </c>
      <c r="AB121" s="539" t="s">
        <v>3377</v>
      </c>
      <c r="AC121" s="313" t="s">
        <v>3377</v>
      </c>
      <c r="AD121" s="313" t="s">
        <v>3377</v>
      </c>
      <c r="AE121" s="313" t="s">
        <v>3377</v>
      </c>
      <c r="AF121" s="313" t="s">
        <v>3377</v>
      </c>
      <c r="AG121" s="540"/>
      <c r="AH121" s="540"/>
    </row>
    <row r="122" spans="1:34" s="319" customFormat="1" ht="70">
      <c r="A122" s="346" t="s">
        <v>3260</v>
      </c>
      <c r="B122" s="313" t="s">
        <v>3261</v>
      </c>
      <c r="C122" s="303">
        <v>1</v>
      </c>
      <c r="D122" s="303"/>
      <c r="E122" s="303"/>
      <c r="F122" s="303"/>
      <c r="G122" s="303"/>
      <c r="H122" s="303"/>
      <c r="I122" s="348"/>
      <c r="J122" s="303" t="s">
        <v>391</v>
      </c>
      <c r="K122" s="303" t="s">
        <v>3316</v>
      </c>
      <c r="L122" s="313" t="s">
        <v>2052</v>
      </c>
      <c r="M122" s="313" t="s">
        <v>3667</v>
      </c>
      <c r="N122" s="303" t="s">
        <v>121</v>
      </c>
      <c r="O122" s="303"/>
      <c r="P122" s="303" t="s">
        <v>121</v>
      </c>
      <c r="Q122" s="303" t="s">
        <v>49</v>
      </c>
      <c r="R122" s="303" t="s">
        <v>49</v>
      </c>
      <c r="S122" s="313">
        <v>3</v>
      </c>
      <c r="T122" s="313">
        <v>0</v>
      </c>
      <c r="U122" s="313" t="s">
        <v>3331</v>
      </c>
      <c r="V122" s="303" t="s">
        <v>49</v>
      </c>
      <c r="W122" s="303" t="s">
        <v>49</v>
      </c>
      <c r="X122" s="303" t="s">
        <v>49</v>
      </c>
      <c r="Y122" s="303" t="s">
        <v>49</v>
      </c>
      <c r="Z122" s="537" t="s">
        <v>3325</v>
      </c>
      <c r="AA122" s="538">
        <v>0</v>
      </c>
      <c r="AB122" s="539">
        <v>257.5</v>
      </c>
      <c r="AC122" s="313" t="s">
        <v>3321</v>
      </c>
      <c r="AD122" s="313" t="s">
        <v>1063</v>
      </c>
      <c r="AE122" s="313">
        <v>1</v>
      </c>
      <c r="AF122" s="313" t="s">
        <v>3322</v>
      </c>
      <c r="AG122" s="540"/>
      <c r="AH122" s="540"/>
    </row>
    <row r="123" spans="1:34" s="319" customFormat="1" ht="70">
      <c r="A123" s="346" t="s">
        <v>3668</v>
      </c>
      <c r="B123" s="313" t="s">
        <v>3669</v>
      </c>
      <c r="C123" s="303">
        <v>1</v>
      </c>
      <c r="D123" s="303"/>
      <c r="E123" s="303"/>
      <c r="F123" s="303"/>
      <c r="G123" s="303"/>
      <c r="H123" s="303"/>
      <c r="I123" s="348"/>
      <c r="J123" s="313" t="s">
        <v>391</v>
      </c>
      <c r="K123" s="313" t="s">
        <v>3316</v>
      </c>
      <c r="L123" s="313" t="s">
        <v>2052</v>
      </c>
      <c r="M123" s="313" t="s">
        <v>3670</v>
      </c>
      <c r="N123" s="313" t="s">
        <v>2975</v>
      </c>
      <c r="O123" s="313"/>
      <c r="P123" s="313" t="s">
        <v>121</v>
      </c>
      <c r="Q123" s="313" t="s">
        <v>49</v>
      </c>
      <c r="R123" s="313" t="s">
        <v>56</v>
      </c>
      <c r="S123" s="313" t="s">
        <v>3376</v>
      </c>
      <c r="T123" s="313">
        <v>0</v>
      </c>
      <c r="U123" s="313" t="s">
        <v>3331</v>
      </c>
      <c r="V123" s="313" t="s">
        <v>49</v>
      </c>
      <c r="W123" s="313" t="s">
        <v>49</v>
      </c>
      <c r="X123" s="313" t="s">
        <v>49</v>
      </c>
      <c r="Y123" s="313" t="s">
        <v>56</v>
      </c>
      <c r="Z123" s="537" t="s">
        <v>3325</v>
      </c>
      <c r="AA123" s="538" t="s">
        <v>3377</v>
      </c>
      <c r="AB123" s="539" t="s">
        <v>3377</v>
      </c>
      <c r="AC123" s="313" t="s">
        <v>3377</v>
      </c>
      <c r="AD123" s="313" t="s">
        <v>3377</v>
      </c>
      <c r="AE123" s="313" t="s">
        <v>3377</v>
      </c>
      <c r="AF123" s="313" t="s">
        <v>3377</v>
      </c>
      <c r="AG123" s="540"/>
      <c r="AH123" s="540"/>
    </row>
    <row r="124" spans="1:34" s="319" customFormat="1" ht="70">
      <c r="A124" s="346" t="s">
        <v>3671</v>
      </c>
      <c r="B124" s="313" t="s">
        <v>3672</v>
      </c>
      <c r="C124" s="303">
        <v>1</v>
      </c>
      <c r="D124" s="303"/>
      <c r="E124" s="303"/>
      <c r="F124" s="303"/>
      <c r="G124" s="303"/>
      <c r="H124" s="303"/>
      <c r="I124" s="348"/>
      <c r="J124" s="313" t="s">
        <v>391</v>
      </c>
      <c r="K124" s="313" t="s">
        <v>3316</v>
      </c>
      <c r="L124" s="313" t="s">
        <v>2052</v>
      </c>
      <c r="M124" s="313" t="s">
        <v>3670</v>
      </c>
      <c r="N124" s="313" t="s">
        <v>2975</v>
      </c>
      <c r="O124" s="313"/>
      <c r="P124" s="313" t="s">
        <v>121</v>
      </c>
      <c r="Q124" s="313" t="s">
        <v>49</v>
      </c>
      <c r="R124" s="313" t="s">
        <v>56</v>
      </c>
      <c r="S124" s="313" t="s">
        <v>3376</v>
      </c>
      <c r="T124" s="313">
        <v>0</v>
      </c>
      <c r="U124" s="313" t="s">
        <v>3331</v>
      </c>
      <c r="V124" s="313" t="s">
        <v>49</v>
      </c>
      <c r="W124" s="313" t="s">
        <v>49</v>
      </c>
      <c r="X124" s="313" t="s">
        <v>49</v>
      </c>
      <c r="Y124" s="313" t="s">
        <v>56</v>
      </c>
      <c r="Z124" s="537" t="s">
        <v>3325</v>
      </c>
      <c r="AA124" s="538" t="s">
        <v>3377</v>
      </c>
      <c r="AB124" s="539" t="s">
        <v>3377</v>
      </c>
      <c r="AC124" s="313" t="s">
        <v>3377</v>
      </c>
      <c r="AD124" s="313" t="s">
        <v>3377</v>
      </c>
      <c r="AE124" s="313" t="s">
        <v>3377</v>
      </c>
      <c r="AF124" s="313" t="s">
        <v>3377</v>
      </c>
      <c r="AG124" s="540"/>
      <c r="AH124" s="540"/>
    </row>
    <row r="125" spans="1:34" s="319" customFormat="1" ht="126">
      <c r="A125" s="346" t="s">
        <v>3673</v>
      </c>
      <c r="B125" s="313" t="s">
        <v>3674</v>
      </c>
      <c r="C125" s="303">
        <v>1</v>
      </c>
      <c r="D125" s="303"/>
      <c r="E125" s="303"/>
      <c r="F125" s="303"/>
      <c r="G125" s="303"/>
      <c r="H125" s="303"/>
      <c r="I125" s="348"/>
      <c r="J125" s="313" t="s">
        <v>391</v>
      </c>
      <c r="K125" s="313" t="s">
        <v>3316</v>
      </c>
      <c r="L125" s="313" t="s">
        <v>2052</v>
      </c>
      <c r="M125" s="313" t="s">
        <v>3670</v>
      </c>
      <c r="N125" s="313" t="s">
        <v>2975</v>
      </c>
      <c r="O125" s="313"/>
      <c r="P125" s="313" t="s">
        <v>121</v>
      </c>
      <c r="Q125" s="313" t="s">
        <v>49</v>
      </c>
      <c r="R125" s="313" t="s">
        <v>56</v>
      </c>
      <c r="S125" s="313" t="s">
        <v>3376</v>
      </c>
      <c r="T125" s="313">
        <v>0</v>
      </c>
      <c r="U125" s="313" t="s">
        <v>3331</v>
      </c>
      <c r="V125" s="313" t="s">
        <v>49</v>
      </c>
      <c r="W125" s="313" t="s">
        <v>49</v>
      </c>
      <c r="X125" s="313" t="s">
        <v>49</v>
      </c>
      <c r="Y125" s="313" t="s">
        <v>56</v>
      </c>
      <c r="Z125" s="537" t="s">
        <v>3325</v>
      </c>
      <c r="AA125" s="538" t="s">
        <v>3377</v>
      </c>
      <c r="AB125" s="539" t="s">
        <v>3377</v>
      </c>
      <c r="AC125" s="313" t="s">
        <v>3377</v>
      </c>
      <c r="AD125" s="313" t="s">
        <v>3377</v>
      </c>
      <c r="AE125" s="313" t="s">
        <v>3377</v>
      </c>
      <c r="AF125" s="313" t="s">
        <v>3377</v>
      </c>
      <c r="AG125" s="540"/>
      <c r="AH125" s="540"/>
    </row>
    <row r="126" spans="1:34" s="319" customFormat="1" ht="98">
      <c r="A126" s="346" t="s">
        <v>3675</v>
      </c>
      <c r="B126" s="313" t="s">
        <v>3676</v>
      </c>
      <c r="C126" s="303">
        <v>1</v>
      </c>
      <c r="D126" s="303"/>
      <c r="E126" s="303"/>
      <c r="F126" s="303"/>
      <c r="G126" s="303"/>
      <c r="H126" s="303"/>
      <c r="I126" s="348"/>
      <c r="J126" s="313" t="s">
        <v>391</v>
      </c>
      <c r="K126" s="313" t="s">
        <v>3316</v>
      </c>
      <c r="L126" s="313" t="s">
        <v>2052</v>
      </c>
      <c r="M126" s="313" t="s">
        <v>3670</v>
      </c>
      <c r="N126" s="313" t="s">
        <v>2975</v>
      </c>
      <c r="O126" s="313"/>
      <c r="P126" s="313" t="s">
        <v>121</v>
      </c>
      <c r="Q126" s="313" t="s">
        <v>49</v>
      </c>
      <c r="R126" s="313" t="s">
        <v>56</v>
      </c>
      <c r="S126" s="313" t="s">
        <v>3376</v>
      </c>
      <c r="T126" s="313">
        <v>0</v>
      </c>
      <c r="U126" s="313" t="s">
        <v>3331</v>
      </c>
      <c r="V126" s="313" t="s">
        <v>49</v>
      </c>
      <c r="W126" s="313" t="s">
        <v>49</v>
      </c>
      <c r="X126" s="313" t="s">
        <v>49</v>
      </c>
      <c r="Y126" s="313" t="s">
        <v>56</v>
      </c>
      <c r="Z126" s="537" t="s">
        <v>3325</v>
      </c>
      <c r="AA126" s="538" t="s">
        <v>3377</v>
      </c>
      <c r="AB126" s="539" t="s">
        <v>3377</v>
      </c>
      <c r="AC126" s="313" t="s">
        <v>3377</v>
      </c>
      <c r="AD126" s="313" t="s">
        <v>3377</v>
      </c>
      <c r="AE126" s="313" t="s">
        <v>3377</v>
      </c>
      <c r="AF126" s="313" t="s">
        <v>3377</v>
      </c>
      <c r="AG126" s="540"/>
      <c r="AH126" s="540"/>
    </row>
    <row r="127" spans="1:34" s="319" customFormat="1" ht="70">
      <c r="A127" s="346" t="s">
        <v>3677</v>
      </c>
      <c r="B127" s="313" t="s">
        <v>3678</v>
      </c>
      <c r="C127" s="303">
        <v>1</v>
      </c>
      <c r="D127" s="303"/>
      <c r="E127" s="303"/>
      <c r="F127" s="303"/>
      <c r="G127" s="303"/>
      <c r="H127" s="303"/>
      <c r="I127" s="348"/>
      <c r="J127" s="313" t="s">
        <v>391</v>
      </c>
      <c r="K127" s="313" t="s">
        <v>3316</v>
      </c>
      <c r="L127" s="313" t="s">
        <v>2052</v>
      </c>
      <c r="M127" s="313" t="s">
        <v>3670</v>
      </c>
      <c r="N127" s="313" t="s">
        <v>2975</v>
      </c>
      <c r="O127" s="313"/>
      <c r="P127" s="313" t="s">
        <v>121</v>
      </c>
      <c r="Q127" s="313" t="s">
        <v>49</v>
      </c>
      <c r="R127" s="313" t="s">
        <v>56</v>
      </c>
      <c r="S127" s="313" t="s">
        <v>3376</v>
      </c>
      <c r="T127" s="313">
        <v>0</v>
      </c>
      <c r="U127" s="313" t="s">
        <v>3331</v>
      </c>
      <c r="V127" s="313" t="s">
        <v>49</v>
      </c>
      <c r="W127" s="313" t="s">
        <v>49</v>
      </c>
      <c r="X127" s="313" t="s">
        <v>49</v>
      </c>
      <c r="Y127" s="313" t="s">
        <v>56</v>
      </c>
      <c r="Z127" s="537" t="s">
        <v>3325</v>
      </c>
      <c r="AA127" s="538" t="s">
        <v>3377</v>
      </c>
      <c r="AB127" s="539" t="s">
        <v>3377</v>
      </c>
      <c r="AC127" s="313" t="s">
        <v>3377</v>
      </c>
      <c r="AD127" s="313" t="s">
        <v>3377</v>
      </c>
      <c r="AE127" s="313" t="s">
        <v>3377</v>
      </c>
      <c r="AF127" s="313" t="s">
        <v>3377</v>
      </c>
      <c r="AG127" s="540"/>
      <c r="AH127" s="540"/>
    </row>
    <row r="128" spans="1:34" s="319" customFormat="1" ht="70">
      <c r="A128" s="346" t="s">
        <v>3679</v>
      </c>
      <c r="B128" s="313" t="s">
        <v>3680</v>
      </c>
      <c r="C128" s="303">
        <v>1</v>
      </c>
      <c r="D128" s="303"/>
      <c r="E128" s="303"/>
      <c r="F128" s="303"/>
      <c r="G128" s="303"/>
      <c r="H128" s="303"/>
      <c r="I128" s="348"/>
      <c r="J128" s="313" t="s">
        <v>391</v>
      </c>
      <c r="K128" s="313" t="s">
        <v>3316</v>
      </c>
      <c r="L128" s="313" t="s">
        <v>2052</v>
      </c>
      <c r="M128" s="313" t="s">
        <v>3670</v>
      </c>
      <c r="N128" s="313" t="s">
        <v>2975</v>
      </c>
      <c r="O128" s="313"/>
      <c r="P128" s="313" t="s">
        <v>121</v>
      </c>
      <c r="Q128" s="313" t="s">
        <v>49</v>
      </c>
      <c r="R128" s="313" t="s">
        <v>56</v>
      </c>
      <c r="S128" s="313" t="s">
        <v>3376</v>
      </c>
      <c r="T128" s="313">
        <v>0</v>
      </c>
      <c r="U128" s="313" t="s">
        <v>3331</v>
      </c>
      <c r="V128" s="313" t="s">
        <v>49</v>
      </c>
      <c r="W128" s="313" t="s">
        <v>49</v>
      </c>
      <c r="X128" s="313" t="s">
        <v>49</v>
      </c>
      <c r="Y128" s="313" t="s">
        <v>56</v>
      </c>
      <c r="Z128" s="537" t="s">
        <v>3325</v>
      </c>
      <c r="AA128" s="538" t="s">
        <v>3377</v>
      </c>
      <c r="AB128" s="539" t="s">
        <v>3377</v>
      </c>
      <c r="AC128" s="313" t="s">
        <v>3377</v>
      </c>
      <c r="AD128" s="313" t="s">
        <v>3377</v>
      </c>
      <c r="AE128" s="313" t="s">
        <v>3377</v>
      </c>
      <c r="AF128" s="313" t="s">
        <v>3377</v>
      </c>
      <c r="AG128" s="540"/>
      <c r="AH128" s="540"/>
    </row>
    <row r="129" spans="1:34" s="319" customFormat="1" ht="70">
      <c r="A129" s="346" t="s">
        <v>3681</v>
      </c>
      <c r="B129" s="313" t="s">
        <v>3682</v>
      </c>
      <c r="C129" s="303">
        <v>1</v>
      </c>
      <c r="D129" s="303"/>
      <c r="E129" s="303"/>
      <c r="F129" s="303"/>
      <c r="G129" s="303"/>
      <c r="H129" s="303"/>
      <c r="I129" s="348"/>
      <c r="J129" s="313" t="s">
        <v>391</v>
      </c>
      <c r="K129" s="313" t="s">
        <v>3316</v>
      </c>
      <c r="L129" s="313" t="s">
        <v>2052</v>
      </c>
      <c r="M129" s="313" t="s">
        <v>3670</v>
      </c>
      <c r="N129" s="313" t="s">
        <v>2975</v>
      </c>
      <c r="O129" s="313"/>
      <c r="P129" s="313" t="s">
        <v>121</v>
      </c>
      <c r="Q129" s="313" t="s">
        <v>49</v>
      </c>
      <c r="R129" s="313" t="s">
        <v>56</v>
      </c>
      <c r="S129" s="313" t="s">
        <v>3376</v>
      </c>
      <c r="T129" s="313">
        <v>0</v>
      </c>
      <c r="U129" s="313" t="s">
        <v>3331</v>
      </c>
      <c r="V129" s="313" t="s">
        <v>49</v>
      </c>
      <c r="W129" s="313" t="s">
        <v>49</v>
      </c>
      <c r="X129" s="313" t="s">
        <v>49</v>
      </c>
      <c r="Y129" s="313" t="s">
        <v>56</v>
      </c>
      <c r="Z129" s="537" t="s">
        <v>3325</v>
      </c>
      <c r="AA129" s="538" t="s">
        <v>3377</v>
      </c>
      <c r="AB129" s="539" t="s">
        <v>3377</v>
      </c>
      <c r="AC129" s="313" t="s">
        <v>3377</v>
      </c>
      <c r="AD129" s="313" t="s">
        <v>3377</v>
      </c>
      <c r="AE129" s="313" t="s">
        <v>3377</v>
      </c>
      <c r="AF129" s="313" t="s">
        <v>3377</v>
      </c>
      <c r="AG129" s="540"/>
      <c r="AH129" s="540"/>
    </row>
    <row r="130" spans="1:34" s="319" customFormat="1" ht="70">
      <c r="A130" s="346" t="s">
        <v>3683</v>
      </c>
      <c r="B130" s="313" t="s">
        <v>3682</v>
      </c>
      <c r="C130" s="303">
        <v>1</v>
      </c>
      <c r="D130" s="303"/>
      <c r="E130" s="303"/>
      <c r="F130" s="303"/>
      <c r="G130" s="303"/>
      <c r="H130" s="303"/>
      <c r="I130" s="348"/>
      <c r="J130" s="313" t="s">
        <v>391</v>
      </c>
      <c r="K130" s="313" t="s">
        <v>3316</v>
      </c>
      <c r="L130" s="313" t="s">
        <v>2052</v>
      </c>
      <c r="M130" s="313" t="s">
        <v>3670</v>
      </c>
      <c r="N130" s="313" t="s">
        <v>2975</v>
      </c>
      <c r="O130" s="313"/>
      <c r="P130" s="313" t="s">
        <v>121</v>
      </c>
      <c r="Q130" s="313" t="s">
        <v>49</v>
      </c>
      <c r="R130" s="313" t="s">
        <v>56</v>
      </c>
      <c r="S130" s="313" t="s">
        <v>3376</v>
      </c>
      <c r="T130" s="313">
        <v>0</v>
      </c>
      <c r="U130" s="313" t="s">
        <v>3331</v>
      </c>
      <c r="V130" s="313" t="s">
        <v>49</v>
      </c>
      <c r="W130" s="313" t="s">
        <v>49</v>
      </c>
      <c r="X130" s="313" t="s">
        <v>49</v>
      </c>
      <c r="Y130" s="313" t="s">
        <v>56</v>
      </c>
      <c r="Z130" s="537" t="s">
        <v>3325</v>
      </c>
      <c r="AA130" s="538" t="s">
        <v>3377</v>
      </c>
      <c r="AB130" s="539" t="s">
        <v>3377</v>
      </c>
      <c r="AC130" s="313" t="s">
        <v>3377</v>
      </c>
      <c r="AD130" s="313" t="s">
        <v>3377</v>
      </c>
      <c r="AE130" s="313" t="s">
        <v>3377</v>
      </c>
      <c r="AF130" s="313" t="s">
        <v>3377</v>
      </c>
      <c r="AG130" s="540"/>
      <c r="AH130" s="540"/>
    </row>
    <row r="131" spans="1:34" s="319" customFormat="1" ht="70">
      <c r="A131" s="346" t="s">
        <v>3684</v>
      </c>
      <c r="B131" s="313" t="s">
        <v>3685</v>
      </c>
      <c r="C131" s="303">
        <v>1</v>
      </c>
      <c r="D131" s="303"/>
      <c r="E131" s="303"/>
      <c r="F131" s="303"/>
      <c r="G131" s="303"/>
      <c r="H131" s="303"/>
      <c r="I131" s="348"/>
      <c r="J131" s="313" t="s">
        <v>391</v>
      </c>
      <c r="K131" s="313" t="s">
        <v>3316</v>
      </c>
      <c r="L131" s="313" t="s">
        <v>2052</v>
      </c>
      <c r="M131" s="313" t="s">
        <v>3670</v>
      </c>
      <c r="N131" s="313" t="s">
        <v>2975</v>
      </c>
      <c r="O131" s="313"/>
      <c r="P131" s="313" t="s">
        <v>121</v>
      </c>
      <c r="Q131" s="313" t="s">
        <v>49</v>
      </c>
      <c r="R131" s="313" t="s">
        <v>56</v>
      </c>
      <c r="S131" s="313" t="s">
        <v>3376</v>
      </c>
      <c r="T131" s="313">
        <v>0</v>
      </c>
      <c r="U131" s="313" t="s">
        <v>3331</v>
      </c>
      <c r="V131" s="313" t="s">
        <v>49</v>
      </c>
      <c r="W131" s="313" t="s">
        <v>49</v>
      </c>
      <c r="X131" s="313" t="s">
        <v>49</v>
      </c>
      <c r="Y131" s="313" t="s">
        <v>56</v>
      </c>
      <c r="Z131" s="537" t="s">
        <v>3325</v>
      </c>
      <c r="AA131" s="538" t="s">
        <v>3377</v>
      </c>
      <c r="AB131" s="539" t="s">
        <v>3377</v>
      </c>
      <c r="AC131" s="313" t="s">
        <v>3377</v>
      </c>
      <c r="AD131" s="313" t="s">
        <v>3377</v>
      </c>
      <c r="AE131" s="313" t="s">
        <v>3377</v>
      </c>
      <c r="AF131" s="313" t="s">
        <v>3377</v>
      </c>
      <c r="AG131" s="540"/>
      <c r="AH131" s="540"/>
    </row>
    <row r="132" spans="1:34" s="319" customFormat="1" ht="70">
      <c r="A132" s="346" t="s">
        <v>3686</v>
      </c>
      <c r="B132" s="313" t="s">
        <v>3687</v>
      </c>
      <c r="C132" s="303">
        <v>1</v>
      </c>
      <c r="D132" s="303"/>
      <c r="E132" s="303"/>
      <c r="F132" s="303"/>
      <c r="G132" s="303"/>
      <c r="H132" s="303"/>
      <c r="I132" s="348"/>
      <c r="J132" s="313" t="s">
        <v>391</v>
      </c>
      <c r="K132" s="313" t="s">
        <v>3316</v>
      </c>
      <c r="L132" s="313" t="s">
        <v>2052</v>
      </c>
      <c r="M132" s="313" t="s">
        <v>3670</v>
      </c>
      <c r="N132" s="313" t="s">
        <v>2975</v>
      </c>
      <c r="O132" s="313"/>
      <c r="P132" s="313" t="s">
        <v>121</v>
      </c>
      <c r="Q132" s="313" t="s">
        <v>49</v>
      </c>
      <c r="R132" s="313" t="s">
        <v>56</v>
      </c>
      <c r="S132" s="313" t="s">
        <v>3376</v>
      </c>
      <c r="T132" s="313">
        <v>0</v>
      </c>
      <c r="U132" s="313" t="s">
        <v>3331</v>
      </c>
      <c r="V132" s="313" t="s">
        <v>49</v>
      </c>
      <c r="W132" s="313" t="s">
        <v>49</v>
      </c>
      <c r="X132" s="313" t="s">
        <v>49</v>
      </c>
      <c r="Y132" s="313" t="s">
        <v>56</v>
      </c>
      <c r="Z132" s="537" t="s">
        <v>3325</v>
      </c>
      <c r="AA132" s="538" t="s">
        <v>3377</v>
      </c>
      <c r="AB132" s="539" t="s">
        <v>3377</v>
      </c>
      <c r="AC132" s="313" t="s">
        <v>3377</v>
      </c>
      <c r="AD132" s="313" t="s">
        <v>3377</v>
      </c>
      <c r="AE132" s="313" t="s">
        <v>3377</v>
      </c>
      <c r="AF132" s="313" t="s">
        <v>3377</v>
      </c>
      <c r="AG132" s="540"/>
      <c r="AH132" s="540"/>
    </row>
    <row r="133" spans="1:34" s="319" customFormat="1" ht="70">
      <c r="A133" s="346" t="s">
        <v>3688</v>
      </c>
      <c r="B133" s="313" t="s">
        <v>3689</v>
      </c>
      <c r="C133" s="303">
        <v>1</v>
      </c>
      <c r="D133" s="303"/>
      <c r="E133" s="303"/>
      <c r="F133" s="303"/>
      <c r="G133" s="303"/>
      <c r="H133" s="303"/>
      <c r="I133" s="348"/>
      <c r="J133" s="313" t="s">
        <v>391</v>
      </c>
      <c r="K133" s="313" t="s">
        <v>3316</v>
      </c>
      <c r="L133" s="313" t="s">
        <v>2052</v>
      </c>
      <c r="M133" s="313" t="s">
        <v>3670</v>
      </c>
      <c r="N133" s="313" t="s">
        <v>2975</v>
      </c>
      <c r="O133" s="313"/>
      <c r="P133" s="313" t="s">
        <v>121</v>
      </c>
      <c r="Q133" s="313" t="s">
        <v>49</v>
      </c>
      <c r="R133" s="313" t="s">
        <v>56</v>
      </c>
      <c r="S133" s="313" t="s">
        <v>3376</v>
      </c>
      <c r="T133" s="313">
        <v>0</v>
      </c>
      <c r="U133" s="313" t="s">
        <v>3331</v>
      </c>
      <c r="V133" s="313" t="s">
        <v>49</v>
      </c>
      <c r="W133" s="313" t="s">
        <v>49</v>
      </c>
      <c r="X133" s="313" t="s">
        <v>49</v>
      </c>
      <c r="Y133" s="313" t="s">
        <v>56</v>
      </c>
      <c r="Z133" s="537" t="s">
        <v>3325</v>
      </c>
      <c r="AA133" s="538" t="s">
        <v>3377</v>
      </c>
      <c r="AB133" s="539" t="s">
        <v>3377</v>
      </c>
      <c r="AC133" s="313" t="s">
        <v>3377</v>
      </c>
      <c r="AD133" s="313" t="s">
        <v>3377</v>
      </c>
      <c r="AE133" s="313" t="s">
        <v>3377</v>
      </c>
      <c r="AF133" s="313" t="s">
        <v>3377</v>
      </c>
      <c r="AG133" s="540"/>
      <c r="AH133" s="540"/>
    </row>
    <row r="134" spans="1:34" s="319" customFormat="1" ht="98">
      <c r="A134" s="346" t="s">
        <v>3690</v>
      </c>
      <c r="B134" s="313" t="s">
        <v>3691</v>
      </c>
      <c r="C134" s="303">
        <v>1</v>
      </c>
      <c r="D134" s="303"/>
      <c r="E134" s="303"/>
      <c r="F134" s="303"/>
      <c r="G134" s="303"/>
      <c r="H134" s="303"/>
      <c r="I134" s="348"/>
      <c r="J134" s="313" t="s">
        <v>391</v>
      </c>
      <c r="K134" s="313" t="s">
        <v>3316</v>
      </c>
      <c r="L134" s="313" t="s">
        <v>2052</v>
      </c>
      <c r="M134" s="313" t="s">
        <v>3670</v>
      </c>
      <c r="N134" s="313" t="s">
        <v>2975</v>
      </c>
      <c r="O134" s="313"/>
      <c r="P134" s="313" t="s">
        <v>121</v>
      </c>
      <c r="Q134" s="313" t="s">
        <v>49</v>
      </c>
      <c r="R134" s="313" t="s">
        <v>56</v>
      </c>
      <c r="S134" s="313" t="s">
        <v>3376</v>
      </c>
      <c r="T134" s="313">
        <v>0</v>
      </c>
      <c r="U134" s="313" t="s">
        <v>3331</v>
      </c>
      <c r="V134" s="313" t="s">
        <v>49</v>
      </c>
      <c r="W134" s="313" t="s">
        <v>49</v>
      </c>
      <c r="X134" s="313" t="s">
        <v>49</v>
      </c>
      <c r="Y134" s="313" t="s">
        <v>56</v>
      </c>
      <c r="Z134" s="537" t="s">
        <v>3325</v>
      </c>
      <c r="AA134" s="538" t="s">
        <v>3377</v>
      </c>
      <c r="AB134" s="539" t="s">
        <v>3377</v>
      </c>
      <c r="AC134" s="313" t="s">
        <v>3377</v>
      </c>
      <c r="AD134" s="313" t="s">
        <v>3377</v>
      </c>
      <c r="AE134" s="313" t="s">
        <v>3377</v>
      </c>
      <c r="AF134" s="313" t="s">
        <v>3377</v>
      </c>
      <c r="AG134" s="540"/>
      <c r="AH134" s="540"/>
    </row>
    <row r="135" spans="1:34" s="319" customFormat="1" ht="126">
      <c r="A135" s="346" t="s">
        <v>3692</v>
      </c>
      <c r="B135" s="313" t="s">
        <v>3693</v>
      </c>
      <c r="C135" s="303">
        <v>1</v>
      </c>
      <c r="D135" s="303"/>
      <c r="E135" s="303"/>
      <c r="F135" s="303"/>
      <c r="G135" s="303"/>
      <c r="H135" s="303"/>
      <c r="I135" s="348"/>
      <c r="J135" s="313" t="s">
        <v>391</v>
      </c>
      <c r="K135" s="313" t="s">
        <v>3316</v>
      </c>
      <c r="L135" s="313" t="s">
        <v>2052</v>
      </c>
      <c r="M135" s="313" t="s">
        <v>3670</v>
      </c>
      <c r="N135" s="313" t="s">
        <v>2975</v>
      </c>
      <c r="O135" s="313"/>
      <c r="P135" s="313" t="s">
        <v>121</v>
      </c>
      <c r="Q135" s="313" t="s">
        <v>49</v>
      </c>
      <c r="R135" s="313" t="s">
        <v>56</v>
      </c>
      <c r="S135" s="313" t="s">
        <v>3376</v>
      </c>
      <c r="T135" s="313">
        <v>0</v>
      </c>
      <c r="U135" s="313" t="s">
        <v>3331</v>
      </c>
      <c r="V135" s="313" t="s">
        <v>49</v>
      </c>
      <c r="W135" s="313" t="s">
        <v>49</v>
      </c>
      <c r="X135" s="313" t="s">
        <v>49</v>
      </c>
      <c r="Y135" s="313" t="s">
        <v>56</v>
      </c>
      <c r="Z135" s="537" t="s">
        <v>3325</v>
      </c>
      <c r="AA135" s="538" t="s">
        <v>3377</v>
      </c>
      <c r="AB135" s="539" t="s">
        <v>3377</v>
      </c>
      <c r="AC135" s="313" t="s">
        <v>3377</v>
      </c>
      <c r="AD135" s="313" t="s">
        <v>3377</v>
      </c>
      <c r="AE135" s="313" t="s">
        <v>3377</v>
      </c>
      <c r="AF135" s="313" t="s">
        <v>3377</v>
      </c>
      <c r="AG135" s="540"/>
      <c r="AH135" s="540"/>
    </row>
    <row r="136" spans="1:34" s="319" customFormat="1" ht="182">
      <c r="A136" s="346" t="s">
        <v>3694</v>
      </c>
      <c r="B136" s="313" t="s">
        <v>3695</v>
      </c>
      <c r="C136" s="303">
        <v>1</v>
      </c>
      <c r="D136" s="303"/>
      <c r="E136" s="303"/>
      <c r="F136" s="303"/>
      <c r="G136" s="303"/>
      <c r="H136" s="303"/>
      <c r="I136" s="348"/>
      <c r="J136" s="313" t="s">
        <v>391</v>
      </c>
      <c r="K136" s="313" t="s">
        <v>3316</v>
      </c>
      <c r="L136" s="313" t="s">
        <v>2052</v>
      </c>
      <c r="M136" s="313" t="s">
        <v>3670</v>
      </c>
      <c r="N136" s="313" t="s">
        <v>2975</v>
      </c>
      <c r="O136" s="313"/>
      <c r="P136" s="313" t="s">
        <v>121</v>
      </c>
      <c r="Q136" s="313" t="s">
        <v>49</v>
      </c>
      <c r="R136" s="313" t="s">
        <v>56</v>
      </c>
      <c r="S136" s="313" t="s">
        <v>3376</v>
      </c>
      <c r="T136" s="313">
        <v>0</v>
      </c>
      <c r="U136" s="313" t="s">
        <v>3331</v>
      </c>
      <c r="V136" s="313" t="s">
        <v>49</v>
      </c>
      <c r="W136" s="313" t="s">
        <v>49</v>
      </c>
      <c r="X136" s="313" t="s">
        <v>49</v>
      </c>
      <c r="Y136" s="313" t="s">
        <v>56</v>
      </c>
      <c r="Z136" s="537" t="s">
        <v>3325</v>
      </c>
      <c r="AA136" s="538" t="s">
        <v>3377</v>
      </c>
      <c r="AB136" s="539" t="s">
        <v>3377</v>
      </c>
      <c r="AC136" s="313" t="s">
        <v>3377</v>
      </c>
      <c r="AD136" s="313" t="s">
        <v>3377</v>
      </c>
      <c r="AE136" s="313" t="s">
        <v>3377</v>
      </c>
      <c r="AF136" s="313" t="s">
        <v>3377</v>
      </c>
      <c r="AG136" s="540"/>
      <c r="AH136" s="540"/>
    </row>
    <row r="137" spans="1:34" s="319" customFormat="1" ht="70">
      <c r="A137" s="346" t="s">
        <v>3696</v>
      </c>
      <c r="B137" s="313" t="s">
        <v>3697</v>
      </c>
      <c r="C137" s="303">
        <v>1</v>
      </c>
      <c r="D137" s="303"/>
      <c r="E137" s="303"/>
      <c r="F137" s="303"/>
      <c r="G137" s="303"/>
      <c r="H137" s="303"/>
      <c r="I137" s="348"/>
      <c r="J137" s="313" t="s">
        <v>391</v>
      </c>
      <c r="K137" s="313" t="s">
        <v>3316</v>
      </c>
      <c r="L137" s="313" t="s">
        <v>2052</v>
      </c>
      <c r="M137" s="313" t="s">
        <v>3670</v>
      </c>
      <c r="N137" s="313" t="s">
        <v>2975</v>
      </c>
      <c r="O137" s="313"/>
      <c r="P137" s="313" t="s">
        <v>121</v>
      </c>
      <c r="Q137" s="313" t="s">
        <v>49</v>
      </c>
      <c r="R137" s="313" t="s">
        <v>56</v>
      </c>
      <c r="S137" s="313" t="s">
        <v>3376</v>
      </c>
      <c r="T137" s="313">
        <v>0</v>
      </c>
      <c r="U137" s="313" t="s">
        <v>3331</v>
      </c>
      <c r="V137" s="313" t="s">
        <v>49</v>
      </c>
      <c r="W137" s="313" t="s">
        <v>49</v>
      </c>
      <c r="X137" s="313" t="s">
        <v>49</v>
      </c>
      <c r="Y137" s="313" t="s">
        <v>56</v>
      </c>
      <c r="Z137" s="537" t="s">
        <v>3325</v>
      </c>
      <c r="AA137" s="538" t="s">
        <v>3377</v>
      </c>
      <c r="AB137" s="539" t="s">
        <v>3377</v>
      </c>
      <c r="AC137" s="313" t="s">
        <v>3377</v>
      </c>
      <c r="AD137" s="313" t="s">
        <v>3377</v>
      </c>
      <c r="AE137" s="313" t="s">
        <v>3377</v>
      </c>
      <c r="AF137" s="313" t="s">
        <v>3377</v>
      </c>
      <c r="AG137" s="540"/>
      <c r="AH137" s="540"/>
    </row>
    <row r="138" spans="1:34" s="319" customFormat="1" ht="70">
      <c r="A138" s="346" t="s">
        <v>3698</v>
      </c>
      <c r="B138" s="313" t="s">
        <v>3699</v>
      </c>
      <c r="C138" s="303">
        <v>1</v>
      </c>
      <c r="D138" s="303"/>
      <c r="E138" s="303"/>
      <c r="F138" s="303"/>
      <c r="G138" s="303"/>
      <c r="H138" s="303"/>
      <c r="I138" s="348"/>
      <c r="J138" s="313" t="s">
        <v>391</v>
      </c>
      <c r="K138" s="313" t="s">
        <v>3316</v>
      </c>
      <c r="L138" s="313" t="s">
        <v>2052</v>
      </c>
      <c r="M138" s="313" t="s">
        <v>3670</v>
      </c>
      <c r="N138" s="313" t="s">
        <v>2975</v>
      </c>
      <c r="O138" s="313"/>
      <c r="P138" s="313" t="s">
        <v>121</v>
      </c>
      <c r="Q138" s="313" t="s">
        <v>49</v>
      </c>
      <c r="R138" s="313" t="s">
        <v>56</v>
      </c>
      <c r="S138" s="313" t="s">
        <v>3376</v>
      </c>
      <c r="T138" s="313">
        <v>0</v>
      </c>
      <c r="U138" s="313" t="s">
        <v>3331</v>
      </c>
      <c r="V138" s="313" t="s">
        <v>49</v>
      </c>
      <c r="W138" s="313" t="s">
        <v>49</v>
      </c>
      <c r="X138" s="313" t="s">
        <v>49</v>
      </c>
      <c r="Y138" s="313" t="s">
        <v>56</v>
      </c>
      <c r="Z138" s="537" t="s">
        <v>3325</v>
      </c>
      <c r="AA138" s="538" t="s">
        <v>3377</v>
      </c>
      <c r="AB138" s="539" t="s">
        <v>3377</v>
      </c>
      <c r="AC138" s="313" t="s">
        <v>3377</v>
      </c>
      <c r="AD138" s="313" t="s">
        <v>3377</v>
      </c>
      <c r="AE138" s="313" t="s">
        <v>3377</v>
      </c>
      <c r="AF138" s="313" t="s">
        <v>3377</v>
      </c>
      <c r="AG138" s="540"/>
      <c r="AH138" s="540"/>
    </row>
    <row r="139" spans="1:34" s="319" customFormat="1" ht="70">
      <c r="A139" s="346" t="s">
        <v>3700</v>
      </c>
      <c r="B139" s="313" t="s">
        <v>3701</v>
      </c>
      <c r="C139" s="303">
        <v>1</v>
      </c>
      <c r="D139" s="303"/>
      <c r="E139" s="303"/>
      <c r="F139" s="303"/>
      <c r="G139" s="303"/>
      <c r="H139" s="303"/>
      <c r="I139" s="348"/>
      <c r="J139" s="313" t="s">
        <v>391</v>
      </c>
      <c r="K139" s="313" t="s">
        <v>3316</v>
      </c>
      <c r="L139" s="313" t="s">
        <v>2052</v>
      </c>
      <c r="M139" s="313" t="s">
        <v>3670</v>
      </c>
      <c r="N139" s="313" t="s">
        <v>2975</v>
      </c>
      <c r="O139" s="313"/>
      <c r="P139" s="313" t="s">
        <v>121</v>
      </c>
      <c r="Q139" s="313" t="s">
        <v>49</v>
      </c>
      <c r="R139" s="313" t="s">
        <v>56</v>
      </c>
      <c r="S139" s="313" t="s">
        <v>3376</v>
      </c>
      <c r="T139" s="313">
        <v>0</v>
      </c>
      <c r="U139" s="313" t="s">
        <v>3331</v>
      </c>
      <c r="V139" s="313" t="s">
        <v>49</v>
      </c>
      <c r="W139" s="313" t="s">
        <v>49</v>
      </c>
      <c r="X139" s="313" t="s">
        <v>49</v>
      </c>
      <c r="Y139" s="313" t="s">
        <v>56</v>
      </c>
      <c r="Z139" s="537" t="s">
        <v>3325</v>
      </c>
      <c r="AA139" s="538" t="s">
        <v>3377</v>
      </c>
      <c r="AB139" s="539" t="s">
        <v>3377</v>
      </c>
      <c r="AC139" s="313" t="s">
        <v>3377</v>
      </c>
      <c r="AD139" s="313" t="s">
        <v>3377</v>
      </c>
      <c r="AE139" s="313" t="s">
        <v>3377</v>
      </c>
      <c r="AF139" s="313" t="s">
        <v>3377</v>
      </c>
      <c r="AG139" s="540"/>
      <c r="AH139" s="540"/>
    </row>
    <row r="140" spans="1:34" s="319" customFormat="1" ht="140">
      <c r="A140" s="346" t="s">
        <v>3702</v>
      </c>
      <c r="B140" s="313" t="s">
        <v>3703</v>
      </c>
      <c r="C140" s="303">
        <v>1</v>
      </c>
      <c r="D140" s="303"/>
      <c r="E140" s="303"/>
      <c r="F140" s="303"/>
      <c r="G140" s="303"/>
      <c r="H140" s="303"/>
      <c r="I140" s="348"/>
      <c r="J140" s="313" t="s">
        <v>391</v>
      </c>
      <c r="K140" s="313" t="s">
        <v>3316</v>
      </c>
      <c r="L140" s="313" t="s">
        <v>2052</v>
      </c>
      <c r="M140" s="313" t="s">
        <v>3670</v>
      </c>
      <c r="N140" s="313" t="s">
        <v>2975</v>
      </c>
      <c r="O140" s="313"/>
      <c r="P140" s="313" t="s">
        <v>121</v>
      </c>
      <c r="Q140" s="313" t="s">
        <v>49</v>
      </c>
      <c r="R140" s="313" t="s">
        <v>56</v>
      </c>
      <c r="S140" s="313" t="s">
        <v>3376</v>
      </c>
      <c r="T140" s="313">
        <v>0</v>
      </c>
      <c r="U140" s="313" t="s">
        <v>3331</v>
      </c>
      <c r="V140" s="313" t="s">
        <v>49</v>
      </c>
      <c r="W140" s="313" t="s">
        <v>49</v>
      </c>
      <c r="X140" s="313" t="s">
        <v>49</v>
      </c>
      <c r="Y140" s="313" t="s">
        <v>56</v>
      </c>
      <c r="Z140" s="537" t="s">
        <v>3325</v>
      </c>
      <c r="AA140" s="538" t="s">
        <v>3377</v>
      </c>
      <c r="AB140" s="539" t="s">
        <v>3377</v>
      </c>
      <c r="AC140" s="313" t="s">
        <v>3377</v>
      </c>
      <c r="AD140" s="313" t="s">
        <v>3377</v>
      </c>
      <c r="AE140" s="313" t="s">
        <v>3377</v>
      </c>
      <c r="AF140" s="313" t="s">
        <v>3377</v>
      </c>
      <c r="AG140" s="540"/>
      <c r="AH140" s="540"/>
    </row>
    <row r="141" spans="1:34" s="319" customFormat="1" ht="70">
      <c r="A141" s="346" t="s">
        <v>3704</v>
      </c>
      <c r="B141" s="313" t="s">
        <v>3705</v>
      </c>
      <c r="C141" s="303">
        <v>1</v>
      </c>
      <c r="D141" s="303"/>
      <c r="E141" s="303"/>
      <c r="F141" s="303"/>
      <c r="G141" s="303"/>
      <c r="H141" s="303"/>
      <c r="I141" s="348"/>
      <c r="J141" s="313" t="s">
        <v>391</v>
      </c>
      <c r="K141" s="313" t="s">
        <v>3316</v>
      </c>
      <c r="L141" s="313" t="s">
        <v>2052</v>
      </c>
      <c r="M141" s="313" t="s">
        <v>3670</v>
      </c>
      <c r="N141" s="313" t="s">
        <v>2975</v>
      </c>
      <c r="O141" s="313"/>
      <c r="P141" s="313" t="s">
        <v>121</v>
      </c>
      <c r="Q141" s="313" t="s">
        <v>49</v>
      </c>
      <c r="R141" s="313" t="s">
        <v>56</v>
      </c>
      <c r="S141" s="313" t="s">
        <v>3376</v>
      </c>
      <c r="T141" s="313">
        <v>0</v>
      </c>
      <c r="U141" s="313" t="s">
        <v>3331</v>
      </c>
      <c r="V141" s="313" t="s">
        <v>49</v>
      </c>
      <c r="W141" s="313" t="s">
        <v>49</v>
      </c>
      <c r="X141" s="313" t="s">
        <v>49</v>
      </c>
      <c r="Y141" s="313" t="s">
        <v>56</v>
      </c>
      <c r="Z141" s="537" t="s">
        <v>3325</v>
      </c>
      <c r="AA141" s="538" t="s">
        <v>3377</v>
      </c>
      <c r="AB141" s="539" t="s">
        <v>3377</v>
      </c>
      <c r="AC141" s="313" t="s">
        <v>3377</v>
      </c>
      <c r="AD141" s="313" t="s">
        <v>3377</v>
      </c>
      <c r="AE141" s="313" t="s">
        <v>3377</v>
      </c>
      <c r="AF141" s="313" t="s">
        <v>3377</v>
      </c>
      <c r="AG141" s="540"/>
      <c r="AH141" s="540"/>
    </row>
    <row r="142" spans="1:34" s="319" customFormat="1" ht="70">
      <c r="A142" s="346" t="s">
        <v>3706</v>
      </c>
      <c r="B142" s="313" t="s">
        <v>3707</v>
      </c>
      <c r="C142" s="303">
        <v>1</v>
      </c>
      <c r="D142" s="303"/>
      <c r="E142" s="303"/>
      <c r="F142" s="303"/>
      <c r="G142" s="303"/>
      <c r="H142" s="303"/>
      <c r="I142" s="348"/>
      <c r="J142" s="313" t="s">
        <v>391</v>
      </c>
      <c r="K142" s="313" t="s">
        <v>3316</v>
      </c>
      <c r="L142" s="313" t="s">
        <v>2052</v>
      </c>
      <c r="M142" s="313" t="s">
        <v>3670</v>
      </c>
      <c r="N142" s="313" t="s">
        <v>2975</v>
      </c>
      <c r="O142" s="313"/>
      <c r="P142" s="313" t="s">
        <v>121</v>
      </c>
      <c r="Q142" s="313" t="s">
        <v>49</v>
      </c>
      <c r="R142" s="313" t="s">
        <v>56</v>
      </c>
      <c r="S142" s="313" t="s">
        <v>3376</v>
      </c>
      <c r="T142" s="313">
        <v>0</v>
      </c>
      <c r="U142" s="313" t="s">
        <v>3331</v>
      </c>
      <c r="V142" s="313" t="s">
        <v>49</v>
      </c>
      <c r="W142" s="313" t="s">
        <v>49</v>
      </c>
      <c r="X142" s="313" t="s">
        <v>49</v>
      </c>
      <c r="Y142" s="313" t="s">
        <v>56</v>
      </c>
      <c r="Z142" s="537" t="s">
        <v>3325</v>
      </c>
      <c r="AA142" s="538" t="s">
        <v>3377</v>
      </c>
      <c r="AB142" s="539" t="s">
        <v>3377</v>
      </c>
      <c r="AC142" s="313" t="s">
        <v>3377</v>
      </c>
      <c r="AD142" s="313" t="s">
        <v>3377</v>
      </c>
      <c r="AE142" s="313" t="s">
        <v>3377</v>
      </c>
      <c r="AF142" s="313" t="s">
        <v>3377</v>
      </c>
      <c r="AG142" s="540"/>
      <c r="AH142" s="540"/>
    </row>
    <row r="143" spans="1:34" s="319" customFormat="1" ht="154">
      <c r="A143" s="346" t="s">
        <v>3708</v>
      </c>
      <c r="B143" s="313" t="s">
        <v>3709</v>
      </c>
      <c r="C143" s="303">
        <v>1</v>
      </c>
      <c r="D143" s="303"/>
      <c r="E143" s="303"/>
      <c r="F143" s="303"/>
      <c r="G143" s="303"/>
      <c r="H143" s="303"/>
      <c r="I143" s="348"/>
      <c r="J143" s="313" t="s">
        <v>391</v>
      </c>
      <c r="K143" s="313" t="s">
        <v>3316</v>
      </c>
      <c r="L143" s="313" t="s">
        <v>2052</v>
      </c>
      <c r="M143" s="313" t="s">
        <v>3670</v>
      </c>
      <c r="N143" s="313" t="s">
        <v>2975</v>
      </c>
      <c r="O143" s="313"/>
      <c r="P143" s="313" t="s">
        <v>121</v>
      </c>
      <c r="Q143" s="313" t="s">
        <v>49</v>
      </c>
      <c r="R143" s="313" t="s">
        <v>56</v>
      </c>
      <c r="S143" s="313" t="s">
        <v>3376</v>
      </c>
      <c r="T143" s="313">
        <v>0</v>
      </c>
      <c r="U143" s="313" t="s">
        <v>3331</v>
      </c>
      <c r="V143" s="313" t="s">
        <v>49</v>
      </c>
      <c r="W143" s="313" t="s">
        <v>49</v>
      </c>
      <c r="X143" s="313" t="s">
        <v>49</v>
      </c>
      <c r="Y143" s="313" t="s">
        <v>56</v>
      </c>
      <c r="Z143" s="537" t="s">
        <v>3325</v>
      </c>
      <c r="AA143" s="538" t="s">
        <v>3377</v>
      </c>
      <c r="AB143" s="539" t="s">
        <v>3377</v>
      </c>
      <c r="AC143" s="313" t="s">
        <v>3377</v>
      </c>
      <c r="AD143" s="313" t="s">
        <v>3377</v>
      </c>
      <c r="AE143" s="313" t="s">
        <v>3377</v>
      </c>
      <c r="AF143" s="313" t="s">
        <v>3377</v>
      </c>
      <c r="AG143" s="540"/>
      <c r="AH143" s="540"/>
    </row>
    <row r="144" spans="1:34" s="319" customFormat="1" ht="182">
      <c r="A144" s="346" t="s">
        <v>3710</v>
      </c>
      <c r="B144" s="313" t="s">
        <v>3711</v>
      </c>
      <c r="C144" s="303">
        <v>1</v>
      </c>
      <c r="D144" s="303"/>
      <c r="E144" s="303"/>
      <c r="F144" s="303"/>
      <c r="G144" s="303"/>
      <c r="H144" s="303"/>
      <c r="I144" s="348"/>
      <c r="J144" s="313" t="s">
        <v>391</v>
      </c>
      <c r="K144" s="313" t="s">
        <v>3316</v>
      </c>
      <c r="L144" s="313" t="s">
        <v>2052</v>
      </c>
      <c r="M144" s="313" t="s">
        <v>3670</v>
      </c>
      <c r="N144" s="313" t="s">
        <v>2975</v>
      </c>
      <c r="O144" s="313"/>
      <c r="P144" s="313" t="s">
        <v>121</v>
      </c>
      <c r="Q144" s="313" t="s">
        <v>49</v>
      </c>
      <c r="R144" s="313" t="s">
        <v>56</v>
      </c>
      <c r="S144" s="313" t="s">
        <v>3376</v>
      </c>
      <c r="T144" s="313">
        <v>0</v>
      </c>
      <c r="U144" s="313" t="s">
        <v>3331</v>
      </c>
      <c r="V144" s="313" t="s">
        <v>49</v>
      </c>
      <c r="W144" s="313" t="s">
        <v>49</v>
      </c>
      <c r="X144" s="313" t="s">
        <v>49</v>
      </c>
      <c r="Y144" s="313" t="s">
        <v>56</v>
      </c>
      <c r="Z144" s="537" t="s">
        <v>3325</v>
      </c>
      <c r="AA144" s="538" t="s">
        <v>3377</v>
      </c>
      <c r="AB144" s="539" t="s">
        <v>3377</v>
      </c>
      <c r="AC144" s="313" t="s">
        <v>3377</v>
      </c>
      <c r="AD144" s="313" t="s">
        <v>3377</v>
      </c>
      <c r="AE144" s="313" t="s">
        <v>3377</v>
      </c>
      <c r="AF144" s="313" t="s">
        <v>3377</v>
      </c>
      <c r="AG144" s="540"/>
      <c r="AH144" s="540"/>
    </row>
    <row r="145" spans="1:34" s="319" customFormat="1" ht="126">
      <c r="A145" s="346" t="s">
        <v>3712</v>
      </c>
      <c r="B145" s="313" t="s">
        <v>3713</v>
      </c>
      <c r="C145" s="303">
        <v>1</v>
      </c>
      <c r="D145" s="303"/>
      <c r="E145" s="303"/>
      <c r="F145" s="303"/>
      <c r="G145" s="303"/>
      <c r="H145" s="303"/>
      <c r="I145" s="348"/>
      <c r="J145" s="313" t="s">
        <v>391</v>
      </c>
      <c r="K145" s="313" t="s">
        <v>3316</v>
      </c>
      <c r="L145" s="313" t="s">
        <v>2052</v>
      </c>
      <c r="M145" s="313" t="s">
        <v>3670</v>
      </c>
      <c r="N145" s="313" t="s">
        <v>2975</v>
      </c>
      <c r="O145" s="313"/>
      <c r="P145" s="313" t="s">
        <v>121</v>
      </c>
      <c r="Q145" s="313" t="s">
        <v>49</v>
      </c>
      <c r="R145" s="313" t="s">
        <v>56</v>
      </c>
      <c r="S145" s="313" t="s">
        <v>3376</v>
      </c>
      <c r="T145" s="313">
        <v>0</v>
      </c>
      <c r="U145" s="313" t="s">
        <v>3331</v>
      </c>
      <c r="V145" s="313" t="s">
        <v>49</v>
      </c>
      <c r="W145" s="313" t="s">
        <v>49</v>
      </c>
      <c r="X145" s="313" t="s">
        <v>49</v>
      </c>
      <c r="Y145" s="313" t="s">
        <v>56</v>
      </c>
      <c r="Z145" s="537" t="s">
        <v>3325</v>
      </c>
      <c r="AA145" s="538" t="s">
        <v>3377</v>
      </c>
      <c r="AB145" s="539" t="s">
        <v>3377</v>
      </c>
      <c r="AC145" s="313" t="s">
        <v>3377</v>
      </c>
      <c r="AD145" s="313" t="s">
        <v>3377</v>
      </c>
      <c r="AE145" s="313" t="s">
        <v>3377</v>
      </c>
      <c r="AF145" s="313" t="s">
        <v>3377</v>
      </c>
      <c r="AG145" s="540"/>
      <c r="AH145" s="540"/>
    </row>
    <row r="146" spans="1:34" s="319" customFormat="1" ht="126">
      <c r="A146" s="346" t="s">
        <v>3714</v>
      </c>
      <c r="B146" s="313" t="s">
        <v>3715</v>
      </c>
      <c r="C146" s="303">
        <v>1</v>
      </c>
      <c r="D146" s="303"/>
      <c r="E146" s="303"/>
      <c r="F146" s="303"/>
      <c r="G146" s="303"/>
      <c r="H146" s="303"/>
      <c r="I146" s="348"/>
      <c r="J146" s="313" t="s">
        <v>391</v>
      </c>
      <c r="K146" s="313" t="s">
        <v>3316</v>
      </c>
      <c r="L146" s="313" t="s">
        <v>2052</v>
      </c>
      <c r="M146" s="313" t="s">
        <v>3670</v>
      </c>
      <c r="N146" s="313" t="s">
        <v>2975</v>
      </c>
      <c r="O146" s="313"/>
      <c r="P146" s="313" t="s">
        <v>121</v>
      </c>
      <c r="Q146" s="313" t="s">
        <v>49</v>
      </c>
      <c r="R146" s="313" t="s">
        <v>56</v>
      </c>
      <c r="S146" s="313" t="s">
        <v>3376</v>
      </c>
      <c r="T146" s="313">
        <v>0</v>
      </c>
      <c r="U146" s="313" t="s">
        <v>3331</v>
      </c>
      <c r="V146" s="313" t="s">
        <v>49</v>
      </c>
      <c r="W146" s="313" t="s">
        <v>49</v>
      </c>
      <c r="X146" s="313" t="s">
        <v>49</v>
      </c>
      <c r="Y146" s="313" t="s">
        <v>56</v>
      </c>
      <c r="Z146" s="537" t="s">
        <v>3325</v>
      </c>
      <c r="AA146" s="538" t="s">
        <v>3377</v>
      </c>
      <c r="AB146" s="539" t="s">
        <v>3377</v>
      </c>
      <c r="AC146" s="313" t="s">
        <v>3377</v>
      </c>
      <c r="AD146" s="313" t="s">
        <v>3377</v>
      </c>
      <c r="AE146" s="313" t="s">
        <v>3377</v>
      </c>
      <c r="AF146" s="313" t="s">
        <v>3377</v>
      </c>
      <c r="AG146" s="540"/>
      <c r="AH146" s="540"/>
    </row>
    <row r="147" spans="1:34" s="319" customFormat="1" ht="84">
      <c r="A147" s="346" t="s">
        <v>3716</v>
      </c>
      <c r="B147" s="313" t="s">
        <v>3717</v>
      </c>
      <c r="C147" s="303">
        <v>1</v>
      </c>
      <c r="D147" s="303"/>
      <c r="E147" s="303"/>
      <c r="F147" s="303"/>
      <c r="G147" s="303"/>
      <c r="H147" s="303"/>
      <c r="I147" s="348"/>
      <c r="J147" s="313" t="s">
        <v>391</v>
      </c>
      <c r="K147" s="313" t="s">
        <v>3316</v>
      </c>
      <c r="L147" s="313" t="s">
        <v>2052</v>
      </c>
      <c r="M147" s="313" t="s">
        <v>3670</v>
      </c>
      <c r="N147" s="313" t="s">
        <v>2975</v>
      </c>
      <c r="O147" s="313"/>
      <c r="P147" s="313" t="s">
        <v>121</v>
      </c>
      <c r="Q147" s="313" t="s">
        <v>49</v>
      </c>
      <c r="R147" s="313" t="s">
        <v>56</v>
      </c>
      <c r="S147" s="313" t="s">
        <v>3376</v>
      </c>
      <c r="T147" s="313">
        <v>0</v>
      </c>
      <c r="U147" s="313" t="s">
        <v>3331</v>
      </c>
      <c r="V147" s="313" t="s">
        <v>49</v>
      </c>
      <c r="W147" s="313" t="s">
        <v>49</v>
      </c>
      <c r="X147" s="313" t="s">
        <v>49</v>
      </c>
      <c r="Y147" s="313" t="s">
        <v>56</v>
      </c>
      <c r="Z147" s="537" t="s">
        <v>3325</v>
      </c>
      <c r="AA147" s="538" t="s">
        <v>3377</v>
      </c>
      <c r="AB147" s="539" t="s">
        <v>3377</v>
      </c>
      <c r="AC147" s="313" t="s">
        <v>3377</v>
      </c>
      <c r="AD147" s="313" t="s">
        <v>3377</v>
      </c>
      <c r="AE147" s="313" t="s">
        <v>3377</v>
      </c>
      <c r="AF147" s="313" t="s">
        <v>3377</v>
      </c>
      <c r="AG147" s="540"/>
      <c r="AH147" s="540"/>
    </row>
    <row r="148" spans="1:34" s="319" customFormat="1" ht="154">
      <c r="A148" s="346" t="s">
        <v>3718</v>
      </c>
      <c r="B148" s="313" t="s">
        <v>3719</v>
      </c>
      <c r="C148" s="303">
        <v>1</v>
      </c>
      <c r="D148" s="303"/>
      <c r="E148" s="303"/>
      <c r="F148" s="303"/>
      <c r="G148" s="303"/>
      <c r="H148" s="303"/>
      <c r="I148" s="348"/>
      <c r="J148" s="313" t="s">
        <v>391</v>
      </c>
      <c r="K148" s="313" t="s">
        <v>3316</v>
      </c>
      <c r="L148" s="313" t="s">
        <v>2052</v>
      </c>
      <c r="M148" s="313" t="s">
        <v>3670</v>
      </c>
      <c r="N148" s="313" t="s">
        <v>2975</v>
      </c>
      <c r="O148" s="313"/>
      <c r="P148" s="313" t="s">
        <v>121</v>
      </c>
      <c r="Q148" s="313" t="s">
        <v>49</v>
      </c>
      <c r="R148" s="313" t="s">
        <v>56</v>
      </c>
      <c r="S148" s="313" t="s">
        <v>3376</v>
      </c>
      <c r="T148" s="313">
        <v>0</v>
      </c>
      <c r="U148" s="313" t="s">
        <v>3331</v>
      </c>
      <c r="V148" s="313" t="s">
        <v>49</v>
      </c>
      <c r="W148" s="313" t="s">
        <v>49</v>
      </c>
      <c r="X148" s="313" t="s">
        <v>49</v>
      </c>
      <c r="Y148" s="313" t="s">
        <v>56</v>
      </c>
      <c r="Z148" s="537" t="s">
        <v>3325</v>
      </c>
      <c r="AA148" s="538" t="s">
        <v>3377</v>
      </c>
      <c r="AB148" s="539" t="s">
        <v>3377</v>
      </c>
      <c r="AC148" s="313" t="s">
        <v>3377</v>
      </c>
      <c r="AD148" s="313" t="s">
        <v>3377</v>
      </c>
      <c r="AE148" s="313" t="s">
        <v>3377</v>
      </c>
      <c r="AF148" s="313" t="s">
        <v>3377</v>
      </c>
      <c r="AG148" s="540"/>
      <c r="AH148" s="540"/>
    </row>
    <row r="149" spans="1:34" s="319" customFormat="1" ht="140">
      <c r="A149" s="346" t="s">
        <v>3720</v>
      </c>
      <c r="B149" s="313" t="s">
        <v>3721</v>
      </c>
      <c r="C149" s="303">
        <v>1</v>
      </c>
      <c r="D149" s="303"/>
      <c r="E149" s="303"/>
      <c r="F149" s="303"/>
      <c r="G149" s="303"/>
      <c r="H149" s="303"/>
      <c r="I149" s="348"/>
      <c r="J149" s="313" t="s">
        <v>391</v>
      </c>
      <c r="K149" s="313" t="s">
        <v>3316</v>
      </c>
      <c r="L149" s="313" t="s">
        <v>2052</v>
      </c>
      <c r="M149" s="313" t="s">
        <v>3670</v>
      </c>
      <c r="N149" s="313" t="s">
        <v>2975</v>
      </c>
      <c r="O149" s="313"/>
      <c r="P149" s="313" t="s">
        <v>121</v>
      </c>
      <c r="Q149" s="313" t="s">
        <v>49</v>
      </c>
      <c r="R149" s="313" t="s">
        <v>56</v>
      </c>
      <c r="S149" s="313" t="s">
        <v>3376</v>
      </c>
      <c r="T149" s="313">
        <v>0</v>
      </c>
      <c r="U149" s="313" t="s">
        <v>3331</v>
      </c>
      <c r="V149" s="313" t="s">
        <v>49</v>
      </c>
      <c r="W149" s="313" t="s">
        <v>49</v>
      </c>
      <c r="X149" s="313" t="s">
        <v>49</v>
      </c>
      <c r="Y149" s="313" t="s">
        <v>56</v>
      </c>
      <c r="Z149" s="537" t="s">
        <v>3325</v>
      </c>
      <c r="AA149" s="538" t="s">
        <v>3377</v>
      </c>
      <c r="AB149" s="539" t="s">
        <v>3377</v>
      </c>
      <c r="AC149" s="313" t="s">
        <v>3377</v>
      </c>
      <c r="AD149" s="313" t="s">
        <v>3377</v>
      </c>
      <c r="AE149" s="313" t="s">
        <v>3377</v>
      </c>
      <c r="AF149" s="313" t="s">
        <v>3377</v>
      </c>
      <c r="AG149" s="540"/>
      <c r="AH149" s="540"/>
    </row>
    <row r="150" spans="1:34" s="319" customFormat="1" ht="154">
      <c r="A150" s="346" t="s">
        <v>3722</v>
      </c>
      <c r="B150" s="313" t="s">
        <v>3723</v>
      </c>
      <c r="C150" s="303">
        <v>1</v>
      </c>
      <c r="D150" s="303"/>
      <c r="E150" s="303"/>
      <c r="F150" s="303"/>
      <c r="G150" s="303"/>
      <c r="H150" s="303"/>
      <c r="I150" s="348"/>
      <c r="J150" s="313" t="s">
        <v>391</v>
      </c>
      <c r="K150" s="313" t="s">
        <v>3316</v>
      </c>
      <c r="L150" s="313" t="s">
        <v>2052</v>
      </c>
      <c r="M150" s="313" t="s">
        <v>3670</v>
      </c>
      <c r="N150" s="313" t="s">
        <v>2975</v>
      </c>
      <c r="O150" s="313"/>
      <c r="P150" s="313" t="s">
        <v>121</v>
      </c>
      <c r="Q150" s="313" t="s">
        <v>49</v>
      </c>
      <c r="R150" s="313" t="s">
        <v>56</v>
      </c>
      <c r="S150" s="313" t="s">
        <v>3376</v>
      </c>
      <c r="T150" s="313">
        <v>0</v>
      </c>
      <c r="U150" s="313" t="s">
        <v>3331</v>
      </c>
      <c r="V150" s="313" t="s">
        <v>49</v>
      </c>
      <c r="W150" s="313" t="s">
        <v>49</v>
      </c>
      <c r="X150" s="313" t="s">
        <v>49</v>
      </c>
      <c r="Y150" s="313" t="s">
        <v>56</v>
      </c>
      <c r="Z150" s="537" t="s">
        <v>3325</v>
      </c>
      <c r="AA150" s="538" t="s">
        <v>3377</v>
      </c>
      <c r="AB150" s="539" t="s">
        <v>3377</v>
      </c>
      <c r="AC150" s="313" t="s">
        <v>3377</v>
      </c>
      <c r="AD150" s="313" t="s">
        <v>3377</v>
      </c>
      <c r="AE150" s="313" t="s">
        <v>3377</v>
      </c>
      <c r="AF150" s="313" t="s">
        <v>3377</v>
      </c>
      <c r="AG150" s="540"/>
      <c r="AH150" s="540"/>
    </row>
    <row r="151" spans="1:34" s="319" customFormat="1" ht="154">
      <c r="A151" s="346" t="s">
        <v>3724</v>
      </c>
      <c r="B151" s="313" t="s">
        <v>3725</v>
      </c>
      <c r="C151" s="303">
        <v>1</v>
      </c>
      <c r="D151" s="303"/>
      <c r="E151" s="303"/>
      <c r="F151" s="303"/>
      <c r="G151" s="303"/>
      <c r="H151" s="303"/>
      <c r="I151" s="348"/>
      <c r="J151" s="313" t="s">
        <v>391</v>
      </c>
      <c r="K151" s="313" t="s">
        <v>3316</v>
      </c>
      <c r="L151" s="313" t="s">
        <v>2052</v>
      </c>
      <c r="M151" s="313" t="s">
        <v>3670</v>
      </c>
      <c r="N151" s="313" t="s">
        <v>2975</v>
      </c>
      <c r="O151" s="313"/>
      <c r="P151" s="313" t="s">
        <v>121</v>
      </c>
      <c r="Q151" s="313" t="s">
        <v>49</v>
      </c>
      <c r="R151" s="313" t="s">
        <v>56</v>
      </c>
      <c r="S151" s="313" t="s">
        <v>3376</v>
      </c>
      <c r="T151" s="313">
        <v>0</v>
      </c>
      <c r="U151" s="313" t="s">
        <v>3331</v>
      </c>
      <c r="V151" s="313" t="s">
        <v>49</v>
      </c>
      <c r="W151" s="313" t="s">
        <v>49</v>
      </c>
      <c r="X151" s="313" t="s">
        <v>49</v>
      </c>
      <c r="Y151" s="313" t="s">
        <v>56</v>
      </c>
      <c r="Z151" s="537" t="s">
        <v>3325</v>
      </c>
      <c r="AA151" s="538" t="s">
        <v>3377</v>
      </c>
      <c r="AB151" s="539" t="s">
        <v>3377</v>
      </c>
      <c r="AC151" s="313" t="s">
        <v>3377</v>
      </c>
      <c r="AD151" s="313" t="s">
        <v>3377</v>
      </c>
      <c r="AE151" s="313" t="s">
        <v>3377</v>
      </c>
      <c r="AF151" s="313" t="s">
        <v>3377</v>
      </c>
      <c r="AG151" s="540"/>
      <c r="AH151" s="540"/>
    </row>
    <row r="152" spans="1:34" s="319" customFormat="1" ht="126">
      <c r="A152" s="346" t="s">
        <v>1578</v>
      </c>
      <c r="B152" s="313" t="s">
        <v>3726</v>
      </c>
      <c r="C152" s="303">
        <v>1</v>
      </c>
      <c r="D152" s="303"/>
      <c r="E152" s="303"/>
      <c r="F152" s="303"/>
      <c r="G152" s="303"/>
      <c r="H152" s="303"/>
      <c r="I152" s="348"/>
      <c r="J152" s="313" t="s">
        <v>391</v>
      </c>
      <c r="K152" s="313" t="s">
        <v>3316</v>
      </c>
      <c r="L152" s="313" t="s">
        <v>2052</v>
      </c>
      <c r="M152" s="313" t="s">
        <v>3670</v>
      </c>
      <c r="N152" s="313" t="s">
        <v>2975</v>
      </c>
      <c r="O152" s="313"/>
      <c r="P152" s="313" t="s">
        <v>121</v>
      </c>
      <c r="Q152" s="313" t="s">
        <v>49</v>
      </c>
      <c r="R152" s="313" t="s">
        <v>56</v>
      </c>
      <c r="S152" s="313" t="s">
        <v>3376</v>
      </c>
      <c r="T152" s="313">
        <v>0</v>
      </c>
      <c r="U152" s="313" t="s">
        <v>3331</v>
      </c>
      <c r="V152" s="313" t="s">
        <v>49</v>
      </c>
      <c r="W152" s="313" t="s">
        <v>49</v>
      </c>
      <c r="X152" s="313" t="s">
        <v>49</v>
      </c>
      <c r="Y152" s="313" t="s">
        <v>56</v>
      </c>
      <c r="Z152" s="537" t="s">
        <v>3325</v>
      </c>
      <c r="AA152" s="538" t="s">
        <v>3377</v>
      </c>
      <c r="AB152" s="539" t="s">
        <v>3377</v>
      </c>
      <c r="AC152" s="313" t="s">
        <v>3377</v>
      </c>
      <c r="AD152" s="313" t="s">
        <v>3377</v>
      </c>
      <c r="AE152" s="313" t="s">
        <v>3377</v>
      </c>
      <c r="AF152" s="313" t="s">
        <v>3377</v>
      </c>
      <c r="AG152" s="540"/>
      <c r="AH152" s="540"/>
    </row>
    <row r="153" spans="1:34" s="319" customFormat="1" ht="140">
      <c r="A153" s="346" t="s">
        <v>3727</v>
      </c>
      <c r="B153" s="313" t="s">
        <v>3728</v>
      </c>
      <c r="C153" s="303">
        <v>1</v>
      </c>
      <c r="D153" s="303"/>
      <c r="E153" s="303"/>
      <c r="F153" s="303"/>
      <c r="G153" s="303"/>
      <c r="H153" s="303"/>
      <c r="I153" s="348"/>
      <c r="J153" s="313" t="s">
        <v>391</v>
      </c>
      <c r="K153" s="313" t="s">
        <v>3316</v>
      </c>
      <c r="L153" s="313" t="s">
        <v>2052</v>
      </c>
      <c r="M153" s="313" t="s">
        <v>3670</v>
      </c>
      <c r="N153" s="313" t="s">
        <v>2975</v>
      </c>
      <c r="O153" s="313"/>
      <c r="P153" s="313" t="s">
        <v>121</v>
      </c>
      <c r="Q153" s="313" t="s">
        <v>49</v>
      </c>
      <c r="R153" s="313" t="s">
        <v>56</v>
      </c>
      <c r="S153" s="313" t="s">
        <v>3376</v>
      </c>
      <c r="T153" s="313">
        <v>0</v>
      </c>
      <c r="U153" s="313" t="s">
        <v>3331</v>
      </c>
      <c r="V153" s="313" t="s">
        <v>49</v>
      </c>
      <c r="W153" s="313" t="s">
        <v>49</v>
      </c>
      <c r="X153" s="313" t="s">
        <v>49</v>
      </c>
      <c r="Y153" s="313" t="s">
        <v>56</v>
      </c>
      <c r="Z153" s="537" t="s">
        <v>3325</v>
      </c>
      <c r="AA153" s="538" t="s">
        <v>3377</v>
      </c>
      <c r="AB153" s="539" t="s">
        <v>3377</v>
      </c>
      <c r="AC153" s="313" t="s">
        <v>3377</v>
      </c>
      <c r="AD153" s="313" t="s">
        <v>3377</v>
      </c>
      <c r="AE153" s="313" t="s">
        <v>3377</v>
      </c>
      <c r="AF153" s="313" t="s">
        <v>3377</v>
      </c>
      <c r="AG153" s="540"/>
      <c r="AH153" s="540"/>
    </row>
    <row r="154" spans="1:34" s="319" customFormat="1" ht="70">
      <c r="A154" s="346" t="s">
        <v>3729</v>
      </c>
      <c r="B154" s="313" t="s">
        <v>3730</v>
      </c>
      <c r="C154" s="303">
        <v>1</v>
      </c>
      <c r="D154" s="303"/>
      <c r="E154" s="303"/>
      <c r="F154" s="303"/>
      <c r="G154" s="303"/>
      <c r="H154" s="303"/>
      <c r="I154" s="348"/>
      <c r="J154" s="313" t="s">
        <v>391</v>
      </c>
      <c r="K154" s="313" t="s">
        <v>3316</v>
      </c>
      <c r="L154" s="313" t="s">
        <v>2052</v>
      </c>
      <c r="M154" s="313" t="s">
        <v>3670</v>
      </c>
      <c r="N154" s="313" t="s">
        <v>2975</v>
      </c>
      <c r="O154" s="313"/>
      <c r="P154" s="313" t="s">
        <v>121</v>
      </c>
      <c r="Q154" s="313" t="s">
        <v>49</v>
      </c>
      <c r="R154" s="313" t="s">
        <v>56</v>
      </c>
      <c r="S154" s="313" t="s">
        <v>3376</v>
      </c>
      <c r="T154" s="313">
        <v>0</v>
      </c>
      <c r="U154" s="313" t="s">
        <v>3331</v>
      </c>
      <c r="V154" s="313" t="s">
        <v>49</v>
      </c>
      <c r="W154" s="313" t="s">
        <v>49</v>
      </c>
      <c r="X154" s="313" t="s">
        <v>49</v>
      </c>
      <c r="Y154" s="313" t="s">
        <v>56</v>
      </c>
      <c r="Z154" s="537" t="s">
        <v>3325</v>
      </c>
      <c r="AA154" s="538" t="s">
        <v>3377</v>
      </c>
      <c r="AB154" s="539" t="s">
        <v>3377</v>
      </c>
      <c r="AC154" s="313" t="s">
        <v>3377</v>
      </c>
      <c r="AD154" s="313" t="s">
        <v>3377</v>
      </c>
      <c r="AE154" s="313" t="s">
        <v>3377</v>
      </c>
      <c r="AF154" s="313" t="s">
        <v>3377</v>
      </c>
      <c r="AG154" s="540"/>
      <c r="AH154" s="540"/>
    </row>
    <row r="155" spans="1:34" s="319" customFormat="1" ht="70">
      <c r="A155" s="346" t="s">
        <v>3731</v>
      </c>
      <c r="B155" s="313" t="s">
        <v>3732</v>
      </c>
      <c r="C155" s="303">
        <v>1</v>
      </c>
      <c r="D155" s="303"/>
      <c r="E155" s="303"/>
      <c r="F155" s="303"/>
      <c r="G155" s="303"/>
      <c r="H155" s="303"/>
      <c r="I155" s="348"/>
      <c r="J155" s="313" t="s">
        <v>391</v>
      </c>
      <c r="K155" s="313" t="s">
        <v>3316</v>
      </c>
      <c r="L155" s="313" t="s">
        <v>2052</v>
      </c>
      <c r="M155" s="313" t="s">
        <v>3670</v>
      </c>
      <c r="N155" s="313" t="s">
        <v>2975</v>
      </c>
      <c r="O155" s="313"/>
      <c r="P155" s="313" t="s">
        <v>121</v>
      </c>
      <c r="Q155" s="313" t="s">
        <v>49</v>
      </c>
      <c r="R155" s="313" t="s">
        <v>56</v>
      </c>
      <c r="S155" s="313" t="s">
        <v>3376</v>
      </c>
      <c r="T155" s="313">
        <v>0</v>
      </c>
      <c r="U155" s="313" t="s">
        <v>3331</v>
      </c>
      <c r="V155" s="313" t="s">
        <v>49</v>
      </c>
      <c r="W155" s="313" t="s">
        <v>49</v>
      </c>
      <c r="X155" s="313" t="s">
        <v>49</v>
      </c>
      <c r="Y155" s="313" t="s">
        <v>56</v>
      </c>
      <c r="Z155" s="537" t="s">
        <v>3325</v>
      </c>
      <c r="AA155" s="538" t="s">
        <v>3377</v>
      </c>
      <c r="AB155" s="539" t="s">
        <v>3377</v>
      </c>
      <c r="AC155" s="313" t="s">
        <v>3377</v>
      </c>
      <c r="AD155" s="313" t="s">
        <v>3377</v>
      </c>
      <c r="AE155" s="313" t="s">
        <v>3377</v>
      </c>
      <c r="AF155" s="313" t="s">
        <v>3377</v>
      </c>
      <c r="AG155" s="540"/>
      <c r="AH155" s="540"/>
    </row>
    <row r="156" spans="1:34" s="319" customFormat="1" ht="70">
      <c r="A156" s="346" t="s">
        <v>3733</v>
      </c>
      <c r="B156" s="303" t="s">
        <v>3734</v>
      </c>
      <c r="C156" s="303">
        <v>1</v>
      </c>
      <c r="D156" s="303"/>
      <c r="E156" s="303"/>
      <c r="F156" s="303"/>
      <c r="G156" s="303"/>
      <c r="H156" s="303"/>
      <c r="I156" s="348"/>
      <c r="J156" s="313" t="s">
        <v>391</v>
      </c>
      <c r="K156" s="313" t="s">
        <v>3316</v>
      </c>
      <c r="L156" s="313" t="s">
        <v>2052</v>
      </c>
      <c r="M156" s="313" t="s">
        <v>3670</v>
      </c>
      <c r="N156" s="313" t="s">
        <v>2975</v>
      </c>
      <c r="O156" s="313"/>
      <c r="P156" s="313" t="s">
        <v>121</v>
      </c>
      <c r="Q156" s="313" t="s">
        <v>49</v>
      </c>
      <c r="R156" s="313" t="s">
        <v>56</v>
      </c>
      <c r="S156" s="313" t="s">
        <v>3376</v>
      </c>
      <c r="T156" s="313">
        <v>0</v>
      </c>
      <c r="U156" s="313" t="s">
        <v>3331</v>
      </c>
      <c r="V156" s="313" t="s">
        <v>49</v>
      </c>
      <c r="W156" s="313" t="s">
        <v>49</v>
      </c>
      <c r="X156" s="313" t="s">
        <v>49</v>
      </c>
      <c r="Y156" s="313" t="s">
        <v>56</v>
      </c>
      <c r="Z156" s="537" t="s">
        <v>3325</v>
      </c>
      <c r="AA156" s="538" t="s">
        <v>3377</v>
      </c>
      <c r="AB156" s="539" t="s">
        <v>3377</v>
      </c>
      <c r="AC156" s="313" t="s">
        <v>3377</v>
      </c>
      <c r="AD156" s="313" t="s">
        <v>3377</v>
      </c>
      <c r="AE156" s="313" t="s">
        <v>3377</v>
      </c>
      <c r="AF156" s="313" t="s">
        <v>3377</v>
      </c>
      <c r="AG156" s="540"/>
      <c r="AH156" s="540"/>
    </row>
    <row r="157" spans="1:34" s="319" customFormat="1" ht="70">
      <c r="A157" s="346" t="s">
        <v>3735</v>
      </c>
      <c r="B157" s="313" t="s">
        <v>3736</v>
      </c>
      <c r="C157" s="303">
        <v>1</v>
      </c>
      <c r="D157" s="303"/>
      <c r="E157" s="303"/>
      <c r="F157" s="303"/>
      <c r="G157" s="303"/>
      <c r="H157" s="303"/>
      <c r="I157" s="348"/>
      <c r="J157" s="313" t="s">
        <v>391</v>
      </c>
      <c r="K157" s="313" t="s">
        <v>3316</v>
      </c>
      <c r="L157" s="313" t="s">
        <v>2052</v>
      </c>
      <c r="M157" s="313" t="s">
        <v>3670</v>
      </c>
      <c r="N157" s="313" t="s">
        <v>2975</v>
      </c>
      <c r="O157" s="313"/>
      <c r="P157" s="313" t="s">
        <v>121</v>
      </c>
      <c r="Q157" s="313" t="s">
        <v>49</v>
      </c>
      <c r="R157" s="313" t="s">
        <v>56</v>
      </c>
      <c r="S157" s="313" t="s">
        <v>3376</v>
      </c>
      <c r="T157" s="313">
        <v>0</v>
      </c>
      <c r="U157" s="313" t="s">
        <v>3331</v>
      </c>
      <c r="V157" s="313" t="s">
        <v>49</v>
      </c>
      <c r="W157" s="313" t="s">
        <v>49</v>
      </c>
      <c r="X157" s="313" t="s">
        <v>49</v>
      </c>
      <c r="Y157" s="313" t="s">
        <v>56</v>
      </c>
      <c r="Z157" s="537" t="s">
        <v>3325</v>
      </c>
      <c r="AA157" s="538" t="s">
        <v>3377</v>
      </c>
      <c r="AB157" s="539" t="s">
        <v>3377</v>
      </c>
      <c r="AC157" s="313" t="s">
        <v>3377</v>
      </c>
      <c r="AD157" s="313" t="s">
        <v>3377</v>
      </c>
      <c r="AE157" s="313" t="s">
        <v>3377</v>
      </c>
      <c r="AF157" s="313" t="s">
        <v>3377</v>
      </c>
      <c r="AG157" s="540"/>
      <c r="AH157" s="540"/>
    </row>
    <row r="158" spans="1:34" s="319" customFormat="1" ht="98">
      <c r="A158" s="346" t="s">
        <v>3737</v>
      </c>
      <c r="B158" s="313" t="s">
        <v>3738</v>
      </c>
      <c r="C158" s="303">
        <v>1</v>
      </c>
      <c r="D158" s="303"/>
      <c r="E158" s="303"/>
      <c r="F158" s="303"/>
      <c r="G158" s="303"/>
      <c r="H158" s="303"/>
      <c r="I158" s="348"/>
      <c r="J158" s="313" t="s">
        <v>391</v>
      </c>
      <c r="K158" s="313" t="s">
        <v>3316</v>
      </c>
      <c r="L158" s="313" t="s">
        <v>2052</v>
      </c>
      <c r="M158" s="313" t="s">
        <v>3670</v>
      </c>
      <c r="N158" s="313" t="s">
        <v>2975</v>
      </c>
      <c r="O158" s="313"/>
      <c r="P158" s="313" t="s">
        <v>121</v>
      </c>
      <c r="Q158" s="313" t="s">
        <v>49</v>
      </c>
      <c r="R158" s="313" t="s">
        <v>56</v>
      </c>
      <c r="S158" s="313" t="s">
        <v>3376</v>
      </c>
      <c r="T158" s="313">
        <v>0</v>
      </c>
      <c r="U158" s="313" t="s">
        <v>3331</v>
      </c>
      <c r="V158" s="313" t="s">
        <v>49</v>
      </c>
      <c r="W158" s="313" t="s">
        <v>49</v>
      </c>
      <c r="X158" s="313" t="s">
        <v>49</v>
      </c>
      <c r="Y158" s="313" t="s">
        <v>56</v>
      </c>
      <c r="Z158" s="537" t="s">
        <v>3325</v>
      </c>
      <c r="AA158" s="538" t="s">
        <v>3377</v>
      </c>
      <c r="AB158" s="539" t="s">
        <v>3377</v>
      </c>
      <c r="AC158" s="313" t="s">
        <v>3377</v>
      </c>
      <c r="AD158" s="313" t="s">
        <v>3377</v>
      </c>
      <c r="AE158" s="313" t="s">
        <v>3377</v>
      </c>
      <c r="AF158" s="313" t="s">
        <v>3377</v>
      </c>
      <c r="AG158" s="540"/>
      <c r="AH158" s="540"/>
    </row>
    <row r="159" spans="1:34" s="319" customFormat="1" ht="70">
      <c r="A159" s="346" t="s">
        <v>3739</v>
      </c>
      <c r="B159" s="313" t="s">
        <v>3740</v>
      </c>
      <c r="C159" s="303">
        <v>1</v>
      </c>
      <c r="D159" s="303"/>
      <c r="E159" s="303"/>
      <c r="F159" s="303"/>
      <c r="G159" s="303"/>
      <c r="H159" s="303"/>
      <c r="I159" s="348"/>
      <c r="J159" s="313" t="s">
        <v>391</v>
      </c>
      <c r="K159" s="313" t="s">
        <v>3316</v>
      </c>
      <c r="L159" s="313" t="s">
        <v>2052</v>
      </c>
      <c r="M159" s="313" t="s">
        <v>3670</v>
      </c>
      <c r="N159" s="313" t="s">
        <v>2975</v>
      </c>
      <c r="O159" s="313"/>
      <c r="P159" s="313" t="s">
        <v>121</v>
      </c>
      <c r="Q159" s="313" t="s">
        <v>49</v>
      </c>
      <c r="R159" s="313" t="s">
        <v>56</v>
      </c>
      <c r="S159" s="313" t="s">
        <v>3376</v>
      </c>
      <c r="T159" s="313">
        <v>0</v>
      </c>
      <c r="U159" s="313" t="s">
        <v>3331</v>
      </c>
      <c r="V159" s="313" t="s">
        <v>49</v>
      </c>
      <c r="W159" s="313" t="s">
        <v>49</v>
      </c>
      <c r="X159" s="313" t="s">
        <v>49</v>
      </c>
      <c r="Y159" s="313" t="s">
        <v>56</v>
      </c>
      <c r="Z159" s="537" t="s">
        <v>3325</v>
      </c>
      <c r="AA159" s="538" t="s">
        <v>3377</v>
      </c>
      <c r="AB159" s="539" t="s">
        <v>3377</v>
      </c>
      <c r="AC159" s="313" t="s">
        <v>3377</v>
      </c>
      <c r="AD159" s="313" t="s">
        <v>3377</v>
      </c>
      <c r="AE159" s="313" t="s">
        <v>3377</v>
      </c>
      <c r="AF159" s="313" t="s">
        <v>3377</v>
      </c>
      <c r="AG159" s="540"/>
      <c r="AH159" s="540"/>
    </row>
    <row r="160" spans="1:34" s="319" customFormat="1" ht="126">
      <c r="A160" s="346" t="s">
        <v>3741</v>
      </c>
      <c r="B160" s="313" t="s">
        <v>3742</v>
      </c>
      <c r="C160" s="303">
        <v>1</v>
      </c>
      <c r="D160" s="303"/>
      <c r="E160" s="303"/>
      <c r="F160" s="303"/>
      <c r="G160" s="303"/>
      <c r="H160" s="303"/>
      <c r="I160" s="348"/>
      <c r="J160" s="313" t="s">
        <v>391</v>
      </c>
      <c r="K160" s="313" t="s">
        <v>3316</v>
      </c>
      <c r="L160" s="313" t="s">
        <v>2052</v>
      </c>
      <c r="M160" s="313" t="s">
        <v>3670</v>
      </c>
      <c r="N160" s="313" t="s">
        <v>2975</v>
      </c>
      <c r="O160" s="313"/>
      <c r="P160" s="313" t="s">
        <v>121</v>
      </c>
      <c r="Q160" s="313" t="s">
        <v>49</v>
      </c>
      <c r="R160" s="313" t="s">
        <v>56</v>
      </c>
      <c r="S160" s="313" t="s">
        <v>3376</v>
      </c>
      <c r="T160" s="313">
        <v>0</v>
      </c>
      <c r="U160" s="313" t="s">
        <v>3331</v>
      </c>
      <c r="V160" s="313" t="s">
        <v>49</v>
      </c>
      <c r="W160" s="313" t="s">
        <v>49</v>
      </c>
      <c r="X160" s="313" t="s">
        <v>49</v>
      </c>
      <c r="Y160" s="313" t="s">
        <v>56</v>
      </c>
      <c r="Z160" s="537" t="s">
        <v>3325</v>
      </c>
      <c r="AA160" s="538" t="s">
        <v>3377</v>
      </c>
      <c r="AB160" s="539" t="s">
        <v>3377</v>
      </c>
      <c r="AC160" s="313" t="s">
        <v>3377</v>
      </c>
      <c r="AD160" s="313" t="s">
        <v>3377</v>
      </c>
      <c r="AE160" s="313" t="s">
        <v>3377</v>
      </c>
      <c r="AF160" s="313" t="s">
        <v>3377</v>
      </c>
      <c r="AG160" s="540"/>
      <c r="AH160" s="540"/>
    </row>
    <row r="161" spans="1:34" s="319" customFormat="1" ht="126">
      <c r="A161" s="346" t="s">
        <v>3743</v>
      </c>
      <c r="B161" s="313" t="s">
        <v>3744</v>
      </c>
      <c r="C161" s="303">
        <v>1</v>
      </c>
      <c r="D161" s="303"/>
      <c r="E161" s="303"/>
      <c r="F161" s="303"/>
      <c r="G161" s="303"/>
      <c r="H161" s="303"/>
      <c r="I161" s="348"/>
      <c r="J161" s="313" t="s">
        <v>391</v>
      </c>
      <c r="K161" s="313" t="s">
        <v>3316</v>
      </c>
      <c r="L161" s="313" t="s">
        <v>2052</v>
      </c>
      <c r="M161" s="313" t="s">
        <v>3670</v>
      </c>
      <c r="N161" s="313" t="s">
        <v>2975</v>
      </c>
      <c r="O161" s="313"/>
      <c r="P161" s="313" t="s">
        <v>121</v>
      </c>
      <c r="Q161" s="313" t="s">
        <v>49</v>
      </c>
      <c r="R161" s="313" t="s">
        <v>56</v>
      </c>
      <c r="S161" s="313" t="s">
        <v>3376</v>
      </c>
      <c r="T161" s="313">
        <v>0</v>
      </c>
      <c r="U161" s="313" t="s">
        <v>3331</v>
      </c>
      <c r="V161" s="313" t="s">
        <v>49</v>
      </c>
      <c r="W161" s="313" t="s">
        <v>49</v>
      </c>
      <c r="X161" s="313" t="s">
        <v>49</v>
      </c>
      <c r="Y161" s="313" t="s">
        <v>56</v>
      </c>
      <c r="Z161" s="537" t="s">
        <v>3325</v>
      </c>
      <c r="AA161" s="538" t="s">
        <v>3377</v>
      </c>
      <c r="AB161" s="539" t="s">
        <v>3377</v>
      </c>
      <c r="AC161" s="313" t="s">
        <v>3377</v>
      </c>
      <c r="AD161" s="313" t="s">
        <v>3377</v>
      </c>
      <c r="AE161" s="313" t="s">
        <v>3377</v>
      </c>
      <c r="AF161" s="313" t="s">
        <v>3377</v>
      </c>
      <c r="AG161" s="540"/>
      <c r="AH161" s="540"/>
    </row>
    <row r="162" spans="1:34" s="319" customFormat="1" ht="140">
      <c r="A162" s="346" t="s">
        <v>3745</v>
      </c>
      <c r="B162" s="313" t="s">
        <v>3746</v>
      </c>
      <c r="C162" s="303">
        <v>1</v>
      </c>
      <c r="D162" s="303"/>
      <c r="E162" s="303"/>
      <c r="F162" s="303"/>
      <c r="G162" s="303"/>
      <c r="H162" s="303"/>
      <c r="I162" s="348"/>
      <c r="J162" s="313" t="s">
        <v>391</v>
      </c>
      <c r="K162" s="313" t="s">
        <v>3316</v>
      </c>
      <c r="L162" s="313" t="s">
        <v>2052</v>
      </c>
      <c r="M162" s="313" t="s">
        <v>3670</v>
      </c>
      <c r="N162" s="313" t="s">
        <v>2975</v>
      </c>
      <c r="O162" s="313"/>
      <c r="P162" s="313" t="s">
        <v>121</v>
      </c>
      <c r="Q162" s="313" t="s">
        <v>49</v>
      </c>
      <c r="R162" s="313" t="s">
        <v>56</v>
      </c>
      <c r="S162" s="313" t="s">
        <v>3376</v>
      </c>
      <c r="T162" s="313">
        <v>0</v>
      </c>
      <c r="U162" s="313" t="s">
        <v>3331</v>
      </c>
      <c r="V162" s="313" t="s">
        <v>49</v>
      </c>
      <c r="W162" s="313" t="s">
        <v>49</v>
      </c>
      <c r="X162" s="313" t="s">
        <v>49</v>
      </c>
      <c r="Y162" s="313" t="s">
        <v>56</v>
      </c>
      <c r="Z162" s="537" t="s">
        <v>3325</v>
      </c>
      <c r="AA162" s="538" t="s">
        <v>3377</v>
      </c>
      <c r="AB162" s="539" t="s">
        <v>3377</v>
      </c>
      <c r="AC162" s="313" t="s">
        <v>3377</v>
      </c>
      <c r="AD162" s="313" t="s">
        <v>3377</v>
      </c>
      <c r="AE162" s="313" t="s">
        <v>3377</v>
      </c>
      <c r="AF162" s="313" t="s">
        <v>3377</v>
      </c>
      <c r="AG162" s="540"/>
      <c r="AH162" s="540"/>
    </row>
    <row r="163" spans="1:34" s="319" customFormat="1" ht="98">
      <c r="A163" s="346" t="s">
        <v>3747</v>
      </c>
      <c r="B163" s="313" t="s">
        <v>3748</v>
      </c>
      <c r="C163" s="303">
        <v>1</v>
      </c>
      <c r="D163" s="303"/>
      <c r="E163" s="303"/>
      <c r="F163" s="303"/>
      <c r="G163" s="303"/>
      <c r="H163" s="303"/>
      <c r="I163" s="348"/>
      <c r="J163" s="313" t="s">
        <v>391</v>
      </c>
      <c r="K163" s="313" t="s">
        <v>3316</v>
      </c>
      <c r="L163" s="313" t="s">
        <v>2052</v>
      </c>
      <c r="M163" s="313" t="s">
        <v>3670</v>
      </c>
      <c r="N163" s="313" t="s">
        <v>2975</v>
      </c>
      <c r="O163" s="313"/>
      <c r="P163" s="313" t="s">
        <v>121</v>
      </c>
      <c r="Q163" s="313" t="s">
        <v>49</v>
      </c>
      <c r="R163" s="313" t="s">
        <v>56</v>
      </c>
      <c r="S163" s="313" t="s">
        <v>3376</v>
      </c>
      <c r="T163" s="313">
        <v>0</v>
      </c>
      <c r="U163" s="313" t="s">
        <v>3331</v>
      </c>
      <c r="V163" s="313" t="s">
        <v>49</v>
      </c>
      <c r="W163" s="313" t="s">
        <v>49</v>
      </c>
      <c r="X163" s="313" t="s">
        <v>49</v>
      </c>
      <c r="Y163" s="313" t="s">
        <v>56</v>
      </c>
      <c r="Z163" s="537" t="s">
        <v>3325</v>
      </c>
      <c r="AA163" s="538" t="s">
        <v>3377</v>
      </c>
      <c r="AB163" s="539" t="s">
        <v>3377</v>
      </c>
      <c r="AC163" s="313" t="s">
        <v>3377</v>
      </c>
      <c r="AD163" s="313" t="s">
        <v>3377</v>
      </c>
      <c r="AE163" s="313" t="s">
        <v>3377</v>
      </c>
      <c r="AF163" s="313" t="s">
        <v>3377</v>
      </c>
      <c r="AG163" s="540"/>
      <c r="AH163" s="540"/>
    </row>
    <row r="164" spans="1:34" s="319" customFormat="1" ht="98">
      <c r="A164" s="346" t="s">
        <v>3749</v>
      </c>
      <c r="B164" s="313" t="s">
        <v>3750</v>
      </c>
      <c r="C164" s="303">
        <v>1</v>
      </c>
      <c r="D164" s="303"/>
      <c r="E164" s="303"/>
      <c r="F164" s="303"/>
      <c r="G164" s="303"/>
      <c r="H164" s="303"/>
      <c r="I164" s="348"/>
      <c r="J164" s="313" t="s">
        <v>391</v>
      </c>
      <c r="K164" s="313" t="s">
        <v>3316</v>
      </c>
      <c r="L164" s="313" t="s">
        <v>2052</v>
      </c>
      <c r="M164" s="313" t="s">
        <v>3670</v>
      </c>
      <c r="N164" s="313" t="s">
        <v>2975</v>
      </c>
      <c r="O164" s="313"/>
      <c r="P164" s="313" t="s">
        <v>121</v>
      </c>
      <c r="Q164" s="313" t="s">
        <v>49</v>
      </c>
      <c r="R164" s="313" t="s">
        <v>56</v>
      </c>
      <c r="S164" s="313" t="s">
        <v>3376</v>
      </c>
      <c r="T164" s="313">
        <v>0</v>
      </c>
      <c r="U164" s="313" t="s">
        <v>3331</v>
      </c>
      <c r="V164" s="313" t="s">
        <v>49</v>
      </c>
      <c r="W164" s="313" t="s">
        <v>49</v>
      </c>
      <c r="X164" s="313" t="s">
        <v>49</v>
      </c>
      <c r="Y164" s="313" t="s">
        <v>56</v>
      </c>
      <c r="Z164" s="537" t="s">
        <v>3325</v>
      </c>
      <c r="AA164" s="538" t="s">
        <v>3377</v>
      </c>
      <c r="AB164" s="539" t="s">
        <v>3377</v>
      </c>
      <c r="AC164" s="313" t="s">
        <v>3377</v>
      </c>
      <c r="AD164" s="313" t="s">
        <v>3377</v>
      </c>
      <c r="AE164" s="313" t="s">
        <v>3377</v>
      </c>
      <c r="AF164" s="313" t="s">
        <v>3377</v>
      </c>
      <c r="AG164" s="540"/>
      <c r="AH164" s="540"/>
    </row>
    <row r="165" spans="1:34" s="319" customFormat="1" ht="70">
      <c r="A165" s="346" t="s">
        <v>3751</v>
      </c>
      <c r="B165" s="313" t="s">
        <v>3752</v>
      </c>
      <c r="C165" s="303">
        <v>1</v>
      </c>
      <c r="D165" s="303"/>
      <c r="E165" s="303"/>
      <c r="F165" s="303"/>
      <c r="G165" s="303"/>
      <c r="H165" s="303"/>
      <c r="I165" s="348"/>
      <c r="J165" s="313" t="s">
        <v>391</v>
      </c>
      <c r="K165" s="313" t="s">
        <v>3316</v>
      </c>
      <c r="L165" s="313" t="s">
        <v>2052</v>
      </c>
      <c r="M165" s="313" t="s">
        <v>3670</v>
      </c>
      <c r="N165" s="313" t="s">
        <v>2975</v>
      </c>
      <c r="O165" s="313"/>
      <c r="P165" s="313" t="s">
        <v>121</v>
      </c>
      <c r="Q165" s="313" t="s">
        <v>49</v>
      </c>
      <c r="R165" s="313" t="s">
        <v>56</v>
      </c>
      <c r="S165" s="313" t="s">
        <v>3376</v>
      </c>
      <c r="T165" s="313">
        <v>0</v>
      </c>
      <c r="U165" s="313" t="s">
        <v>3331</v>
      </c>
      <c r="V165" s="313" t="s">
        <v>49</v>
      </c>
      <c r="W165" s="313" t="s">
        <v>49</v>
      </c>
      <c r="X165" s="313" t="s">
        <v>49</v>
      </c>
      <c r="Y165" s="313" t="s">
        <v>56</v>
      </c>
      <c r="Z165" s="537" t="s">
        <v>3325</v>
      </c>
      <c r="AA165" s="538" t="s">
        <v>3377</v>
      </c>
      <c r="AB165" s="539" t="s">
        <v>3377</v>
      </c>
      <c r="AC165" s="313" t="s">
        <v>3377</v>
      </c>
      <c r="AD165" s="313" t="s">
        <v>3377</v>
      </c>
      <c r="AE165" s="313" t="s">
        <v>3377</v>
      </c>
      <c r="AF165" s="313" t="s">
        <v>3377</v>
      </c>
      <c r="AG165" s="540"/>
      <c r="AH165" s="540"/>
    </row>
    <row r="166" spans="1:34" s="319" customFormat="1" ht="70">
      <c r="A166" s="346" t="s">
        <v>3753</v>
      </c>
      <c r="B166" s="313" t="s">
        <v>3754</v>
      </c>
      <c r="C166" s="303">
        <v>1</v>
      </c>
      <c r="D166" s="303"/>
      <c r="E166" s="303"/>
      <c r="F166" s="303"/>
      <c r="G166" s="303"/>
      <c r="H166" s="303"/>
      <c r="I166" s="348"/>
      <c r="J166" s="313" t="s">
        <v>391</v>
      </c>
      <c r="K166" s="313" t="s">
        <v>3316</v>
      </c>
      <c r="L166" s="313" t="s">
        <v>2052</v>
      </c>
      <c r="M166" s="313" t="s">
        <v>3670</v>
      </c>
      <c r="N166" s="313" t="s">
        <v>2975</v>
      </c>
      <c r="O166" s="313"/>
      <c r="P166" s="313" t="s">
        <v>121</v>
      </c>
      <c r="Q166" s="313" t="s">
        <v>49</v>
      </c>
      <c r="R166" s="313" t="s">
        <v>56</v>
      </c>
      <c r="S166" s="313" t="s">
        <v>3376</v>
      </c>
      <c r="T166" s="313">
        <v>0</v>
      </c>
      <c r="U166" s="313" t="s">
        <v>3331</v>
      </c>
      <c r="V166" s="313" t="s">
        <v>49</v>
      </c>
      <c r="W166" s="313" t="s">
        <v>49</v>
      </c>
      <c r="X166" s="313" t="s">
        <v>49</v>
      </c>
      <c r="Y166" s="313" t="s">
        <v>56</v>
      </c>
      <c r="Z166" s="537" t="s">
        <v>3325</v>
      </c>
      <c r="AA166" s="538" t="s">
        <v>3377</v>
      </c>
      <c r="AB166" s="539" t="s">
        <v>3377</v>
      </c>
      <c r="AC166" s="313" t="s">
        <v>3377</v>
      </c>
      <c r="AD166" s="313" t="s">
        <v>3377</v>
      </c>
      <c r="AE166" s="313" t="s">
        <v>3377</v>
      </c>
      <c r="AF166" s="313" t="s">
        <v>3377</v>
      </c>
      <c r="AG166" s="540"/>
      <c r="AH166" s="540"/>
    </row>
    <row r="167" spans="1:34" s="319" customFormat="1" ht="70">
      <c r="A167" s="346" t="s">
        <v>3755</v>
      </c>
      <c r="B167" s="313" t="s">
        <v>3756</v>
      </c>
      <c r="C167" s="303">
        <v>1</v>
      </c>
      <c r="D167" s="303"/>
      <c r="E167" s="303"/>
      <c r="F167" s="303"/>
      <c r="G167" s="303"/>
      <c r="H167" s="303"/>
      <c r="I167" s="348"/>
      <c r="J167" s="313" t="s">
        <v>391</v>
      </c>
      <c r="K167" s="313" t="s">
        <v>3316</v>
      </c>
      <c r="L167" s="313" t="s">
        <v>2052</v>
      </c>
      <c r="M167" s="313" t="s">
        <v>3670</v>
      </c>
      <c r="N167" s="313" t="s">
        <v>2975</v>
      </c>
      <c r="O167" s="313"/>
      <c r="P167" s="313" t="s">
        <v>121</v>
      </c>
      <c r="Q167" s="313" t="s">
        <v>49</v>
      </c>
      <c r="R167" s="313" t="s">
        <v>56</v>
      </c>
      <c r="S167" s="313" t="s">
        <v>3376</v>
      </c>
      <c r="T167" s="313">
        <v>0</v>
      </c>
      <c r="U167" s="313" t="s">
        <v>3331</v>
      </c>
      <c r="V167" s="313" t="s">
        <v>49</v>
      </c>
      <c r="W167" s="313" t="s">
        <v>49</v>
      </c>
      <c r="X167" s="313" t="s">
        <v>49</v>
      </c>
      <c r="Y167" s="313" t="s">
        <v>56</v>
      </c>
      <c r="Z167" s="537" t="s">
        <v>3325</v>
      </c>
      <c r="AA167" s="538" t="s">
        <v>3377</v>
      </c>
      <c r="AB167" s="539" t="s">
        <v>3377</v>
      </c>
      <c r="AC167" s="313" t="s">
        <v>3377</v>
      </c>
      <c r="AD167" s="313" t="s">
        <v>3377</v>
      </c>
      <c r="AE167" s="313" t="s">
        <v>3377</v>
      </c>
      <c r="AF167" s="313" t="s">
        <v>3377</v>
      </c>
      <c r="AG167" s="540"/>
      <c r="AH167" s="540"/>
    </row>
    <row r="168" spans="1:34" s="319" customFormat="1" ht="70">
      <c r="A168" s="346" t="s">
        <v>3757</v>
      </c>
      <c r="B168" s="313" t="s">
        <v>3758</v>
      </c>
      <c r="C168" s="303">
        <v>1</v>
      </c>
      <c r="D168" s="303"/>
      <c r="E168" s="303"/>
      <c r="F168" s="303"/>
      <c r="G168" s="303"/>
      <c r="H168" s="303"/>
      <c r="I168" s="348"/>
      <c r="J168" s="313" t="s">
        <v>391</v>
      </c>
      <c r="K168" s="313" t="s">
        <v>3316</v>
      </c>
      <c r="L168" s="313" t="s">
        <v>2052</v>
      </c>
      <c r="M168" s="313" t="s">
        <v>3670</v>
      </c>
      <c r="N168" s="313" t="s">
        <v>2975</v>
      </c>
      <c r="O168" s="313"/>
      <c r="P168" s="313" t="s">
        <v>121</v>
      </c>
      <c r="Q168" s="313" t="s">
        <v>49</v>
      </c>
      <c r="R168" s="313" t="s">
        <v>56</v>
      </c>
      <c r="S168" s="313" t="s">
        <v>3376</v>
      </c>
      <c r="T168" s="313">
        <v>0</v>
      </c>
      <c r="U168" s="313" t="s">
        <v>3331</v>
      </c>
      <c r="V168" s="313" t="s">
        <v>49</v>
      </c>
      <c r="W168" s="313" t="s">
        <v>49</v>
      </c>
      <c r="X168" s="313" t="s">
        <v>49</v>
      </c>
      <c r="Y168" s="313" t="s">
        <v>56</v>
      </c>
      <c r="Z168" s="537" t="s">
        <v>3325</v>
      </c>
      <c r="AA168" s="538" t="s">
        <v>3377</v>
      </c>
      <c r="AB168" s="539" t="s">
        <v>3377</v>
      </c>
      <c r="AC168" s="313" t="s">
        <v>3377</v>
      </c>
      <c r="AD168" s="313" t="s">
        <v>3377</v>
      </c>
      <c r="AE168" s="313" t="s">
        <v>3377</v>
      </c>
      <c r="AF168" s="313" t="s">
        <v>3377</v>
      </c>
      <c r="AG168" s="540"/>
      <c r="AH168" s="540"/>
    </row>
    <row r="169" spans="1:34" s="319" customFormat="1" ht="126">
      <c r="A169" s="346" t="s">
        <v>3759</v>
      </c>
      <c r="B169" s="313" t="s">
        <v>3760</v>
      </c>
      <c r="C169" s="303">
        <v>1</v>
      </c>
      <c r="D169" s="303"/>
      <c r="E169" s="303"/>
      <c r="F169" s="303"/>
      <c r="G169" s="303"/>
      <c r="H169" s="303"/>
      <c r="I169" s="348"/>
      <c r="J169" s="313" t="s">
        <v>391</v>
      </c>
      <c r="K169" s="313" t="s">
        <v>3316</v>
      </c>
      <c r="L169" s="313" t="s">
        <v>2052</v>
      </c>
      <c r="M169" s="313" t="s">
        <v>3670</v>
      </c>
      <c r="N169" s="313" t="s">
        <v>2975</v>
      </c>
      <c r="O169" s="313"/>
      <c r="P169" s="313" t="s">
        <v>121</v>
      </c>
      <c r="Q169" s="313" t="s">
        <v>49</v>
      </c>
      <c r="R169" s="313" t="s">
        <v>56</v>
      </c>
      <c r="S169" s="313" t="s">
        <v>3376</v>
      </c>
      <c r="T169" s="313">
        <v>0</v>
      </c>
      <c r="U169" s="313" t="s">
        <v>3331</v>
      </c>
      <c r="V169" s="313" t="s">
        <v>49</v>
      </c>
      <c r="W169" s="313" t="s">
        <v>49</v>
      </c>
      <c r="X169" s="313" t="s">
        <v>49</v>
      </c>
      <c r="Y169" s="313" t="s">
        <v>56</v>
      </c>
      <c r="Z169" s="537" t="s">
        <v>3325</v>
      </c>
      <c r="AA169" s="538" t="s">
        <v>3377</v>
      </c>
      <c r="AB169" s="539" t="s">
        <v>3377</v>
      </c>
      <c r="AC169" s="313" t="s">
        <v>3377</v>
      </c>
      <c r="AD169" s="313" t="s">
        <v>3377</v>
      </c>
      <c r="AE169" s="313" t="s">
        <v>3377</v>
      </c>
      <c r="AF169" s="313" t="s">
        <v>3377</v>
      </c>
      <c r="AG169" s="540"/>
      <c r="AH169" s="540"/>
    </row>
    <row r="170" spans="1:34" s="319" customFormat="1" ht="98">
      <c r="A170" s="346" t="s">
        <v>3761</v>
      </c>
      <c r="B170" s="313" t="s">
        <v>3762</v>
      </c>
      <c r="C170" s="303">
        <v>1</v>
      </c>
      <c r="D170" s="303"/>
      <c r="E170" s="303"/>
      <c r="F170" s="303"/>
      <c r="G170" s="303"/>
      <c r="H170" s="303"/>
      <c r="I170" s="348"/>
      <c r="J170" s="313" t="s">
        <v>391</v>
      </c>
      <c r="K170" s="313" t="s">
        <v>3316</v>
      </c>
      <c r="L170" s="313" t="s">
        <v>2052</v>
      </c>
      <c r="M170" s="313" t="s">
        <v>3670</v>
      </c>
      <c r="N170" s="313" t="s">
        <v>2975</v>
      </c>
      <c r="O170" s="313"/>
      <c r="P170" s="313" t="s">
        <v>121</v>
      </c>
      <c r="Q170" s="313" t="s">
        <v>49</v>
      </c>
      <c r="R170" s="313" t="s">
        <v>56</v>
      </c>
      <c r="S170" s="313" t="s">
        <v>3376</v>
      </c>
      <c r="T170" s="313">
        <v>0</v>
      </c>
      <c r="U170" s="313" t="s">
        <v>3331</v>
      </c>
      <c r="V170" s="313" t="s">
        <v>49</v>
      </c>
      <c r="W170" s="313" t="s">
        <v>49</v>
      </c>
      <c r="X170" s="313" t="s">
        <v>49</v>
      </c>
      <c r="Y170" s="313" t="s">
        <v>56</v>
      </c>
      <c r="Z170" s="537" t="s">
        <v>3325</v>
      </c>
      <c r="AA170" s="538" t="s">
        <v>3377</v>
      </c>
      <c r="AB170" s="539" t="s">
        <v>3377</v>
      </c>
      <c r="AC170" s="313" t="s">
        <v>3377</v>
      </c>
      <c r="AD170" s="313" t="s">
        <v>3377</v>
      </c>
      <c r="AE170" s="313" t="s">
        <v>3377</v>
      </c>
      <c r="AF170" s="313" t="s">
        <v>3377</v>
      </c>
      <c r="AG170" s="540"/>
      <c r="AH170" s="540"/>
    </row>
    <row r="171" spans="1:34" s="319" customFormat="1" ht="98">
      <c r="A171" s="346" t="s">
        <v>3763</v>
      </c>
      <c r="B171" s="313" t="s">
        <v>3764</v>
      </c>
      <c r="C171" s="303">
        <v>1</v>
      </c>
      <c r="D171" s="303"/>
      <c r="E171" s="303"/>
      <c r="F171" s="303"/>
      <c r="G171" s="303"/>
      <c r="H171" s="303"/>
      <c r="I171" s="348"/>
      <c r="J171" s="313" t="s">
        <v>391</v>
      </c>
      <c r="K171" s="313" t="s">
        <v>3316</v>
      </c>
      <c r="L171" s="313" t="s">
        <v>2052</v>
      </c>
      <c r="M171" s="313" t="s">
        <v>3670</v>
      </c>
      <c r="N171" s="313" t="s">
        <v>2975</v>
      </c>
      <c r="O171" s="313"/>
      <c r="P171" s="313" t="s">
        <v>121</v>
      </c>
      <c r="Q171" s="313" t="s">
        <v>49</v>
      </c>
      <c r="R171" s="313" t="s">
        <v>56</v>
      </c>
      <c r="S171" s="313" t="s">
        <v>3376</v>
      </c>
      <c r="T171" s="313">
        <v>0</v>
      </c>
      <c r="U171" s="313" t="s">
        <v>3331</v>
      </c>
      <c r="V171" s="313" t="s">
        <v>49</v>
      </c>
      <c r="W171" s="313" t="s">
        <v>49</v>
      </c>
      <c r="X171" s="313" t="s">
        <v>49</v>
      </c>
      <c r="Y171" s="313" t="s">
        <v>56</v>
      </c>
      <c r="Z171" s="537" t="s">
        <v>3325</v>
      </c>
      <c r="AA171" s="538" t="s">
        <v>3377</v>
      </c>
      <c r="AB171" s="539" t="s">
        <v>3377</v>
      </c>
      <c r="AC171" s="313" t="s">
        <v>3377</v>
      </c>
      <c r="AD171" s="313" t="s">
        <v>3377</v>
      </c>
      <c r="AE171" s="313" t="s">
        <v>3377</v>
      </c>
      <c r="AF171" s="313" t="s">
        <v>3377</v>
      </c>
      <c r="AG171" s="540"/>
      <c r="AH171" s="540"/>
    </row>
    <row r="172" spans="1:34" s="319" customFormat="1" ht="126">
      <c r="A172" s="346" t="s">
        <v>3765</v>
      </c>
      <c r="B172" s="313" t="s">
        <v>3766</v>
      </c>
      <c r="C172" s="303">
        <v>1</v>
      </c>
      <c r="D172" s="303"/>
      <c r="E172" s="303"/>
      <c r="F172" s="303"/>
      <c r="G172" s="303"/>
      <c r="H172" s="303"/>
      <c r="I172" s="348"/>
      <c r="J172" s="313" t="s">
        <v>391</v>
      </c>
      <c r="K172" s="313" t="s">
        <v>3316</v>
      </c>
      <c r="L172" s="313" t="s">
        <v>2052</v>
      </c>
      <c r="M172" s="313" t="s">
        <v>3670</v>
      </c>
      <c r="N172" s="313" t="s">
        <v>2975</v>
      </c>
      <c r="O172" s="313"/>
      <c r="P172" s="313" t="s">
        <v>121</v>
      </c>
      <c r="Q172" s="313" t="s">
        <v>49</v>
      </c>
      <c r="R172" s="313" t="s">
        <v>56</v>
      </c>
      <c r="S172" s="313" t="s">
        <v>3376</v>
      </c>
      <c r="T172" s="313">
        <v>0</v>
      </c>
      <c r="U172" s="313" t="s">
        <v>3331</v>
      </c>
      <c r="V172" s="313" t="s">
        <v>49</v>
      </c>
      <c r="W172" s="313" t="s">
        <v>49</v>
      </c>
      <c r="X172" s="313" t="s">
        <v>49</v>
      </c>
      <c r="Y172" s="313" t="s">
        <v>56</v>
      </c>
      <c r="Z172" s="537" t="s">
        <v>3325</v>
      </c>
      <c r="AA172" s="538" t="s">
        <v>3377</v>
      </c>
      <c r="AB172" s="539" t="s">
        <v>3377</v>
      </c>
      <c r="AC172" s="313" t="s">
        <v>3377</v>
      </c>
      <c r="AD172" s="313" t="s">
        <v>3377</v>
      </c>
      <c r="AE172" s="313" t="s">
        <v>3377</v>
      </c>
      <c r="AF172" s="313" t="s">
        <v>3377</v>
      </c>
      <c r="AG172" s="540"/>
      <c r="AH172" s="540"/>
    </row>
    <row r="173" spans="1:34" s="319" customFormat="1" ht="70">
      <c r="A173" s="346" t="s">
        <v>3767</v>
      </c>
      <c r="B173" s="303" t="s">
        <v>3768</v>
      </c>
      <c r="C173" s="303">
        <v>1</v>
      </c>
      <c r="D173" s="303"/>
      <c r="E173" s="303"/>
      <c r="F173" s="303"/>
      <c r="G173" s="303"/>
      <c r="H173" s="303"/>
      <c r="I173" s="348"/>
      <c r="J173" s="313" t="s">
        <v>391</v>
      </c>
      <c r="K173" s="313" t="s">
        <v>3316</v>
      </c>
      <c r="L173" s="313" t="s">
        <v>2052</v>
      </c>
      <c r="M173" s="313" t="s">
        <v>3670</v>
      </c>
      <c r="N173" s="313" t="s">
        <v>2975</v>
      </c>
      <c r="O173" s="313"/>
      <c r="P173" s="313" t="s">
        <v>121</v>
      </c>
      <c r="Q173" s="313" t="s">
        <v>49</v>
      </c>
      <c r="R173" s="313" t="s">
        <v>56</v>
      </c>
      <c r="S173" s="313" t="s">
        <v>3376</v>
      </c>
      <c r="T173" s="313">
        <v>0</v>
      </c>
      <c r="U173" s="313" t="s">
        <v>3331</v>
      </c>
      <c r="V173" s="313" t="s">
        <v>49</v>
      </c>
      <c r="W173" s="313" t="s">
        <v>49</v>
      </c>
      <c r="X173" s="313" t="s">
        <v>49</v>
      </c>
      <c r="Y173" s="313" t="s">
        <v>56</v>
      </c>
      <c r="Z173" s="537" t="s">
        <v>3325</v>
      </c>
      <c r="AA173" s="538" t="s">
        <v>3377</v>
      </c>
      <c r="AB173" s="539" t="s">
        <v>3377</v>
      </c>
      <c r="AC173" s="313" t="s">
        <v>3377</v>
      </c>
      <c r="AD173" s="313" t="s">
        <v>3377</v>
      </c>
      <c r="AE173" s="313" t="s">
        <v>3377</v>
      </c>
      <c r="AF173" s="313" t="s">
        <v>3377</v>
      </c>
      <c r="AG173" s="540"/>
      <c r="AH173" s="540"/>
    </row>
    <row r="174" spans="1:34" s="319" customFormat="1" ht="84">
      <c r="A174" s="346" t="s">
        <v>3769</v>
      </c>
      <c r="B174" s="313" t="s">
        <v>3770</v>
      </c>
      <c r="C174" s="303">
        <v>1</v>
      </c>
      <c r="D174" s="303"/>
      <c r="E174" s="303"/>
      <c r="F174" s="303"/>
      <c r="G174" s="303"/>
      <c r="H174" s="303"/>
      <c r="I174" s="348"/>
      <c r="J174" s="313" t="s">
        <v>391</v>
      </c>
      <c r="K174" s="313" t="s">
        <v>3316</v>
      </c>
      <c r="L174" s="313" t="s">
        <v>2052</v>
      </c>
      <c r="M174" s="313" t="s">
        <v>3670</v>
      </c>
      <c r="N174" s="313" t="s">
        <v>2975</v>
      </c>
      <c r="O174" s="313"/>
      <c r="P174" s="313" t="s">
        <v>121</v>
      </c>
      <c r="Q174" s="313" t="s">
        <v>49</v>
      </c>
      <c r="R174" s="313" t="s">
        <v>56</v>
      </c>
      <c r="S174" s="313" t="s">
        <v>3376</v>
      </c>
      <c r="T174" s="313">
        <v>0</v>
      </c>
      <c r="U174" s="313" t="s">
        <v>3331</v>
      </c>
      <c r="V174" s="313" t="s">
        <v>49</v>
      </c>
      <c r="W174" s="313" t="s">
        <v>49</v>
      </c>
      <c r="X174" s="313" t="s">
        <v>49</v>
      </c>
      <c r="Y174" s="313" t="s">
        <v>56</v>
      </c>
      <c r="Z174" s="537" t="s">
        <v>3325</v>
      </c>
      <c r="AA174" s="538" t="s">
        <v>3377</v>
      </c>
      <c r="AB174" s="539" t="s">
        <v>3377</v>
      </c>
      <c r="AC174" s="313" t="s">
        <v>3377</v>
      </c>
      <c r="AD174" s="313" t="s">
        <v>3377</v>
      </c>
      <c r="AE174" s="313" t="s">
        <v>3377</v>
      </c>
      <c r="AF174" s="313" t="s">
        <v>3377</v>
      </c>
      <c r="AG174" s="540"/>
      <c r="AH174" s="540"/>
    </row>
    <row r="175" spans="1:34" s="319" customFormat="1" ht="112">
      <c r="A175" s="346" t="s">
        <v>3771</v>
      </c>
      <c r="B175" s="313" t="s">
        <v>3772</v>
      </c>
      <c r="C175" s="303">
        <v>1</v>
      </c>
      <c r="D175" s="303"/>
      <c r="E175" s="303"/>
      <c r="F175" s="303"/>
      <c r="G175" s="303"/>
      <c r="H175" s="303"/>
      <c r="I175" s="348"/>
      <c r="J175" s="313" t="s">
        <v>391</v>
      </c>
      <c r="K175" s="313" t="s">
        <v>3316</v>
      </c>
      <c r="L175" s="313" t="s">
        <v>2052</v>
      </c>
      <c r="M175" s="313" t="s">
        <v>3670</v>
      </c>
      <c r="N175" s="313" t="s">
        <v>2975</v>
      </c>
      <c r="O175" s="313"/>
      <c r="P175" s="313" t="s">
        <v>121</v>
      </c>
      <c r="Q175" s="313" t="s">
        <v>49</v>
      </c>
      <c r="R175" s="313" t="s">
        <v>56</v>
      </c>
      <c r="S175" s="313" t="s">
        <v>3376</v>
      </c>
      <c r="T175" s="313">
        <v>0</v>
      </c>
      <c r="U175" s="313" t="s">
        <v>3331</v>
      </c>
      <c r="V175" s="313" t="s">
        <v>49</v>
      </c>
      <c r="W175" s="313" t="s">
        <v>49</v>
      </c>
      <c r="X175" s="313" t="s">
        <v>49</v>
      </c>
      <c r="Y175" s="313" t="s">
        <v>56</v>
      </c>
      <c r="Z175" s="537" t="s">
        <v>3325</v>
      </c>
      <c r="AA175" s="538" t="s">
        <v>3377</v>
      </c>
      <c r="AB175" s="539" t="s">
        <v>3377</v>
      </c>
      <c r="AC175" s="313" t="s">
        <v>3377</v>
      </c>
      <c r="AD175" s="313" t="s">
        <v>3377</v>
      </c>
      <c r="AE175" s="313" t="s">
        <v>3377</v>
      </c>
      <c r="AF175" s="313" t="s">
        <v>3377</v>
      </c>
      <c r="AG175" s="540"/>
      <c r="AH175" s="540"/>
    </row>
    <row r="176" spans="1:34" s="319" customFormat="1" ht="112">
      <c r="A176" s="346" t="s">
        <v>3773</v>
      </c>
      <c r="B176" s="313" t="s">
        <v>3774</v>
      </c>
      <c r="C176" s="303">
        <v>1</v>
      </c>
      <c r="D176" s="303"/>
      <c r="E176" s="303"/>
      <c r="F176" s="303"/>
      <c r="G176" s="303"/>
      <c r="H176" s="303"/>
      <c r="I176" s="348"/>
      <c r="J176" s="313" t="s">
        <v>391</v>
      </c>
      <c r="K176" s="313" t="s">
        <v>3316</v>
      </c>
      <c r="L176" s="313" t="s">
        <v>2052</v>
      </c>
      <c r="M176" s="313" t="s">
        <v>3670</v>
      </c>
      <c r="N176" s="313" t="s">
        <v>2975</v>
      </c>
      <c r="O176" s="313"/>
      <c r="P176" s="313" t="s">
        <v>121</v>
      </c>
      <c r="Q176" s="313" t="s">
        <v>49</v>
      </c>
      <c r="R176" s="313" t="s">
        <v>56</v>
      </c>
      <c r="S176" s="313" t="s">
        <v>3376</v>
      </c>
      <c r="T176" s="313">
        <v>0</v>
      </c>
      <c r="U176" s="313" t="s">
        <v>3331</v>
      </c>
      <c r="V176" s="313" t="s">
        <v>49</v>
      </c>
      <c r="W176" s="313" t="s">
        <v>49</v>
      </c>
      <c r="X176" s="313" t="s">
        <v>49</v>
      </c>
      <c r="Y176" s="313" t="s">
        <v>56</v>
      </c>
      <c r="Z176" s="537" t="s">
        <v>3325</v>
      </c>
      <c r="AA176" s="538" t="s">
        <v>3377</v>
      </c>
      <c r="AB176" s="539" t="s">
        <v>3377</v>
      </c>
      <c r="AC176" s="313" t="s">
        <v>3377</v>
      </c>
      <c r="AD176" s="313" t="s">
        <v>3377</v>
      </c>
      <c r="AE176" s="313" t="s">
        <v>3377</v>
      </c>
      <c r="AF176" s="313" t="s">
        <v>3377</v>
      </c>
      <c r="AG176" s="540"/>
      <c r="AH176" s="540"/>
    </row>
    <row r="177" spans="1:56" s="319" customFormat="1" ht="70">
      <c r="A177" s="346" t="s">
        <v>3775</v>
      </c>
      <c r="B177" s="303" t="s">
        <v>3776</v>
      </c>
      <c r="C177" s="303">
        <v>1</v>
      </c>
      <c r="D177" s="303"/>
      <c r="E177" s="303"/>
      <c r="F177" s="303"/>
      <c r="G177" s="303"/>
      <c r="H177" s="303"/>
      <c r="I177" s="348"/>
      <c r="J177" s="313" t="s">
        <v>391</v>
      </c>
      <c r="K177" s="313" t="s">
        <v>3316</v>
      </c>
      <c r="L177" s="313" t="s">
        <v>2052</v>
      </c>
      <c r="M177" s="313" t="s">
        <v>3670</v>
      </c>
      <c r="N177" s="313" t="s">
        <v>2975</v>
      </c>
      <c r="O177" s="313"/>
      <c r="P177" s="313" t="s">
        <v>121</v>
      </c>
      <c r="Q177" s="313" t="s">
        <v>49</v>
      </c>
      <c r="R177" s="313" t="s">
        <v>56</v>
      </c>
      <c r="S177" s="313" t="s">
        <v>3376</v>
      </c>
      <c r="T177" s="313">
        <v>0</v>
      </c>
      <c r="U177" s="313" t="s">
        <v>3331</v>
      </c>
      <c r="V177" s="313" t="s">
        <v>49</v>
      </c>
      <c r="W177" s="313" t="s">
        <v>49</v>
      </c>
      <c r="X177" s="313" t="s">
        <v>49</v>
      </c>
      <c r="Y177" s="313" t="s">
        <v>56</v>
      </c>
      <c r="Z177" s="537" t="s">
        <v>3325</v>
      </c>
      <c r="AA177" s="538" t="s">
        <v>3377</v>
      </c>
      <c r="AB177" s="539" t="s">
        <v>3377</v>
      </c>
      <c r="AC177" s="313" t="s">
        <v>3377</v>
      </c>
      <c r="AD177" s="313" t="s">
        <v>3377</v>
      </c>
      <c r="AE177" s="313" t="s">
        <v>3377</v>
      </c>
      <c r="AF177" s="313" t="s">
        <v>3377</v>
      </c>
      <c r="AG177" s="540"/>
      <c r="AH177" s="540"/>
      <c r="AI177" s="541"/>
      <c r="AJ177" s="541"/>
      <c r="AK177" s="541"/>
      <c r="AL177" s="541"/>
      <c r="AM177" s="541"/>
      <c r="AN177" s="541"/>
      <c r="AO177" s="541"/>
      <c r="AP177" s="541"/>
      <c r="AQ177" s="541"/>
      <c r="AR177" s="541"/>
      <c r="AS177" s="541"/>
      <c r="AT177" s="541"/>
      <c r="AU177" s="541"/>
      <c r="AV177" s="541"/>
      <c r="AW177" s="541"/>
      <c r="AX177" s="541"/>
      <c r="AY177" s="541"/>
      <c r="AZ177" s="541"/>
      <c r="BA177" s="541"/>
      <c r="BB177" s="541"/>
      <c r="BC177" s="541"/>
      <c r="BD177" s="541"/>
    </row>
    <row r="178" spans="1:56" s="319" customFormat="1" ht="112">
      <c r="A178" s="346" t="s">
        <v>3777</v>
      </c>
      <c r="B178" s="313" t="s">
        <v>3778</v>
      </c>
      <c r="C178" s="303">
        <v>1</v>
      </c>
      <c r="D178" s="303"/>
      <c r="E178" s="303"/>
      <c r="F178" s="303"/>
      <c r="G178" s="303"/>
      <c r="H178" s="303"/>
      <c r="I178" s="348"/>
      <c r="J178" s="313" t="s">
        <v>391</v>
      </c>
      <c r="K178" s="313" t="s">
        <v>3316</v>
      </c>
      <c r="L178" s="313" t="s">
        <v>2052</v>
      </c>
      <c r="M178" s="313" t="s">
        <v>3670</v>
      </c>
      <c r="N178" s="313" t="s">
        <v>2975</v>
      </c>
      <c r="O178" s="313"/>
      <c r="P178" s="313" t="s">
        <v>121</v>
      </c>
      <c r="Q178" s="313" t="s">
        <v>49</v>
      </c>
      <c r="R178" s="313" t="s">
        <v>56</v>
      </c>
      <c r="S178" s="313" t="s">
        <v>3376</v>
      </c>
      <c r="T178" s="313">
        <v>0</v>
      </c>
      <c r="U178" s="313" t="s">
        <v>3331</v>
      </c>
      <c r="V178" s="313" t="s">
        <v>49</v>
      </c>
      <c r="W178" s="313" t="s">
        <v>49</v>
      </c>
      <c r="X178" s="313" t="s">
        <v>49</v>
      </c>
      <c r="Y178" s="313" t="s">
        <v>56</v>
      </c>
      <c r="Z178" s="537" t="s">
        <v>3325</v>
      </c>
      <c r="AA178" s="538" t="s">
        <v>3377</v>
      </c>
      <c r="AB178" s="539" t="s">
        <v>3377</v>
      </c>
      <c r="AC178" s="313" t="s">
        <v>3377</v>
      </c>
      <c r="AD178" s="313" t="s">
        <v>3377</v>
      </c>
      <c r="AE178" s="313" t="s">
        <v>3377</v>
      </c>
      <c r="AF178" s="313" t="s">
        <v>3377</v>
      </c>
      <c r="AG178" s="540"/>
      <c r="AH178" s="540"/>
      <c r="AI178" s="541"/>
      <c r="AJ178" s="541"/>
      <c r="AK178" s="541"/>
      <c r="AL178" s="541"/>
      <c r="AM178" s="541"/>
      <c r="AN178" s="541"/>
      <c r="AO178" s="541"/>
      <c r="AP178" s="541"/>
      <c r="AQ178" s="541"/>
      <c r="AR178" s="541"/>
      <c r="AS178" s="541"/>
      <c r="AT178" s="541"/>
      <c r="AU178" s="541"/>
      <c r="AV178" s="541"/>
      <c r="AW178" s="541"/>
      <c r="AX178" s="541"/>
      <c r="AY178" s="541"/>
      <c r="AZ178" s="541"/>
      <c r="BA178" s="541"/>
      <c r="BB178" s="541"/>
      <c r="BC178" s="541"/>
      <c r="BD178" s="541"/>
    </row>
    <row r="179" spans="1:56" s="319" customFormat="1" ht="126">
      <c r="A179" s="346" t="s">
        <v>3779</v>
      </c>
      <c r="B179" s="313" t="s">
        <v>3780</v>
      </c>
      <c r="C179" s="303">
        <v>1</v>
      </c>
      <c r="D179" s="303"/>
      <c r="E179" s="303"/>
      <c r="F179" s="303"/>
      <c r="G179" s="303"/>
      <c r="H179" s="303"/>
      <c r="I179" s="348"/>
      <c r="J179" s="313" t="s">
        <v>391</v>
      </c>
      <c r="K179" s="313" t="s">
        <v>3316</v>
      </c>
      <c r="L179" s="313" t="s">
        <v>2052</v>
      </c>
      <c r="M179" s="313" t="s">
        <v>3670</v>
      </c>
      <c r="N179" s="313" t="s">
        <v>2975</v>
      </c>
      <c r="O179" s="313"/>
      <c r="P179" s="313" t="s">
        <v>121</v>
      </c>
      <c r="Q179" s="313" t="s">
        <v>49</v>
      </c>
      <c r="R179" s="313" t="s">
        <v>56</v>
      </c>
      <c r="S179" s="313" t="s">
        <v>3376</v>
      </c>
      <c r="T179" s="313">
        <v>0</v>
      </c>
      <c r="U179" s="313" t="s">
        <v>3331</v>
      </c>
      <c r="V179" s="313" t="s">
        <v>49</v>
      </c>
      <c r="W179" s="313" t="s">
        <v>49</v>
      </c>
      <c r="X179" s="313" t="s">
        <v>49</v>
      </c>
      <c r="Y179" s="313" t="s">
        <v>56</v>
      </c>
      <c r="Z179" s="537" t="s">
        <v>3325</v>
      </c>
      <c r="AA179" s="538" t="s">
        <v>3377</v>
      </c>
      <c r="AB179" s="539" t="s">
        <v>3377</v>
      </c>
      <c r="AC179" s="313" t="s">
        <v>3377</v>
      </c>
      <c r="AD179" s="313" t="s">
        <v>3377</v>
      </c>
      <c r="AE179" s="313" t="s">
        <v>3377</v>
      </c>
      <c r="AF179" s="313" t="s">
        <v>3377</v>
      </c>
      <c r="AG179" s="540"/>
      <c r="AH179" s="540"/>
      <c r="AI179" s="541"/>
      <c r="AJ179" s="541"/>
      <c r="AK179" s="541"/>
      <c r="AL179" s="541"/>
      <c r="AM179" s="541"/>
      <c r="AN179" s="541"/>
      <c r="AO179" s="541"/>
      <c r="AP179" s="541"/>
      <c r="AQ179" s="541"/>
      <c r="AR179" s="541"/>
      <c r="AS179" s="541"/>
      <c r="AT179" s="541"/>
      <c r="AU179" s="541"/>
      <c r="AV179" s="541"/>
      <c r="AW179" s="541"/>
      <c r="AX179" s="541"/>
      <c r="AY179" s="541"/>
      <c r="AZ179" s="541"/>
      <c r="BA179" s="541"/>
      <c r="BB179" s="541"/>
      <c r="BC179" s="541"/>
      <c r="BD179" s="541"/>
    </row>
    <row r="180" spans="1:56" s="319" customFormat="1" ht="70">
      <c r="A180" s="346" t="s">
        <v>3781</v>
      </c>
      <c r="B180" s="303" t="s">
        <v>3782</v>
      </c>
      <c r="C180" s="303">
        <v>1</v>
      </c>
      <c r="D180" s="303"/>
      <c r="E180" s="303"/>
      <c r="F180" s="303"/>
      <c r="G180" s="303"/>
      <c r="H180" s="303"/>
      <c r="I180" s="348"/>
      <c r="J180" s="313" t="s">
        <v>391</v>
      </c>
      <c r="K180" s="313" t="s">
        <v>3316</v>
      </c>
      <c r="L180" s="313" t="s">
        <v>2052</v>
      </c>
      <c r="M180" s="313" t="s">
        <v>3670</v>
      </c>
      <c r="N180" s="313" t="s">
        <v>2975</v>
      </c>
      <c r="O180" s="313"/>
      <c r="P180" s="313" t="s">
        <v>121</v>
      </c>
      <c r="Q180" s="313" t="s">
        <v>49</v>
      </c>
      <c r="R180" s="313" t="s">
        <v>56</v>
      </c>
      <c r="S180" s="313" t="s">
        <v>3376</v>
      </c>
      <c r="T180" s="313">
        <v>0</v>
      </c>
      <c r="U180" s="313" t="s">
        <v>3331</v>
      </c>
      <c r="V180" s="313" t="s">
        <v>49</v>
      </c>
      <c r="W180" s="313" t="s">
        <v>49</v>
      </c>
      <c r="X180" s="313" t="s">
        <v>49</v>
      </c>
      <c r="Y180" s="313" t="s">
        <v>56</v>
      </c>
      <c r="Z180" s="537" t="s">
        <v>3325</v>
      </c>
      <c r="AA180" s="538" t="s">
        <v>3377</v>
      </c>
      <c r="AB180" s="539" t="s">
        <v>3377</v>
      </c>
      <c r="AC180" s="313" t="s">
        <v>3377</v>
      </c>
      <c r="AD180" s="313" t="s">
        <v>3377</v>
      </c>
      <c r="AE180" s="313" t="s">
        <v>3377</v>
      </c>
      <c r="AF180" s="313" t="s">
        <v>3377</v>
      </c>
      <c r="AG180" s="540"/>
      <c r="AH180" s="540"/>
      <c r="AI180" s="541"/>
      <c r="AJ180" s="541"/>
      <c r="AK180" s="541"/>
      <c r="AL180" s="541"/>
      <c r="AM180" s="541"/>
      <c r="AN180" s="541"/>
      <c r="AO180" s="541"/>
      <c r="AP180" s="541"/>
      <c r="AQ180" s="541"/>
      <c r="AR180" s="541"/>
      <c r="AS180" s="541"/>
      <c r="AT180" s="541"/>
      <c r="AU180" s="541"/>
      <c r="AV180" s="541"/>
      <c r="AW180" s="541"/>
      <c r="AX180" s="541"/>
      <c r="AY180" s="541"/>
      <c r="AZ180" s="541"/>
      <c r="BA180" s="541"/>
      <c r="BB180" s="541"/>
      <c r="BC180" s="541"/>
      <c r="BD180" s="541"/>
    </row>
    <row r="181" spans="1:56" s="319" customFormat="1" ht="70">
      <c r="A181" s="346" t="s">
        <v>3783</v>
      </c>
      <c r="B181" s="303" t="s">
        <v>3784</v>
      </c>
      <c r="C181" s="303">
        <v>1</v>
      </c>
      <c r="D181" s="303"/>
      <c r="E181" s="303"/>
      <c r="F181" s="303"/>
      <c r="G181" s="303"/>
      <c r="H181" s="303"/>
      <c r="I181" s="348"/>
      <c r="J181" s="313" t="s">
        <v>391</v>
      </c>
      <c r="K181" s="313" t="s">
        <v>3316</v>
      </c>
      <c r="L181" s="313" t="s">
        <v>2052</v>
      </c>
      <c r="M181" s="313" t="s">
        <v>3670</v>
      </c>
      <c r="N181" s="313" t="s">
        <v>2975</v>
      </c>
      <c r="O181" s="313"/>
      <c r="P181" s="313" t="s">
        <v>121</v>
      </c>
      <c r="Q181" s="313" t="s">
        <v>49</v>
      </c>
      <c r="R181" s="313" t="s">
        <v>56</v>
      </c>
      <c r="S181" s="313" t="s">
        <v>3376</v>
      </c>
      <c r="T181" s="313">
        <v>0</v>
      </c>
      <c r="U181" s="313" t="s">
        <v>3331</v>
      </c>
      <c r="V181" s="313" t="s">
        <v>49</v>
      </c>
      <c r="W181" s="313" t="s">
        <v>49</v>
      </c>
      <c r="X181" s="313" t="s">
        <v>49</v>
      </c>
      <c r="Y181" s="313" t="s">
        <v>56</v>
      </c>
      <c r="Z181" s="537" t="s">
        <v>3325</v>
      </c>
      <c r="AA181" s="538" t="s">
        <v>3377</v>
      </c>
      <c r="AB181" s="539" t="s">
        <v>3377</v>
      </c>
      <c r="AC181" s="313" t="s">
        <v>3377</v>
      </c>
      <c r="AD181" s="313" t="s">
        <v>3377</v>
      </c>
      <c r="AE181" s="313" t="s">
        <v>3377</v>
      </c>
      <c r="AF181" s="313" t="s">
        <v>3377</v>
      </c>
      <c r="AG181" s="540"/>
      <c r="AH181" s="540"/>
      <c r="AI181" s="541"/>
      <c r="AJ181" s="541"/>
      <c r="AK181" s="541"/>
      <c r="AL181" s="541"/>
      <c r="AM181" s="541"/>
      <c r="AN181" s="541"/>
      <c r="AO181" s="541"/>
      <c r="AP181" s="541"/>
      <c r="AQ181" s="541"/>
      <c r="AR181" s="541"/>
      <c r="AS181" s="541"/>
      <c r="AT181" s="541"/>
      <c r="AU181" s="541"/>
      <c r="AV181" s="541"/>
      <c r="AW181" s="541"/>
      <c r="AX181" s="541"/>
      <c r="AY181" s="541"/>
      <c r="AZ181" s="541"/>
      <c r="BA181" s="541"/>
      <c r="BB181" s="541"/>
      <c r="BC181" s="541"/>
      <c r="BD181" s="541"/>
    </row>
    <row r="182" spans="1:56" s="319" customFormat="1" ht="70">
      <c r="A182" s="346" t="s">
        <v>3706</v>
      </c>
      <c r="B182" s="303" t="s">
        <v>3785</v>
      </c>
      <c r="C182" s="303">
        <v>1</v>
      </c>
      <c r="D182" s="303"/>
      <c r="E182" s="303"/>
      <c r="F182" s="303"/>
      <c r="G182" s="303"/>
      <c r="H182" s="303"/>
      <c r="I182" s="348"/>
      <c r="J182" s="313" t="s">
        <v>391</v>
      </c>
      <c r="K182" s="313" t="s">
        <v>3316</v>
      </c>
      <c r="L182" s="313" t="s">
        <v>2052</v>
      </c>
      <c r="M182" s="313" t="s">
        <v>3670</v>
      </c>
      <c r="N182" s="313" t="s">
        <v>2975</v>
      </c>
      <c r="O182" s="313"/>
      <c r="P182" s="313" t="s">
        <v>121</v>
      </c>
      <c r="Q182" s="313" t="s">
        <v>49</v>
      </c>
      <c r="R182" s="313" t="s">
        <v>56</v>
      </c>
      <c r="S182" s="313" t="s">
        <v>3376</v>
      </c>
      <c r="T182" s="313">
        <v>0</v>
      </c>
      <c r="U182" s="313" t="s">
        <v>3331</v>
      </c>
      <c r="V182" s="313" t="s">
        <v>49</v>
      </c>
      <c r="W182" s="313" t="s">
        <v>49</v>
      </c>
      <c r="X182" s="313" t="s">
        <v>49</v>
      </c>
      <c r="Y182" s="313" t="s">
        <v>56</v>
      </c>
      <c r="Z182" s="537" t="s">
        <v>3325</v>
      </c>
      <c r="AA182" s="538" t="s">
        <v>3377</v>
      </c>
      <c r="AB182" s="539" t="s">
        <v>3377</v>
      </c>
      <c r="AC182" s="313" t="s">
        <v>3377</v>
      </c>
      <c r="AD182" s="313" t="s">
        <v>3377</v>
      </c>
      <c r="AE182" s="313" t="s">
        <v>3377</v>
      </c>
      <c r="AF182" s="313" t="s">
        <v>3377</v>
      </c>
      <c r="AG182" s="540"/>
      <c r="AH182" s="540"/>
      <c r="AI182" s="541"/>
      <c r="AJ182" s="541"/>
      <c r="AK182" s="541"/>
      <c r="AL182" s="541"/>
      <c r="AM182" s="541"/>
      <c r="AN182" s="541"/>
      <c r="AO182" s="541"/>
      <c r="AP182" s="541"/>
      <c r="AQ182" s="541"/>
      <c r="AR182" s="541"/>
      <c r="AS182" s="541"/>
      <c r="AT182" s="541"/>
      <c r="AU182" s="541"/>
      <c r="AV182" s="541"/>
      <c r="AW182" s="541"/>
      <c r="AX182" s="541"/>
      <c r="AY182" s="541"/>
      <c r="AZ182" s="541"/>
      <c r="BA182" s="541"/>
      <c r="BB182" s="541"/>
      <c r="BC182" s="541"/>
      <c r="BD182" s="541"/>
    </row>
    <row r="183" spans="1:56" s="319" customFormat="1" ht="70">
      <c r="A183" s="346" t="s">
        <v>3786</v>
      </c>
      <c r="B183" s="303" t="s">
        <v>3787</v>
      </c>
      <c r="C183" s="303">
        <v>1</v>
      </c>
      <c r="D183" s="303"/>
      <c r="E183" s="303"/>
      <c r="F183" s="303"/>
      <c r="G183" s="303"/>
      <c r="H183" s="303"/>
      <c r="I183" s="348"/>
      <c r="J183" s="313" t="s">
        <v>391</v>
      </c>
      <c r="K183" s="313" t="s">
        <v>3316</v>
      </c>
      <c r="L183" s="313" t="s">
        <v>2052</v>
      </c>
      <c r="M183" s="313" t="s">
        <v>3670</v>
      </c>
      <c r="N183" s="313" t="s">
        <v>2975</v>
      </c>
      <c r="O183" s="313"/>
      <c r="P183" s="313" t="s">
        <v>121</v>
      </c>
      <c r="Q183" s="313" t="s">
        <v>49</v>
      </c>
      <c r="R183" s="313" t="s">
        <v>56</v>
      </c>
      <c r="S183" s="313" t="s">
        <v>3376</v>
      </c>
      <c r="T183" s="313">
        <v>0</v>
      </c>
      <c r="U183" s="313" t="s">
        <v>3331</v>
      </c>
      <c r="V183" s="313" t="s">
        <v>49</v>
      </c>
      <c r="W183" s="313" t="s">
        <v>49</v>
      </c>
      <c r="X183" s="313" t="s">
        <v>49</v>
      </c>
      <c r="Y183" s="313" t="s">
        <v>56</v>
      </c>
      <c r="Z183" s="537" t="s">
        <v>3325</v>
      </c>
      <c r="AA183" s="538" t="s">
        <v>3377</v>
      </c>
      <c r="AB183" s="539" t="s">
        <v>3377</v>
      </c>
      <c r="AC183" s="313" t="s">
        <v>3377</v>
      </c>
      <c r="AD183" s="313" t="s">
        <v>3377</v>
      </c>
      <c r="AE183" s="313" t="s">
        <v>3377</v>
      </c>
      <c r="AF183" s="313" t="s">
        <v>3377</v>
      </c>
      <c r="AG183" s="540"/>
      <c r="AH183" s="540"/>
      <c r="AI183" s="541"/>
      <c r="AJ183" s="541"/>
      <c r="AK183" s="541"/>
      <c r="AL183" s="541"/>
      <c r="AM183" s="541"/>
      <c r="AN183" s="541"/>
      <c r="AO183" s="541"/>
      <c r="AP183" s="541"/>
      <c r="AQ183" s="541"/>
      <c r="AR183" s="541"/>
      <c r="AS183" s="541"/>
      <c r="AT183" s="541"/>
      <c r="AU183" s="541"/>
      <c r="AV183" s="541"/>
      <c r="AW183" s="541"/>
      <c r="AX183" s="541"/>
      <c r="AY183" s="541"/>
      <c r="AZ183" s="541"/>
      <c r="BA183" s="541"/>
      <c r="BB183" s="541"/>
      <c r="BC183" s="541"/>
      <c r="BD183" s="541"/>
    </row>
    <row r="184" spans="1:56" s="319" customFormat="1" ht="70">
      <c r="A184" s="346" t="s">
        <v>3788</v>
      </c>
      <c r="B184" s="303" t="s">
        <v>3789</v>
      </c>
      <c r="C184" s="303">
        <v>1</v>
      </c>
      <c r="D184" s="303"/>
      <c r="E184" s="303"/>
      <c r="F184" s="303"/>
      <c r="G184" s="303"/>
      <c r="H184" s="303"/>
      <c r="I184" s="348"/>
      <c r="J184" s="313" t="s">
        <v>391</v>
      </c>
      <c r="K184" s="313" t="s">
        <v>3316</v>
      </c>
      <c r="L184" s="313" t="s">
        <v>2052</v>
      </c>
      <c r="M184" s="313" t="s">
        <v>3670</v>
      </c>
      <c r="N184" s="313" t="s">
        <v>2975</v>
      </c>
      <c r="O184" s="313"/>
      <c r="P184" s="313" t="s">
        <v>121</v>
      </c>
      <c r="Q184" s="313" t="s">
        <v>49</v>
      </c>
      <c r="R184" s="313" t="s">
        <v>56</v>
      </c>
      <c r="S184" s="313" t="s">
        <v>3376</v>
      </c>
      <c r="T184" s="313">
        <v>0</v>
      </c>
      <c r="U184" s="313" t="s">
        <v>3331</v>
      </c>
      <c r="V184" s="313" t="s">
        <v>49</v>
      </c>
      <c r="W184" s="313" t="s">
        <v>49</v>
      </c>
      <c r="X184" s="313" t="s">
        <v>49</v>
      </c>
      <c r="Y184" s="313" t="s">
        <v>56</v>
      </c>
      <c r="Z184" s="537" t="s">
        <v>3325</v>
      </c>
      <c r="AA184" s="538" t="s">
        <v>3377</v>
      </c>
      <c r="AB184" s="539" t="s">
        <v>3377</v>
      </c>
      <c r="AC184" s="313" t="s">
        <v>3377</v>
      </c>
      <c r="AD184" s="313" t="s">
        <v>3377</v>
      </c>
      <c r="AE184" s="313" t="s">
        <v>3377</v>
      </c>
      <c r="AF184" s="313" t="s">
        <v>3377</v>
      </c>
      <c r="AG184" s="540"/>
      <c r="AH184" s="540"/>
      <c r="AI184" s="541"/>
      <c r="AJ184" s="541"/>
      <c r="AK184" s="541"/>
      <c r="AL184" s="541"/>
      <c r="AM184" s="541"/>
      <c r="AN184" s="541"/>
      <c r="AO184" s="541"/>
      <c r="AP184" s="541"/>
      <c r="AQ184" s="541"/>
      <c r="AR184" s="541"/>
      <c r="AS184" s="541"/>
      <c r="AT184" s="541"/>
      <c r="AU184" s="541"/>
      <c r="AV184" s="541"/>
      <c r="AW184" s="541"/>
      <c r="AX184" s="541"/>
      <c r="AY184" s="541"/>
      <c r="AZ184" s="541"/>
      <c r="BA184" s="541"/>
      <c r="BB184" s="541"/>
      <c r="BC184" s="541"/>
      <c r="BD184" s="541"/>
    </row>
    <row r="185" spans="1:56" s="319" customFormat="1" ht="112">
      <c r="A185" s="346" t="s">
        <v>3790</v>
      </c>
      <c r="B185" s="313" t="s">
        <v>3791</v>
      </c>
      <c r="C185" s="303">
        <v>1</v>
      </c>
      <c r="D185" s="303"/>
      <c r="E185" s="303"/>
      <c r="F185" s="303"/>
      <c r="G185" s="303"/>
      <c r="H185" s="303"/>
      <c r="I185" s="348"/>
      <c r="J185" s="313" t="s">
        <v>391</v>
      </c>
      <c r="K185" s="313" t="s">
        <v>3316</v>
      </c>
      <c r="L185" s="313" t="s">
        <v>2052</v>
      </c>
      <c r="M185" s="313" t="s">
        <v>3670</v>
      </c>
      <c r="N185" s="313" t="s">
        <v>2975</v>
      </c>
      <c r="O185" s="313"/>
      <c r="P185" s="313" t="s">
        <v>121</v>
      </c>
      <c r="Q185" s="313" t="s">
        <v>49</v>
      </c>
      <c r="R185" s="313" t="s">
        <v>56</v>
      </c>
      <c r="S185" s="313" t="s">
        <v>3376</v>
      </c>
      <c r="T185" s="313">
        <v>0</v>
      </c>
      <c r="U185" s="313" t="s">
        <v>3331</v>
      </c>
      <c r="V185" s="313" t="s">
        <v>49</v>
      </c>
      <c r="W185" s="313" t="s">
        <v>49</v>
      </c>
      <c r="X185" s="313" t="s">
        <v>49</v>
      </c>
      <c r="Y185" s="313" t="s">
        <v>56</v>
      </c>
      <c r="Z185" s="537" t="s">
        <v>3325</v>
      </c>
      <c r="AA185" s="538" t="s">
        <v>3377</v>
      </c>
      <c r="AB185" s="539" t="s">
        <v>3377</v>
      </c>
      <c r="AC185" s="313" t="s">
        <v>3377</v>
      </c>
      <c r="AD185" s="313" t="s">
        <v>3377</v>
      </c>
      <c r="AE185" s="313" t="s">
        <v>3377</v>
      </c>
      <c r="AF185" s="313" t="s">
        <v>3377</v>
      </c>
      <c r="AG185" s="540"/>
      <c r="AH185" s="540"/>
      <c r="AI185" s="541"/>
      <c r="AJ185" s="541"/>
      <c r="AK185" s="541"/>
      <c r="AL185" s="541"/>
      <c r="AM185" s="541"/>
      <c r="AN185" s="541"/>
      <c r="AO185" s="541"/>
      <c r="AP185" s="541"/>
      <c r="AQ185" s="541"/>
      <c r="AR185" s="541"/>
      <c r="AS185" s="541"/>
      <c r="AT185" s="541"/>
      <c r="AU185" s="541"/>
      <c r="AV185" s="541"/>
      <c r="AW185" s="541"/>
      <c r="AX185" s="541"/>
      <c r="AY185" s="541"/>
      <c r="AZ185" s="541"/>
      <c r="BA185" s="541"/>
      <c r="BB185" s="541"/>
      <c r="BC185" s="541"/>
      <c r="BD185" s="541"/>
    </row>
    <row r="186" spans="1:56" s="319" customFormat="1" ht="84">
      <c r="A186" s="346" t="s">
        <v>3792</v>
      </c>
      <c r="B186" s="313" t="s">
        <v>3793</v>
      </c>
      <c r="C186" s="303">
        <v>1</v>
      </c>
      <c r="D186" s="303"/>
      <c r="E186" s="303"/>
      <c r="F186" s="303"/>
      <c r="G186" s="303"/>
      <c r="H186" s="303"/>
      <c r="I186" s="348"/>
      <c r="J186" s="313" t="s">
        <v>391</v>
      </c>
      <c r="K186" s="313" t="s">
        <v>3316</v>
      </c>
      <c r="L186" s="313" t="s">
        <v>2052</v>
      </c>
      <c r="M186" s="313" t="s">
        <v>3670</v>
      </c>
      <c r="N186" s="313" t="s">
        <v>2975</v>
      </c>
      <c r="O186" s="313"/>
      <c r="P186" s="313" t="s">
        <v>121</v>
      </c>
      <c r="Q186" s="313" t="s">
        <v>49</v>
      </c>
      <c r="R186" s="313" t="s">
        <v>56</v>
      </c>
      <c r="S186" s="313" t="s">
        <v>3376</v>
      </c>
      <c r="T186" s="313">
        <v>0</v>
      </c>
      <c r="U186" s="313" t="s">
        <v>3331</v>
      </c>
      <c r="V186" s="313" t="s">
        <v>49</v>
      </c>
      <c r="W186" s="313" t="s">
        <v>49</v>
      </c>
      <c r="X186" s="313" t="s">
        <v>49</v>
      </c>
      <c r="Y186" s="313" t="s">
        <v>56</v>
      </c>
      <c r="Z186" s="537" t="s">
        <v>3325</v>
      </c>
      <c r="AA186" s="538" t="s">
        <v>3377</v>
      </c>
      <c r="AB186" s="539" t="s">
        <v>3377</v>
      </c>
      <c r="AC186" s="313" t="s">
        <v>3377</v>
      </c>
      <c r="AD186" s="313" t="s">
        <v>3377</v>
      </c>
      <c r="AE186" s="313" t="s">
        <v>3377</v>
      </c>
      <c r="AF186" s="313" t="s">
        <v>3377</v>
      </c>
      <c r="AG186" s="540"/>
      <c r="AH186" s="540"/>
      <c r="AI186" s="541"/>
      <c r="AJ186" s="541"/>
      <c r="AK186" s="541"/>
      <c r="AL186" s="541"/>
      <c r="AM186" s="541"/>
      <c r="AN186" s="541"/>
      <c r="AO186" s="541"/>
      <c r="AP186" s="541"/>
      <c r="AQ186" s="541"/>
      <c r="AR186" s="541"/>
      <c r="AS186" s="541"/>
      <c r="AT186" s="541"/>
      <c r="AU186" s="541"/>
      <c r="AV186" s="541"/>
      <c r="AW186" s="541"/>
      <c r="AX186" s="541"/>
      <c r="AY186" s="541"/>
      <c r="AZ186" s="541"/>
      <c r="BA186" s="541"/>
      <c r="BB186" s="541"/>
      <c r="BC186" s="541"/>
      <c r="BD186" s="541"/>
    </row>
    <row r="187" spans="1:56" s="319" customFormat="1" ht="70">
      <c r="A187" s="346" t="s">
        <v>3794</v>
      </c>
      <c r="B187" s="313" t="s">
        <v>3795</v>
      </c>
      <c r="C187" s="303"/>
      <c r="D187" s="303">
        <v>2</v>
      </c>
      <c r="E187" s="303"/>
      <c r="F187" s="303"/>
      <c r="G187" s="303"/>
      <c r="H187" s="303"/>
      <c r="I187" s="348"/>
      <c r="J187" s="313">
        <v>9</v>
      </c>
      <c r="K187" s="313" t="s">
        <v>3316</v>
      </c>
      <c r="L187" s="313" t="s">
        <v>2052</v>
      </c>
      <c r="M187" s="313" t="s">
        <v>3796</v>
      </c>
      <c r="N187" s="313" t="s">
        <v>3797</v>
      </c>
      <c r="O187" s="313" t="s">
        <v>1239</v>
      </c>
      <c r="P187" s="313">
        <v>17</v>
      </c>
      <c r="Q187" s="313" t="s">
        <v>49</v>
      </c>
      <c r="R187" s="313">
        <v>1</v>
      </c>
      <c r="S187" s="313">
        <v>3</v>
      </c>
      <c r="T187" s="313">
        <v>0</v>
      </c>
      <c r="U187" s="313" t="s">
        <v>3331</v>
      </c>
      <c r="V187" s="313" t="s">
        <v>49</v>
      </c>
      <c r="W187" s="313" t="s">
        <v>49</v>
      </c>
      <c r="X187" s="313" t="s">
        <v>3798</v>
      </c>
      <c r="Y187" s="313" t="s">
        <v>49</v>
      </c>
      <c r="Z187" s="537" t="s">
        <v>49</v>
      </c>
      <c r="AA187" s="538">
        <v>651.53562499999998</v>
      </c>
      <c r="AB187" s="539">
        <v>253.23837500000002</v>
      </c>
      <c r="AC187" s="313" t="s">
        <v>3321</v>
      </c>
      <c r="AD187" s="313">
        <v>2023</v>
      </c>
      <c r="AE187" s="313">
        <v>1</v>
      </c>
      <c r="AF187" s="313" t="s">
        <v>3799</v>
      </c>
      <c r="AG187" s="542"/>
      <c r="AH187" s="542"/>
    </row>
    <row r="188" spans="1:56" s="305" customFormat="1" ht="56">
      <c r="A188" s="543" t="s">
        <v>3800</v>
      </c>
      <c r="B188" s="313" t="s">
        <v>3801</v>
      </c>
      <c r="C188" s="313"/>
      <c r="D188" s="313"/>
      <c r="E188" s="313"/>
      <c r="F188" s="313"/>
      <c r="G188" s="313"/>
      <c r="H188" s="313"/>
      <c r="I188" s="533">
        <v>7</v>
      </c>
      <c r="J188" s="313" t="s">
        <v>3325</v>
      </c>
      <c r="K188" s="313" t="s">
        <v>3316</v>
      </c>
      <c r="L188" s="313" t="s">
        <v>2052</v>
      </c>
      <c r="M188" s="313" t="s">
        <v>3802</v>
      </c>
      <c r="N188" s="313" t="s">
        <v>3803</v>
      </c>
      <c r="O188" s="313"/>
      <c r="P188" s="313" t="s">
        <v>121</v>
      </c>
      <c r="Q188" s="313" t="s">
        <v>49</v>
      </c>
      <c r="R188" s="313"/>
      <c r="S188" s="313">
        <v>0</v>
      </c>
      <c r="T188" s="313">
        <v>0</v>
      </c>
      <c r="U188" s="313" t="s">
        <v>3804</v>
      </c>
      <c r="V188" s="313"/>
      <c r="W188" s="313" t="s">
        <v>3805</v>
      </c>
      <c r="X188" s="313" t="s">
        <v>3806</v>
      </c>
      <c r="Y188" s="313" t="s">
        <v>49</v>
      </c>
      <c r="Z188" s="537" t="s">
        <v>3325</v>
      </c>
      <c r="AA188" s="538">
        <v>41699.340000000004</v>
      </c>
      <c r="AB188" s="539">
        <v>3090</v>
      </c>
      <c r="AC188" s="313" t="s">
        <v>3321</v>
      </c>
      <c r="AD188" s="313">
        <v>2009</v>
      </c>
      <c r="AE188" s="313">
        <v>1</v>
      </c>
      <c r="AF188" s="313" t="s">
        <v>3807</v>
      </c>
      <c r="AG188" s="540"/>
      <c r="AH188" s="540"/>
      <c r="AI188" s="544"/>
      <c r="AJ188" s="544"/>
      <c r="AK188" s="544"/>
      <c r="AL188" s="544"/>
      <c r="AM188" s="544"/>
      <c r="AN188" s="544"/>
      <c r="AO188" s="544"/>
      <c r="AP188" s="544"/>
      <c r="AQ188" s="544"/>
      <c r="AR188" s="544"/>
      <c r="AS188" s="544"/>
      <c r="AT188" s="544"/>
      <c r="AU188" s="544"/>
      <c r="AV188" s="544"/>
      <c r="AW188" s="544"/>
      <c r="AX188" s="544"/>
      <c r="AY188" s="544"/>
      <c r="AZ188" s="544"/>
      <c r="BA188" s="544"/>
      <c r="BB188" s="544"/>
      <c r="BC188" s="544"/>
      <c r="BD188" s="544"/>
    </row>
    <row r="189" spans="1:56" s="305" customFormat="1" ht="42">
      <c r="A189" s="543" t="s">
        <v>3808</v>
      </c>
      <c r="B189" s="313" t="s">
        <v>3809</v>
      </c>
      <c r="C189" s="313"/>
      <c r="D189" s="313"/>
      <c r="E189" s="313"/>
      <c r="F189" s="313"/>
      <c r="G189" s="313"/>
      <c r="H189" s="313"/>
      <c r="I189" s="533">
        <v>7</v>
      </c>
      <c r="J189" s="313" t="s">
        <v>3810</v>
      </c>
      <c r="K189" s="313" t="s">
        <v>3316</v>
      </c>
      <c r="L189" s="313" t="s">
        <v>2052</v>
      </c>
      <c r="M189" s="313" t="s">
        <v>3811</v>
      </c>
      <c r="N189" s="313" t="s">
        <v>2975</v>
      </c>
      <c r="O189" s="313"/>
      <c r="P189" s="313" t="s">
        <v>121</v>
      </c>
      <c r="Q189" s="313" t="s">
        <v>49</v>
      </c>
      <c r="R189" s="313" t="s">
        <v>56</v>
      </c>
      <c r="S189" s="313">
        <v>0</v>
      </c>
      <c r="T189" s="313">
        <v>0</v>
      </c>
      <c r="U189" s="313" t="s">
        <v>3812</v>
      </c>
      <c r="V189" s="313" t="s">
        <v>3813</v>
      </c>
      <c r="W189" s="313" t="s">
        <v>49</v>
      </c>
      <c r="X189" s="313" t="s">
        <v>49</v>
      </c>
      <c r="Y189" s="313" t="s">
        <v>49</v>
      </c>
      <c r="Z189" s="537" t="s">
        <v>3325</v>
      </c>
      <c r="AA189" s="538">
        <v>1159724</v>
      </c>
      <c r="AB189" s="539">
        <v>443930</v>
      </c>
      <c r="AC189" s="313" t="s">
        <v>3321</v>
      </c>
      <c r="AD189" s="313">
        <v>1873</v>
      </c>
      <c r="AE189" s="313">
        <v>1</v>
      </c>
      <c r="AF189" s="313" t="s">
        <v>3322</v>
      </c>
      <c r="AG189" s="540"/>
      <c r="AH189" s="540"/>
      <c r="AI189" s="544"/>
      <c r="AJ189" s="544"/>
      <c r="AK189" s="544"/>
      <c r="AL189" s="544"/>
      <c r="AM189" s="544"/>
      <c r="AN189" s="544"/>
      <c r="AO189" s="544"/>
      <c r="AP189" s="544"/>
      <c r="AQ189" s="544"/>
      <c r="AR189" s="544"/>
      <c r="AS189" s="544"/>
      <c r="AT189" s="544"/>
      <c r="AU189" s="544"/>
      <c r="AV189" s="544"/>
      <c r="AW189" s="544"/>
      <c r="AX189" s="544"/>
      <c r="AY189" s="544"/>
      <c r="AZ189" s="544"/>
      <c r="BA189" s="544"/>
      <c r="BB189" s="544"/>
      <c r="BC189" s="544"/>
      <c r="BD189" s="544"/>
    </row>
    <row r="190" spans="1:56" s="305" customFormat="1" ht="70">
      <c r="A190" s="543" t="s">
        <v>3814</v>
      </c>
      <c r="B190" s="313" t="s">
        <v>3815</v>
      </c>
      <c r="C190" s="313"/>
      <c r="D190" s="313">
        <v>2</v>
      </c>
      <c r="E190" s="313"/>
      <c r="F190" s="313"/>
      <c r="G190" s="313"/>
      <c r="H190" s="313"/>
      <c r="I190" s="533">
        <v>7</v>
      </c>
      <c r="J190" s="313" t="s">
        <v>1063</v>
      </c>
      <c r="K190" s="313" t="s">
        <v>3316</v>
      </c>
      <c r="L190" s="313" t="s">
        <v>2052</v>
      </c>
      <c r="M190" s="313" t="s">
        <v>3816</v>
      </c>
      <c r="N190" s="313" t="s">
        <v>3817</v>
      </c>
      <c r="O190" s="313"/>
      <c r="P190" s="313" t="s">
        <v>121</v>
      </c>
      <c r="Q190" s="313" t="s">
        <v>49</v>
      </c>
      <c r="R190" s="313" t="s">
        <v>49</v>
      </c>
      <c r="S190" s="313">
        <v>0</v>
      </c>
      <c r="T190" s="313">
        <v>0</v>
      </c>
      <c r="U190" s="313" t="s">
        <v>3818</v>
      </c>
      <c r="V190" s="313" t="s">
        <v>49</v>
      </c>
      <c r="W190" s="313" t="s">
        <v>49</v>
      </c>
      <c r="X190" s="313" t="s">
        <v>3819</v>
      </c>
      <c r="Y190" s="313" t="s">
        <v>49</v>
      </c>
      <c r="Z190" s="537" t="s">
        <v>3325</v>
      </c>
      <c r="AA190" s="538">
        <v>4539.8474999999999</v>
      </c>
      <c r="AB190" s="539">
        <v>772.5</v>
      </c>
      <c r="AC190" s="313" t="s">
        <v>3820</v>
      </c>
      <c r="AD190" s="313" t="s">
        <v>1063</v>
      </c>
      <c r="AE190" s="313">
        <v>1</v>
      </c>
      <c r="AF190" s="313" t="s">
        <v>3322</v>
      </c>
      <c r="AG190" s="540"/>
      <c r="AH190" s="540"/>
      <c r="AI190" s="544"/>
      <c r="AJ190" s="544"/>
      <c r="AK190" s="544"/>
      <c r="AL190" s="544"/>
      <c r="AM190" s="544"/>
      <c r="AN190" s="544"/>
      <c r="AO190" s="544"/>
      <c r="AP190" s="544"/>
      <c r="AQ190" s="544"/>
      <c r="AR190" s="544"/>
      <c r="AS190" s="544"/>
      <c r="AT190" s="544"/>
      <c r="AU190" s="544"/>
      <c r="AV190" s="544"/>
      <c r="AW190" s="544"/>
      <c r="AX190" s="544"/>
      <c r="AY190" s="544"/>
      <c r="AZ190" s="544"/>
      <c r="BA190" s="544"/>
      <c r="BB190" s="544"/>
      <c r="BC190" s="544"/>
      <c r="BD190" s="544"/>
    </row>
    <row r="191" spans="1:56" s="305" customFormat="1" ht="70">
      <c r="A191" s="543" t="s">
        <v>3821</v>
      </c>
      <c r="B191" s="313" t="s">
        <v>3822</v>
      </c>
      <c r="C191" s="313"/>
      <c r="D191" s="313"/>
      <c r="E191" s="313"/>
      <c r="F191" s="313"/>
      <c r="G191" s="313"/>
      <c r="H191" s="313"/>
      <c r="I191" s="533">
        <v>7</v>
      </c>
      <c r="J191" s="313" t="s">
        <v>3823</v>
      </c>
      <c r="K191" s="313" t="s">
        <v>3316</v>
      </c>
      <c r="L191" s="313" t="s">
        <v>2052</v>
      </c>
      <c r="M191" s="313" t="s">
        <v>3824</v>
      </c>
      <c r="N191" s="313" t="s">
        <v>3825</v>
      </c>
      <c r="O191" s="313"/>
      <c r="P191" s="313" t="s">
        <v>121</v>
      </c>
      <c r="Q191" s="313" t="s">
        <v>49</v>
      </c>
      <c r="R191" s="313" t="s">
        <v>49</v>
      </c>
      <c r="S191" s="313">
        <v>0</v>
      </c>
      <c r="T191" s="313">
        <v>0</v>
      </c>
      <c r="U191" s="313" t="s">
        <v>3826</v>
      </c>
      <c r="V191" s="313" t="s">
        <v>3827</v>
      </c>
      <c r="W191" s="313" t="s">
        <v>3828</v>
      </c>
      <c r="X191" s="313" t="s">
        <v>49</v>
      </c>
      <c r="Y191" s="313" t="s">
        <v>49</v>
      </c>
      <c r="Z191" s="537" t="s">
        <v>3325</v>
      </c>
      <c r="AA191" s="538">
        <v>122535.1732</v>
      </c>
      <c r="AB191" s="156">
        <v>81707.839999999997</v>
      </c>
      <c r="AC191" s="313" t="s">
        <v>3829</v>
      </c>
      <c r="AD191" s="313" t="s">
        <v>1063</v>
      </c>
      <c r="AE191" s="313">
        <v>1</v>
      </c>
      <c r="AF191" s="313" t="s">
        <v>3799</v>
      </c>
      <c r="AG191" s="540"/>
      <c r="AH191" s="540"/>
      <c r="AI191" s="544"/>
      <c r="AJ191" s="544"/>
      <c r="AK191" s="544"/>
      <c r="AL191" s="544"/>
      <c r="AM191" s="544"/>
      <c r="AN191" s="544"/>
      <c r="AO191" s="544"/>
      <c r="AP191" s="544"/>
      <c r="AQ191" s="544"/>
      <c r="AR191" s="544"/>
      <c r="AS191" s="544"/>
      <c r="AT191" s="544"/>
      <c r="AU191" s="544"/>
      <c r="AV191" s="544"/>
      <c r="AW191" s="544"/>
      <c r="AX191" s="544"/>
      <c r="AY191" s="544"/>
      <c r="AZ191" s="544"/>
      <c r="BA191" s="544"/>
      <c r="BB191" s="544"/>
      <c r="BC191" s="544"/>
      <c r="BD191" s="544"/>
    </row>
    <row r="192" spans="1:56" s="305" customFormat="1" ht="112">
      <c r="A192" s="243" t="s">
        <v>3830</v>
      </c>
      <c r="B192" s="313" t="s">
        <v>3831</v>
      </c>
      <c r="C192" s="313"/>
      <c r="D192" s="313"/>
      <c r="E192" s="313"/>
      <c r="F192" s="313"/>
      <c r="G192" s="313"/>
      <c r="H192" s="313"/>
      <c r="I192" s="533">
        <v>7</v>
      </c>
      <c r="J192" s="537" t="s">
        <v>3832</v>
      </c>
      <c r="K192" s="313" t="s">
        <v>3316</v>
      </c>
      <c r="L192" s="313" t="s">
        <v>2052</v>
      </c>
      <c r="M192" s="313" t="s">
        <v>3833</v>
      </c>
      <c r="N192" s="313" t="s">
        <v>2975</v>
      </c>
      <c r="O192" s="313"/>
      <c r="P192" s="313" t="s">
        <v>121</v>
      </c>
      <c r="Q192" s="313" t="s">
        <v>49</v>
      </c>
      <c r="R192" s="313" t="s">
        <v>49</v>
      </c>
      <c r="S192" s="313">
        <v>0</v>
      </c>
      <c r="T192" s="313">
        <v>0</v>
      </c>
      <c r="U192" s="313" t="s">
        <v>3834</v>
      </c>
      <c r="V192" s="313" t="s">
        <v>3835</v>
      </c>
      <c r="W192" s="313" t="s">
        <v>3836</v>
      </c>
      <c r="X192" s="313" t="s">
        <v>3837</v>
      </c>
      <c r="Y192" s="313" t="s">
        <v>49</v>
      </c>
      <c r="Z192" s="537" t="s">
        <v>3325</v>
      </c>
      <c r="AA192" s="538">
        <v>1132685.44</v>
      </c>
      <c r="AB192" s="156">
        <v>273368.18</v>
      </c>
      <c r="AC192" s="313" t="s">
        <v>3838</v>
      </c>
      <c r="AD192" s="313">
        <v>1965</v>
      </c>
      <c r="AE192" s="313">
        <v>1</v>
      </c>
      <c r="AF192" s="313" t="s">
        <v>3839</v>
      </c>
      <c r="AG192" s="540"/>
      <c r="AH192" s="540"/>
      <c r="AI192" s="544"/>
      <c r="AJ192" s="544"/>
      <c r="AK192" s="544"/>
      <c r="AL192" s="544"/>
      <c r="AM192" s="544"/>
      <c r="AN192" s="544"/>
      <c r="AO192" s="544"/>
      <c r="AP192" s="544"/>
      <c r="AQ192" s="544"/>
      <c r="AR192" s="544"/>
      <c r="AS192" s="544"/>
      <c r="AT192" s="544"/>
      <c r="AU192" s="544"/>
      <c r="AV192" s="544"/>
      <c r="AW192" s="544"/>
      <c r="AX192" s="544"/>
      <c r="AY192" s="544"/>
      <c r="AZ192" s="544"/>
      <c r="BA192" s="544"/>
      <c r="BB192" s="544"/>
      <c r="BC192" s="544"/>
      <c r="BD192" s="544"/>
    </row>
    <row r="193" spans="1:56" s="305" customFormat="1" ht="56">
      <c r="A193" s="543" t="s">
        <v>1682</v>
      </c>
      <c r="B193" s="313" t="s">
        <v>3840</v>
      </c>
      <c r="C193" s="313"/>
      <c r="D193" s="313"/>
      <c r="E193" s="313"/>
      <c r="F193" s="313"/>
      <c r="G193" s="313"/>
      <c r="H193" s="313"/>
      <c r="I193" s="533">
        <v>7</v>
      </c>
      <c r="J193" s="537" t="s">
        <v>3832</v>
      </c>
      <c r="K193" s="313" t="s">
        <v>3316</v>
      </c>
      <c r="L193" s="313" t="s">
        <v>2052</v>
      </c>
      <c r="M193" s="313" t="s">
        <v>3841</v>
      </c>
      <c r="N193" s="313" t="s">
        <v>3842</v>
      </c>
      <c r="O193" s="313"/>
      <c r="P193" s="313" t="s">
        <v>121</v>
      </c>
      <c r="Q193" s="313" t="s">
        <v>49</v>
      </c>
      <c r="R193" s="313" t="s">
        <v>49</v>
      </c>
      <c r="S193" s="313">
        <v>0</v>
      </c>
      <c r="T193" s="313">
        <v>0</v>
      </c>
      <c r="U193" s="313" t="s">
        <v>3843</v>
      </c>
      <c r="V193" s="313" t="s">
        <v>49</v>
      </c>
      <c r="W193" s="313" t="s">
        <v>3836</v>
      </c>
      <c r="X193" s="313" t="s">
        <v>3844</v>
      </c>
      <c r="Y193" s="313" t="s">
        <v>49</v>
      </c>
      <c r="Z193" s="537" t="s">
        <v>3845</v>
      </c>
      <c r="AA193" s="538">
        <v>12680.440799999998</v>
      </c>
      <c r="AB193" s="156">
        <v>1339</v>
      </c>
      <c r="AC193" s="313" t="s">
        <v>3820</v>
      </c>
      <c r="AD193" s="313">
        <v>2001</v>
      </c>
      <c r="AE193" s="313">
        <v>1</v>
      </c>
      <c r="AF193" s="313" t="s">
        <v>3846</v>
      </c>
      <c r="AG193" s="540"/>
      <c r="AH193" s="540"/>
      <c r="AI193" s="544"/>
      <c r="AJ193" s="544"/>
      <c r="AK193" s="544"/>
      <c r="AL193" s="544"/>
      <c r="AM193" s="544"/>
      <c r="AN193" s="544"/>
      <c r="AO193" s="544"/>
      <c r="AP193" s="544"/>
      <c r="AQ193" s="544"/>
      <c r="AR193" s="544"/>
      <c r="AS193" s="544"/>
      <c r="AT193" s="544"/>
      <c r="AU193" s="544"/>
      <c r="AV193" s="544"/>
      <c r="AW193" s="544"/>
      <c r="AX193" s="544"/>
      <c r="AY193" s="544"/>
      <c r="AZ193" s="544"/>
      <c r="BA193" s="544"/>
      <c r="BB193" s="544"/>
      <c r="BC193" s="544"/>
      <c r="BD193" s="544"/>
    </row>
    <row r="194" spans="1:56" s="305" customFormat="1" ht="42">
      <c r="A194" s="243" t="s">
        <v>3847</v>
      </c>
      <c r="B194" s="313" t="s">
        <v>3848</v>
      </c>
      <c r="C194" s="313"/>
      <c r="D194" s="313"/>
      <c r="E194" s="313"/>
      <c r="F194" s="313"/>
      <c r="G194" s="313"/>
      <c r="H194" s="313"/>
      <c r="I194" s="533">
        <v>7</v>
      </c>
      <c r="J194" s="537" t="s">
        <v>1063</v>
      </c>
      <c r="K194" s="313" t="s">
        <v>3316</v>
      </c>
      <c r="L194" s="313" t="s">
        <v>2052</v>
      </c>
      <c r="M194" s="313" t="s">
        <v>3849</v>
      </c>
      <c r="N194" s="313" t="s">
        <v>3850</v>
      </c>
      <c r="O194" s="313"/>
      <c r="P194" s="313" t="s">
        <v>121</v>
      </c>
      <c r="Q194" s="313" t="s">
        <v>49</v>
      </c>
      <c r="R194" s="313" t="s">
        <v>49</v>
      </c>
      <c r="S194" s="313">
        <v>0</v>
      </c>
      <c r="T194" s="313">
        <v>0</v>
      </c>
      <c r="U194" s="313" t="s">
        <v>3843</v>
      </c>
      <c r="V194" s="313" t="s">
        <v>49</v>
      </c>
      <c r="W194" s="313" t="s">
        <v>49</v>
      </c>
      <c r="X194" s="313" t="s">
        <v>3851</v>
      </c>
      <c r="Y194" s="313" t="s">
        <v>49</v>
      </c>
      <c r="Z194" s="537" t="s">
        <v>3845</v>
      </c>
      <c r="AA194" s="538">
        <v>4226.8135999999995</v>
      </c>
      <c r="AB194" s="539">
        <v>9527.5</v>
      </c>
      <c r="AC194" s="313" t="s">
        <v>3820</v>
      </c>
      <c r="AD194" s="313">
        <v>2007</v>
      </c>
      <c r="AE194" s="313">
        <v>1</v>
      </c>
      <c r="AF194" s="313" t="s">
        <v>3322</v>
      </c>
      <c r="AG194" s="540"/>
      <c r="AH194" s="540"/>
      <c r="AI194" s="544"/>
      <c r="AJ194" s="544"/>
      <c r="AK194" s="544"/>
      <c r="AL194" s="544"/>
      <c r="AM194" s="544"/>
      <c r="AN194" s="544"/>
      <c r="AO194" s="544"/>
      <c r="AP194" s="544"/>
      <c r="AQ194" s="544"/>
      <c r="AR194" s="544"/>
      <c r="AS194" s="544"/>
      <c r="AT194" s="544"/>
      <c r="AU194" s="544"/>
      <c r="AV194" s="544"/>
      <c r="AW194" s="544"/>
      <c r="AX194" s="544"/>
      <c r="AY194" s="544"/>
      <c r="AZ194" s="544"/>
      <c r="BA194" s="544"/>
      <c r="BB194" s="544"/>
      <c r="BC194" s="544"/>
      <c r="BD194" s="544"/>
    </row>
    <row r="195" spans="1:56" s="319" customFormat="1" ht="196">
      <c r="A195" s="243" t="s">
        <v>3852</v>
      </c>
      <c r="B195" s="313" t="s">
        <v>3853</v>
      </c>
      <c r="C195" s="303"/>
      <c r="D195" s="303"/>
      <c r="E195" s="303"/>
      <c r="F195" s="303"/>
      <c r="G195" s="303"/>
      <c r="H195" s="535">
        <v>6</v>
      </c>
      <c r="I195" s="536"/>
      <c r="J195" s="313" t="s">
        <v>5894</v>
      </c>
      <c r="K195" s="303" t="s">
        <v>3316</v>
      </c>
      <c r="L195" s="313" t="s">
        <v>2052</v>
      </c>
      <c r="M195" s="313" t="s">
        <v>3854</v>
      </c>
      <c r="N195" s="313" t="s">
        <v>5895</v>
      </c>
      <c r="O195" s="313" t="s">
        <v>3901</v>
      </c>
      <c r="P195" s="303" t="s">
        <v>50</v>
      </c>
      <c r="Q195" s="313" t="s">
        <v>5896</v>
      </c>
      <c r="R195" s="303" t="s">
        <v>23</v>
      </c>
      <c r="S195" s="303">
        <v>0</v>
      </c>
      <c r="T195" s="313" t="s">
        <v>3855</v>
      </c>
      <c r="U195" s="313" t="s">
        <v>3856</v>
      </c>
      <c r="V195" s="303" t="s">
        <v>49</v>
      </c>
      <c r="W195" s="313" t="s">
        <v>3857</v>
      </c>
      <c r="X195" s="313" t="s">
        <v>3858</v>
      </c>
      <c r="Y195" s="313" t="s">
        <v>3859</v>
      </c>
      <c r="Z195" s="545" t="s">
        <v>49</v>
      </c>
      <c r="AA195" s="384">
        <v>52203.55</v>
      </c>
      <c r="AB195" s="539">
        <v>4862.5</v>
      </c>
      <c r="AC195" s="313" t="s">
        <v>5897</v>
      </c>
      <c r="AD195" s="313">
        <v>2017</v>
      </c>
      <c r="AE195" s="313">
        <v>1</v>
      </c>
      <c r="AF195" s="313" t="s">
        <v>3322</v>
      </c>
      <c r="AG195" s="540"/>
      <c r="AH195" s="540"/>
      <c r="AI195" s="541"/>
      <c r="AJ195" s="541"/>
      <c r="AK195" s="541"/>
      <c r="AL195" s="541"/>
      <c r="AM195" s="541"/>
      <c r="AN195" s="541"/>
      <c r="AO195" s="541"/>
      <c r="AP195" s="541"/>
      <c r="AQ195" s="541"/>
      <c r="AR195" s="541"/>
      <c r="AS195" s="541"/>
      <c r="AT195" s="541"/>
      <c r="AU195" s="541"/>
      <c r="AV195" s="541"/>
      <c r="AW195" s="541"/>
      <c r="AX195" s="541"/>
      <c r="AY195" s="541"/>
      <c r="AZ195" s="541"/>
      <c r="BA195" s="541"/>
      <c r="BB195" s="541"/>
      <c r="BC195" s="541"/>
      <c r="BD195" s="541"/>
    </row>
    <row r="196" spans="1:56" s="319" customFormat="1" ht="98">
      <c r="A196" s="543" t="s">
        <v>3860</v>
      </c>
      <c r="B196" s="313" t="s">
        <v>3861</v>
      </c>
      <c r="C196" s="303"/>
      <c r="D196" s="303"/>
      <c r="E196" s="303"/>
      <c r="F196" s="303"/>
      <c r="G196" s="303"/>
      <c r="H196" s="535">
        <v>6</v>
      </c>
      <c r="I196" s="536"/>
      <c r="J196" s="313" t="s">
        <v>5898</v>
      </c>
      <c r="K196" s="303" t="s">
        <v>3316</v>
      </c>
      <c r="L196" s="313" t="s">
        <v>2052</v>
      </c>
      <c r="M196" s="313" t="s">
        <v>3862</v>
      </c>
      <c r="N196" s="313" t="s">
        <v>3902</v>
      </c>
      <c r="O196" s="313" t="s">
        <v>3901</v>
      </c>
      <c r="P196" s="303" t="s">
        <v>50</v>
      </c>
      <c r="Q196" s="313" t="s">
        <v>5899</v>
      </c>
      <c r="R196" s="303" t="s">
        <v>49</v>
      </c>
      <c r="S196" s="303">
        <v>0</v>
      </c>
      <c r="T196" s="313" t="s">
        <v>3863</v>
      </c>
      <c r="U196" s="313" t="s">
        <v>3856</v>
      </c>
      <c r="V196" s="303" t="s">
        <v>49</v>
      </c>
      <c r="W196" s="303" t="s">
        <v>68</v>
      </c>
      <c r="X196" s="313" t="s">
        <v>3858</v>
      </c>
      <c r="Y196" s="313" t="s">
        <v>49</v>
      </c>
      <c r="Z196" s="545" t="s">
        <v>49</v>
      </c>
      <c r="AA196" s="384">
        <v>46345.72</v>
      </c>
      <c r="AB196" s="539">
        <v>4262.5</v>
      </c>
      <c r="AC196" s="313" t="s">
        <v>5897</v>
      </c>
      <c r="AD196" s="313">
        <v>2001</v>
      </c>
      <c r="AE196" s="313">
        <v>1</v>
      </c>
      <c r="AF196" s="313" t="s">
        <v>3322</v>
      </c>
      <c r="AG196" s="540"/>
      <c r="AH196" s="540"/>
      <c r="AI196" s="541"/>
      <c r="AJ196" s="541"/>
      <c r="AK196" s="541"/>
      <c r="AL196" s="541"/>
      <c r="AM196" s="541"/>
      <c r="AN196" s="541"/>
      <c r="AO196" s="541"/>
      <c r="AP196" s="541"/>
      <c r="AQ196" s="541"/>
      <c r="AR196" s="541"/>
      <c r="AS196" s="541"/>
      <c r="AT196" s="541"/>
      <c r="AU196" s="541"/>
      <c r="AV196" s="541"/>
      <c r="AW196" s="541"/>
      <c r="AX196" s="541"/>
      <c r="AY196" s="541"/>
      <c r="AZ196" s="541"/>
      <c r="BA196" s="541"/>
      <c r="BB196" s="541"/>
      <c r="BC196" s="541"/>
      <c r="BD196" s="541"/>
    </row>
    <row r="197" spans="1:56" s="319" customFormat="1" ht="70">
      <c r="A197" s="543" t="s">
        <v>3285</v>
      </c>
      <c r="B197" s="313" t="s">
        <v>3864</v>
      </c>
      <c r="C197" s="303"/>
      <c r="D197" s="303"/>
      <c r="E197" s="303"/>
      <c r="F197" s="303"/>
      <c r="G197" s="303"/>
      <c r="H197" s="535">
        <v>6</v>
      </c>
      <c r="I197" s="536"/>
      <c r="J197" s="313" t="s">
        <v>5900</v>
      </c>
      <c r="K197" s="303" t="s">
        <v>3316</v>
      </c>
      <c r="L197" s="313" t="s">
        <v>2052</v>
      </c>
      <c r="M197" s="303" t="s">
        <v>3865</v>
      </c>
      <c r="N197" s="313" t="s">
        <v>50</v>
      </c>
      <c r="O197" s="313"/>
      <c r="P197" s="303" t="s">
        <v>50</v>
      </c>
      <c r="Q197" s="313" t="s">
        <v>3866</v>
      </c>
      <c r="R197" s="303" t="s">
        <v>56</v>
      </c>
      <c r="S197" s="303">
        <v>0</v>
      </c>
      <c r="T197" s="313">
        <v>0</v>
      </c>
      <c r="U197" s="313" t="s">
        <v>3856</v>
      </c>
      <c r="V197" s="303" t="s">
        <v>3285</v>
      </c>
      <c r="W197" s="303" t="s">
        <v>68</v>
      </c>
      <c r="X197" s="313" t="s">
        <v>3867</v>
      </c>
      <c r="Y197" s="313" t="s">
        <v>3868</v>
      </c>
      <c r="Z197" s="545" t="s">
        <v>49</v>
      </c>
      <c r="AA197" s="384">
        <v>2067.46</v>
      </c>
      <c r="AB197" s="539">
        <v>1287.5</v>
      </c>
      <c r="AC197" s="313" t="s">
        <v>5901</v>
      </c>
      <c r="AD197" s="313" t="s">
        <v>1063</v>
      </c>
      <c r="AE197" s="313" t="s">
        <v>3869</v>
      </c>
      <c r="AF197" s="313" t="s">
        <v>3322</v>
      </c>
      <c r="AG197" s="540"/>
      <c r="AH197" s="540"/>
      <c r="AI197" s="541"/>
      <c r="AJ197" s="541"/>
      <c r="AK197" s="541"/>
      <c r="AL197" s="541"/>
      <c r="AM197" s="541"/>
      <c r="AN197" s="541"/>
      <c r="AO197" s="541"/>
      <c r="AP197" s="541"/>
      <c r="AQ197" s="541"/>
      <c r="AR197" s="541"/>
      <c r="AS197" s="541"/>
      <c r="AT197" s="541"/>
      <c r="AU197" s="541"/>
      <c r="AV197" s="541"/>
      <c r="AW197" s="541"/>
      <c r="AX197" s="541"/>
      <c r="AY197" s="541"/>
      <c r="AZ197" s="541"/>
      <c r="BA197" s="541"/>
      <c r="BB197" s="541"/>
      <c r="BC197" s="541"/>
      <c r="BD197" s="541"/>
    </row>
    <row r="198" spans="1:56" s="319" customFormat="1" ht="98">
      <c r="A198" s="543" t="s">
        <v>3870</v>
      </c>
      <c r="B198" s="313" t="s">
        <v>3871</v>
      </c>
      <c r="C198" s="303"/>
      <c r="D198" s="303"/>
      <c r="E198" s="303"/>
      <c r="F198" s="303"/>
      <c r="G198" s="303"/>
      <c r="H198" s="535">
        <v>6</v>
      </c>
      <c r="I198" s="536"/>
      <c r="J198" s="313" t="s">
        <v>3872</v>
      </c>
      <c r="K198" s="303" t="s">
        <v>3316</v>
      </c>
      <c r="L198" s="313" t="s">
        <v>2052</v>
      </c>
      <c r="M198" s="313" t="s">
        <v>3873</v>
      </c>
      <c r="N198" s="313" t="s">
        <v>50</v>
      </c>
      <c r="O198" s="313"/>
      <c r="P198" s="303" t="s">
        <v>50</v>
      </c>
      <c r="Q198" s="313" t="s">
        <v>49</v>
      </c>
      <c r="R198" s="303" t="s">
        <v>56</v>
      </c>
      <c r="S198" s="303">
        <v>0</v>
      </c>
      <c r="T198" s="313">
        <v>0</v>
      </c>
      <c r="U198" s="313" t="s">
        <v>3856</v>
      </c>
      <c r="V198" s="303" t="s">
        <v>49</v>
      </c>
      <c r="W198" s="303" t="s">
        <v>49</v>
      </c>
      <c r="X198" s="313" t="s">
        <v>49</v>
      </c>
      <c r="Y198" s="313" t="s">
        <v>49</v>
      </c>
      <c r="Z198" s="545" t="s">
        <v>49</v>
      </c>
      <c r="AA198" s="384">
        <v>19879.490000000002</v>
      </c>
      <c r="AB198" s="539">
        <v>1287.5</v>
      </c>
      <c r="AC198" s="313" t="s">
        <v>5902</v>
      </c>
      <c r="AD198" s="313" t="s">
        <v>1063</v>
      </c>
      <c r="AE198" s="313" t="s">
        <v>3869</v>
      </c>
      <c r="AF198" s="313" t="s">
        <v>3322</v>
      </c>
      <c r="AG198" s="540"/>
      <c r="AH198" s="540"/>
      <c r="AI198" s="541"/>
      <c r="AJ198" s="541"/>
      <c r="AK198" s="541"/>
      <c r="AL198" s="541"/>
      <c r="AM198" s="541"/>
      <c r="AN198" s="541"/>
      <c r="AO198" s="541"/>
      <c r="AP198" s="541"/>
      <c r="AQ198" s="541"/>
      <c r="AR198" s="541"/>
      <c r="AS198" s="541"/>
      <c r="AT198" s="541"/>
      <c r="AU198" s="541"/>
      <c r="AV198" s="541"/>
      <c r="AW198" s="541"/>
      <c r="AX198" s="541"/>
      <c r="AY198" s="541"/>
      <c r="AZ198" s="541"/>
      <c r="BA198" s="541"/>
      <c r="BB198" s="541"/>
      <c r="BC198" s="541"/>
      <c r="BD198" s="541"/>
    </row>
    <row r="199" spans="1:56" s="319" customFormat="1" ht="70">
      <c r="A199" s="543" t="s">
        <v>3874</v>
      </c>
      <c r="B199" s="313" t="s">
        <v>3875</v>
      </c>
      <c r="C199" s="303"/>
      <c r="D199" s="303"/>
      <c r="E199" s="303"/>
      <c r="F199" s="303"/>
      <c r="G199" s="303"/>
      <c r="H199" s="535">
        <v>6</v>
      </c>
      <c r="I199" s="536"/>
      <c r="J199" s="313" t="s">
        <v>3876</v>
      </c>
      <c r="K199" s="303" t="s">
        <v>3316</v>
      </c>
      <c r="L199" s="313" t="s">
        <v>2052</v>
      </c>
      <c r="M199" s="313" t="s">
        <v>3877</v>
      </c>
      <c r="N199" s="313" t="s">
        <v>3397</v>
      </c>
      <c r="O199" s="313"/>
      <c r="P199" s="303" t="s">
        <v>121</v>
      </c>
      <c r="Q199" s="313" t="s">
        <v>3878</v>
      </c>
      <c r="R199" s="303" t="s">
        <v>49</v>
      </c>
      <c r="S199" s="303">
        <v>0</v>
      </c>
      <c r="T199" s="313">
        <v>0</v>
      </c>
      <c r="U199" s="313" t="s">
        <v>3856</v>
      </c>
      <c r="V199" s="303" t="s">
        <v>49</v>
      </c>
      <c r="W199" s="303" t="s">
        <v>49</v>
      </c>
      <c r="X199" s="313" t="s">
        <v>49</v>
      </c>
      <c r="Y199" s="313" t="s">
        <v>49</v>
      </c>
      <c r="Z199" s="545" t="s">
        <v>49</v>
      </c>
      <c r="AA199" s="384">
        <v>662.65</v>
      </c>
      <c r="AB199" s="546">
        <v>0</v>
      </c>
      <c r="AC199" s="313" t="s">
        <v>3321</v>
      </c>
      <c r="AD199" s="313" t="s">
        <v>1063</v>
      </c>
      <c r="AE199" s="313">
        <v>1</v>
      </c>
      <c r="AF199" s="313" t="s">
        <v>23</v>
      </c>
      <c r="AG199" s="540"/>
      <c r="AH199" s="540"/>
      <c r="AI199" s="541"/>
      <c r="AJ199" s="541"/>
      <c r="AK199" s="541"/>
      <c r="AL199" s="541"/>
      <c r="AM199" s="541"/>
      <c r="AN199" s="541"/>
      <c r="AO199" s="541"/>
      <c r="AP199" s="541"/>
      <c r="AQ199" s="541"/>
      <c r="AR199" s="541"/>
      <c r="AS199" s="541"/>
      <c r="AT199" s="541"/>
      <c r="AU199" s="541"/>
      <c r="AV199" s="541"/>
      <c r="AW199" s="541"/>
      <c r="AX199" s="541"/>
      <c r="AY199" s="541"/>
      <c r="AZ199" s="541"/>
      <c r="BA199" s="541"/>
      <c r="BB199" s="541"/>
      <c r="BC199" s="541"/>
      <c r="BD199" s="541"/>
    </row>
    <row r="200" spans="1:56" s="319" customFormat="1" ht="70">
      <c r="A200" s="543" t="s">
        <v>3879</v>
      </c>
      <c r="B200" s="313" t="s">
        <v>3880</v>
      </c>
      <c r="C200" s="303"/>
      <c r="D200" s="303"/>
      <c r="E200" s="303"/>
      <c r="F200" s="303"/>
      <c r="G200" s="303"/>
      <c r="H200" s="535">
        <v>6</v>
      </c>
      <c r="I200" s="536"/>
      <c r="J200" s="313" t="s">
        <v>3325</v>
      </c>
      <c r="K200" s="303" t="s">
        <v>3316</v>
      </c>
      <c r="L200" s="313" t="s">
        <v>2052</v>
      </c>
      <c r="M200" s="313" t="s">
        <v>3881</v>
      </c>
      <c r="N200" s="313" t="s">
        <v>3882</v>
      </c>
      <c r="O200" s="313"/>
      <c r="P200" s="303" t="s">
        <v>121</v>
      </c>
      <c r="Q200" s="313" t="s">
        <v>49</v>
      </c>
      <c r="R200" s="303" t="s">
        <v>49</v>
      </c>
      <c r="S200" s="303">
        <v>0</v>
      </c>
      <c r="T200" s="313">
        <v>0</v>
      </c>
      <c r="U200" s="313" t="s">
        <v>3856</v>
      </c>
      <c r="V200" s="303" t="s">
        <v>49</v>
      </c>
      <c r="W200" s="303" t="s">
        <v>49</v>
      </c>
      <c r="X200" s="313" t="s">
        <v>3883</v>
      </c>
      <c r="Y200" s="313" t="s">
        <v>49</v>
      </c>
      <c r="Z200" s="545" t="s">
        <v>49</v>
      </c>
      <c r="AA200" s="384">
        <v>1242.8023000000001</v>
      </c>
      <c r="AB200" s="539">
        <v>267.8</v>
      </c>
      <c r="AC200" s="313" t="s">
        <v>3321</v>
      </c>
      <c r="AD200" s="313" t="s">
        <v>1063</v>
      </c>
      <c r="AE200" s="313">
        <v>1</v>
      </c>
      <c r="AF200" s="313" t="s">
        <v>3884</v>
      </c>
      <c r="AG200" s="540"/>
      <c r="AH200" s="540"/>
      <c r="AI200" s="541"/>
      <c r="AJ200" s="541"/>
      <c r="AK200" s="541"/>
      <c r="AL200" s="541"/>
      <c r="AM200" s="541"/>
      <c r="AN200" s="541"/>
      <c r="AO200" s="541"/>
      <c r="AP200" s="541"/>
      <c r="AQ200" s="541"/>
      <c r="AR200" s="541"/>
      <c r="AS200" s="541"/>
      <c r="AT200" s="541"/>
      <c r="AU200" s="541"/>
      <c r="AV200" s="541"/>
      <c r="AW200" s="541"/>
      <c r="AX200" s="541"/>
      <c r="AY200" s="541"/>
      <c r="AZ200" s="541"/>
      <c r="BA200" s="541"/>
      <c r="BB200" s="541"/>
      <c r="BC200" s="541"/>
      <c r="BD200" s="541"/>
    </row>
    <row r="201" spans="1:56" s="319" customFormat="1" ht="70">
      <c r="A201" s="543" t="s">
        <v>3885</v>
      </c>
      <c r="B201" s="313" t="s">
        <v>3886</v>
      </c>
      <c r="C201" s="303"/>
      <c r="D201" s="303"/>
      <c r="E201" s="303"/>
      <c r="F201" s="303"/>
      <c r="G201" s="303"/>
      <c r="H201" s="535">
        <v>6</v>
      </c>
      <c r="I201" s="536"/>
      <c r="J201" s="313" t="s">
        <v>1450</v>
      </c>
      <c r="K201" s="303" t="s">
        <v>3316</v>
      </c>
      <c r="L201" s="313" t="s">
        <v>2052</v>
      </c>
      <c r="M201" s="313" t="s">
        <v>3887</v>
      </c>
      <c r="N201" s="313" t="s">
        <v>3882</v>
      </c>
      <c r="O201" s="313"/>
      <c r="P201" s="303" t="s">
        <v>121</v>
      </c>
      <c r="Q201" s="313" t="s">
        <v>3888</v>
      </c>
      <c r="R201" s="303" t="s">
        <v>49</v>
      </c>
      <c r="S201" s="303">
        <v>0</v>
      </c>
      <c r="T201" s="313">
        <v>0</v>
      </c>
      <c r="U201" s="313" t="s">
        <v>3856</v>
      </c>
      <c r="V201" s="303" t="s">
        <v>49</v>
      </c>
      <c r="W201" s="303" t="s">
        <v>49</v>
      </c>
      <c r="X201" s="313" t="s">
        <v>3889</v>
      </c>
      <c r="Y201" s="313" t="s">
        <v>49</v>
      </c>
      <c r="Z201" s="545" t="s">
        <v>49</v>
      </c>
      <c r="AA201" s="384">
        <v>1242.8023000000001</v>
      </c>
      <c r="AB201" s="539">
        <v>2029.1000000000001</v>
      </c>
      <c r="AC201" s="313" t="s">
        <v>3321</v>
      </c>
      <c r="AD201" s="313">
        <v>2020</v>
      </c>
      <c r="AE201" s="313">
        <v>1</v>
      </c>
      <c r="AF201" s="313" t="s">
        <v>3884</v>
      </c>
      <c r="AG201" s="540"/>
      <c r="AH201" s="540"/>
      <c r="AI201" s="541"/>
      <c r="AJ201" s="541"/>
      <c r="AK201" s="541"/>
      <c r="AL201" s="541"/>
      <c r="AM201" s="541"/>
      <c r="AN201" s="541"/>
      <c r="AO201" s="541"/>
      <c r="AP201" s="541"/>
      <c r="AQ201" s="541"/>
      <c r="AR201" s="541"/>
      <c r="AS201" s="541"/>
      <c r="AT201" s="541"/>
      <c r="AU201" s="541"/>
      <c r="AV201" s="541"/>
      <c r="AW201" s="541"/>
      <c r="AX201" s="541"/>
      <c r="AY201" s="541"/>
      <c r="AZ201" s="541"/>
      <c r="BA201" s="541"/>
      <c r="BB201" s="541"/>
      <c r="BC201" s="541"/>
      <c r="BD201" s="541"/>
    </row>
    <row r="202" spans="1:56" s="319" customFormat="1" ht="70">
      <c r="A202" s="243" t="s">
        <v>3890</v>
      </c>
      <c r="B202" s="313" t="s">
        <v>3891</v>
      </c>
      <c r="C202" s="303"/>
      <c r="D202" s="303"/>
      <c r="E202" s="303"/>
      <c r="F202" s="303"/>
      <c r="G202" s="303"/>
      <c r="H202" s="313">
        <v>6</v>
      </c>
      <c r="I202" s="536"/>
      <c r="J202" s="313" t="s">
        <v>3325</v>
      </c>
      <c r="K202" s="303" t="s">
        <v>3316</v>
      </c>
      <c r="L202" s="313" t="s">
        <v>2052</v>
      </c>
      <c r="M202" s="313" t="s">
        <v>3892</v>
      </c>
      <c r="N202" s="313" t="s">
        <v>3882</v>
      </c>
      <c r="O202" s="313"/>
      <c r="P202" s="303" t="s">
        <v>50</v>
      </c>
      <c r="Q202" s="313" t="s">
        <v>49</v>
      </c>
      <c r="R202" s="303" t="s">
        <v>49</v>
      </c>
      <c r="S202" s="303">
        <v>0</v>
      </c>
      <c r="T202" s="313">
        <v>0</v>
      </c>
      <c r="U202" s="313" t="s">
        <v>3856</v>
      </c>
      <c r="V202" s="303" t="s">
        <v>49</v>
      </c>
      <c r="W202" s="303" t="s">
        <v>49</v>
      </c>
      <c r="X202" s="313" t="s">
        <v>49</v>
      </c>
      <c r="Y202" s="313" t="s">
        <v>49</v>
      </c>
      <c r="Z202" s="545" t="s">
        <v>49</v>
      </c>
      <c r="AA202" s="384">
        <v>932.10172499999999</v>
      </c>
      <c r="AB202" s="539">
        <v>292.52</v>
      </c>
      <c r="AC202" s="313" t="s">
        <v>3321</v>
      </c>
      <c r="AD202" s="313" t="s">
        <v>1063</v>
      </c>
      <c r="AE202" s="313">
        <v>1</v>
      </c>
      <c r="AF202" s="313" t="s">
        <v>3884</v>
      </c>
      <c r="AG202" s="540"/>
      <c r="AH202" s="540"/>
      <c r="AI202" s="541"/>
      <c r="AJ202" s="541"/>
      <c r="AK202" s="541"/>
      <c r="AL202" s="541"/>
      <c r="AM202" s="541"/>
      <c r="AN202" s="541"/>
      <c r="AO202" s="541"/>
      <c r="AP202" s="541"/>
      <c r="AQ202" s="541"/>
      <c r="AR202" s="541"/>
      <c r="AS202" s="541"/>
      <c r="AT202" s="541"/>
      <c r="AU202" s="541"/>
      <c r="AV202" s="541"/>
      <c r="AW202" s="541"/>
      <c r="AX202" s="541"/>
      <c r="AY202" s="541"/>
      <c r="AZ202" s="541"/>
      <c r="BA202" s="541"/>
      <c r="BB202" s="541"/>
      <c r="BC202" s="541"/>
      <c r="BD202" s="541"/>
    </row>
  </sheetData>
  <sheetProtection algorithmName="SHA-512" hashValue="i3Wsya4Po84Oq0yW3v2q6HwKfv84JqTOGHWTyoTHoKAsobLmEyC3zAlkRWQFqxv+lPHLjuyLpYAUG8E8oihPTA==" saltValue="bRjrod7ydiVJNAadSrbWgw==" spinCount="100000" sheet="1" objects="1" scenarios="1"/>
  <mergeCells count="4">
    <mergeCell ref="C2:I2"/>
    <mergeCell ref="J1:L1"/>
    <mergeCell ref="A1:I1"/>
    <mergeCell ref="N1:R1"/>
  </mergeCells>
  <pageMargins left="0.25" right="0.25" top="0.25" bottom="0.25" header="0.3" footer="0.3"/>
  <pageSetup orientation="landscape" horizontalDpi="1200" verticalDpi="120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D66DD-AA9B-E64A-B3A9-76CB113CFD77}">
  <sheetPr codeName="Sheet8"/>
  <dimension ref="A1:AF110"/>
  <sheetViews>
    <sheetView showGridLines="0" zoomScaleNormal="100" workbookViewId="0">
      <pane xSplit="1" ySplit="2" topLeftCell="B3" activePane="bottomRight" state="frozen"/>
      <selection activeCell="D18" sqref="D18"/>
      <selection pane="topRight" activeCell="D18" sqref="D18"/>
      <selection pane="bottomLeft" activeCell="D18" sqref="D18"/>
      <selection pane="bottomRight" activeCell="D18" sqref="D18"/>
    </sheetView>
  </sheetViews>
  <sheetFormatPr baseColWidth="10" defaultColWidth="9.1640625" defaultRowHeight="13"/>
  <cols>
    <col min="1" max="1" width="32.1640625" style="23" customWidth="1"/>
    <col min="2" max="2" width="63.33203125" style="24" customWidth="1"/>
    <col min="3" max="9" width="3.5" style="23" customWidth="1"/>
    <col min="10" max="12" width="12" style="23" customWidth="1"/>
    <col min="13" max="13" width="45.33203125" style="23" customWidth="1"/>
    <col min="14" max="15" width="14.33203125" style="23" customWidth="1"/>
    <col min="16" max="16" width="14.6640625" style="23" customWidth="1"/>
    <col min="17" max="17" width="24" style="23" customWidth="1"/>
    <col min="18" max="18" width="14" style="23" customWidth="1"/>
    <col min="19" max="19" width="12.33203125" style="23" customWidth="1"/>
    <col min="20" max="20" width="28.33203125" style="23" customWidth="1"/>
    <col min="21" max="21" width="13.5" style="23" customWidth="1"/>
    <col min="22" max="22" width="14.5" style="23" customWidth="1"/>
    <col min="23" max="23" width="14" style="23" customWidth="1"/>
    <col min="24" max="24" width="19.6640625" style="23" customWidth="1"/>
    <col min="25" max="25" width="13.83203125" style="23" customWidth="1"/>
    <col min="26" max="26" width="15" style="23" customWidth="1"/>
    <col min="27" max="28" width="14.5" style="23" customWidth="1"/>
    <col min="29" max="29" width="12.5" style="23" customWidth="1"/>
    <col min="30" max="30" width="11.6640625" style="23" customWidth="1"/>
    <col min="31" max="31" width="12.5" style="23" customWidth="1"/>
    <col min="32" max="32" width="14.6640625" style="25" customWidth="1"/>
    <col min="33" max="16384" width="9.1640625" style="23"/>
  </cols>
  <sheetData>
    <row r="1" spans="1:32" s="25" customFormat="1" ht="86" customHeight="1" thickBot="1">
      <c r="A1" s="687" t="s">
        <v>4776</v>
      </c>
      <c r="B1" s="687"/>
      <c r="C1" s="687"/>
      <c r="D1" s="687"/>
      <c r="E1" s="687"/>
      <c r="F1" s="687"/>
      <c r="G1" s="687"/>
      <c r="H1" s="687"/>
      <c r="I1" s="687"/>
      <c r="J1" s="694" t="s">
        <v>4410</v>
      </c>
      <c r="K1" s="695"/>
      <c r="L1" s="695"/>
      <c r="M1" s="68" t="s">
        <v>1687</v>
      </c>
      <c r="N1" s="691" t="s">
        <v>5998</v>
      </c>
      <c r="O1" s="692"/>
      <c r="P1" s="692"/>
      <c r="Q1" s="692"/>
      <c r="R1" s="692"/>
      <c r="S1" s="693"/>
      <c r="T1" s="61"/>
      <c r="U1" s="61"/>
      <c r="V1" s="61"/>
      <c r="W1" s="61"/>
      <c r="X1" s="61"/>
      <c r="Y1" s="61"/>
      <c r="Z1" s="61"/>
      <c r="AA1" s="61"/>
      <c r="AB1" s="61"/>
      <c r="AC1" s="62"/>
      <c r="AD1" s="63"/>
      <c r="AE1" s="61"/>
      <c r="AF1" s="62"/>
    </row>
    <row r="2" spans="1:32" s="133" customFormat="1" ht="239" thickBot="1">
      <c r="A2" s="144" t="s">
        <v>2611</v>
      </c>
      <c r="B2" s="145" t="s">
        <v>4398</v>
      </c>
      <c r="C2" s="699" t="s">
        <v>2612</v>
      </c>
      <c r="D2" s="700"/>
      <c r="E2" s="700"/>
      <c r="F2" s="700"/>
      <c r="G2" s="700"/>
      <c r="H2" s="700"/>
      <c r="I2" s="701"/>
      <c r="J2" s="145" t="s">
        <v>4396</v>
      </c>
      <c r="K2" s="145" t="s">
        <v>2613</v>
      </c>
      <c r="L2" s="145" t="s">
        <v>2614</v>
      </c>
      <c r="M2" s="145" t="s">
        <v>2615</v>
      </c>
      <c r="N2" s="145" t="s">
        <v>4397</v>
      </c>
      <c r="O2" s="145" t="s">
        <v>4399</v>
      </c>
      <c r="P2" s="145" t="s">
        <v>4400</v>
      </c>
      <c r="Q2" s="145" t="s">
        <v>2616</v>
      </c>
      <c r="R2" s="146" t="s">
        <v>2617</v>
      </c>
      <c r="S2" s="146" t="s">
        <v>2618</v>
      </c>
      <c r="T2" s="146" t="s">
        <v>2619</v>
      </c>
      <c r="U2" s="145" t="s">
        <v>2620</v>
      </c>
      <c r="V2" s="145" t="s">
        <v>2621</v>
      </c>
      <c r="W2" s="145" t="s">
        <v>2622</v>
      </c>
      <c r="X2" s="145" t="s">
        <v>2623</v>
      </c>
      <c r="Y2" s="145" t="s">
        <v>2624</v>
      </c>
      <c r="Z2" s="145" t="s">
        <v>5982</v>
      </c>
      <c r="AA2" s="116" t="s">
        <v>4778</v>
      </c>
      <c r="AB2" s="116" t="s">
        <v>4779</v>
      </c>
      <c r="AC2" s="147" t="s">
        <v>2625</v>
      </c>
      <c r="AD2" s="145" t="s">
        <v>2626</v>
      </c>
      <c r="AE2" s="145" t="s">
        <v>2627</v>
      </c>
      <c r="AF2" s="148" t="s">
        <v>1686</v>
      </c>
    </row>
    <row r="3" spans="1:32" s="80" customFormat="1" ht="42">
      <c r="A3" s="114" t="s">
        <v>4556</v>
      </c>
      <c r="B3" s="160" t="s">
        <v>4557</v>
      </c>
      <c r="C3" s="50">
        <v>2</v>
      </c>
      <c r="D3" s="50">
        <v>4</v>
      </c>
      <c r="E3" s="50"/>
      <c r="F3" s="50"/>
      <c r="G3" s="50"/>
      <c r="H3" s="50"/>
      <c r="I3" s="161"/>
      <c r="J3" s="160">
        <v>242</v>
      </c>
      <c r="K3" s="160" t="s">
        <v>4418</v>
      </c>
      <c r="L3" s="160" t="s">
        <v>1705</v>
      </c>
      <c r="M3" s="160" t="s">
        <v>4558</v>
      </c>
      <c r="N3" s="160" t="s">
        <v>4559</v>
      </c>
      <c r="O3" s="160" t="s">
        <v>1987</v>
      </c>
      <c r="P3" s="160" t="s">
        <v>53</v>
      </c>
      <c r="Q3" s="160" t="s">
        <v>4560</v>
      </c>
      <c r="R3" s="160">
        <v>2</v>
      </c>
      <c r="S3" s="160" t="s">
        <v>1715</v>
      </c>
      <c r="T3" s="137">
        <v>3</v>
      </c>
      <c r="U3" s="160" t="s">
        <v>376</v>
      </c>
      <c r="V3" s="160">
        <v>1</v>
      </c>
      <c r="W3" s="135" t="s">
        <v>73</v>
      </c>
      <c r="X3" s="134" t="s">
        <v>4561</v>
      </c>
      <c r="Y3" s="135" t="s">
        <v>68</v>
      </c>
      <c r="Z3" s="135" t="s">
        <v>68</v>
      </c>
      <c r="AA3" s="163" t="s">
        <v>4428</v>
      </c>
      <c r="AB3" s="110">
        <v>0</v>
      </c>
      <c r="AC3" s="135">
        <v>1</v>
      </c>
      <c r="AD3" s="135">
        <v>2019</v>
      </c>
      <c r="AE3" s="135">
        <v>2</v>
      </c>
      <c r="AF3" s="135"/>
    </row>
    <row r="4" spans="1:32" s="80" customFormat="1" ht="56">
      <c r="A4" s="114" t="s">
        <v>4562</v>
      </c>
      <c r="B4" s="160" t="s">
        <v>4563</v>
      </c>
      <c r="C4" s="50">
        <v>2</v>
      </c>
      <c r="D4" s="50">
        <v>4</v>
      </c>
      <c r="E4" s="50"/>
      <c r="F4" s="50"/>
      <c r="G4" s="50"/>
      <c r="H4" s="50"/>
      <c r="I4" s="161"/>
      <c r="J4" s="160"/>
      <c r="K4" s="160" t="s">
        <v>4418</v>
      </c>
      <c r="L4" s="160" t="s">
        <v>1705</v>
      </c>
      <c r="M4" s="160" t="s">
        <v>4558</v>
      </c>
      <c r="N4" s="160" t="s">
        <v>4559</v>
      </c>
      <c r="O4" s="160" t="s">
        <v>1995</v>
      </c>
      <c r="P4" s="160" t="s">
        <v>53</v>
      </c>
      <c r="Q4" s="160" t="s">
        <v>4564</v>
      </c>
      <c r="R4" s="160">
        <v>2</v>
      </c>
      <c r="S4" s="160" t="s">
        <v>1715</v>
      </c>
      <c r="T4" s="137">
        <v>0</v>
      </c>
      <c r="U4" s="160" t="s">
        <v>4565</v>
      </c>
      <c r="V4" s="160">
        <v>1</v>
      </c>
      <c r="W4" s="135" t="s">
        <v>73</v>
      </c>
      <c r="X4" s="134" t="s">
        <v>4561</v>
      </c>
      <c r="Y4" s="135" t="s">
        <v>68</v>
      </c>
      <c r="Z4" s="135" t="s">
        <v>68</v>
      </c>
      <c r="AA4" s="163" t="s">
        <v>4428</v>
      </c>
      <c r="AB4" s="110">
        <v>0</v>
      </c>
      <c r="AC4" s="135">
        <v>1</v>
      </c>
      <c r="AD4" s="135">
        <v>2019</v>
      </c>
      <c r="AE4" s="135">
        <v>2</v>
      </c>
      <c r="AF4" s="135"/>
    </row>
    <row r="5" spans="1:32" s="80" customFormat="1" ht="56">
      <c r="A5" s="114" t="s">
        <v>5494</v>
      </c>
      <c r="B5" s="160" t="s">
        <v>5495</v>
      </c>
      <c r="C5" s="50">
        <v>2</v>
      </c>
      <c r="D5" s="50">
        <v>4</v>
      </c>
      <c r="E5" s="50"/>
      <c r="F5" s="50"/>
      <c r="G5" s="50"/>
      <c r="H5" s="50"/>
      <c r="I5" s="161"/>
      <c r="J5" s="160">
        <v>1808</v>
      </c>
      <c r="K5" s="160" t="s">
        <v>4418</v>
      </c>
      <c r="L5" s="160" t="s">
        <v>1705</v>
      </c>
      <c r="M5" s="160" t="s">
        <v>5496</v>
      </c>
      <c r="N5" s="160" t="s">
        <v>4559</v>
      </c>
      <c r="O5" s="160" t="s">
        <v>1995</v>
      </c>
      <c r="P5" s="160" t="s">
        <v>53</v>
      </c>
      <c r="Q5" s="160" t="s">
        <v>4564</v>
      </c>
      <c r="R5" s="160">
        <v>2</v>
      </c>
      <c r="S5" s="160" t="s">
        <v>1715</v>
      </c>
      <c r="T5" s="137">
        <v>0</v>
      </c>
      <c r="U5" s="160" t="s">
        <v>4565</v>
      </c>
      <c r="V5" s="160">
        <v>1</v>
      </c>
      <c r="W5" s="135" t="s">
        <v>73</v>
      </c>
      <c r="X5" s="134" t="s">
        <v>4561</v>
      </c>
      <c r="Y5" s="135" t="s">
        <v>68</v>
      </c>
      <c r="Z5" s="135" t="s">
        <v>68</v>
      </c>
      <c r="AA5" s="163" t="s">
        <v>4428</v>
      </c>
      <c r="AB5" s="110">
        <v>0</v>
      </c>
      <c r="AC5" s="135">
        <v>1</v>
      </c>
      <c r="AD5" s="135">
        <v>2023</v>
      </c>
      <c r="AE5" s="135">
        <v>2</v>
      </c>
      <c r="AF5" s="135"/>
    </row>
    <row r="6" spans="1:32" s="80" customFormat="1" ht="112">
      <c r="A6" s="114" t="s">
        <v>4566</v>
      </c>
      <c r="B6" s="174" t="s">
        <v>4567</v>
      </c>
      <c r="C6" s="50">
        <v>2</v>
      </c>
      <c r="D6" s="50">
        <v>4</v>
      </c>
      <c r="E6" s="50"/>
      <c r="F6" s="50"/>
      <c r="G6" s="50"/>
      <c r="H6" s="50"/>
      <c r="I6" s="161"/>
      <c r="J6" s="160">
        <v>512</v>
      </c>
      <c r="K6" s="160" t="s">
        <v>4418</v>
      </c>
      <c r="L6" s="160" t="s">
        <v>1705</v>
      </c>
      <c r="M6" s="160" t="s">
        <v>4558</v>
      </c>
      <c r="N6" s="160" t="s">
        <v>382</v>
      </c>
      <c r="O6" s="160" t="s">
        <v>1995</v>
      </c>
      <c r="P6" s="160" t="s">
        <v>53</v>
      </c>
      <c r="Q6" s="160" t="s">
        <v>4564</v>
      </c>
      <c r="R6" s="160">
        <v>2</v>
      </c>
      <c r="S6" s="160" t="s">
        <v>1715</v>
      </c>
      <c r="T6" s="137">
        <v>0</v>
      </c>
      <c r="U6" s="160" t="s">
        <v>4568</v>
      </c>
      <c r="V6" s="160">
        <v>1</v>
      </c>
      <c r="W6" s="135" t="s">
        <v>73</v>
      </c>
      <c r="X6" s="134" t="s">
        <v>2873</v>
      </c>
      <c r="Y6" s="135" t="s">
        <v>68</v>
      </c>
      <c r="Z6" s="135" t="s">
        <v>68</v>
      </c>
      <c r="AA6" s="163" t="s">
        <v>4428</v>
      </c>
      <c r="AB6" s="110">
        <v>0</v>
      </c>
      <c r="AC6" s="135">
        <v>1</v>
      </c>
      <c r="AD6" s="135">
        <v>2019</v>
      </c>
      <c r="AE6" s="135">
        <v>2</v>
      </c>
      <c r="AF6" s="135"/>
    </row>
    <row r="7" spans="1:32" s="80" customFormat="1" ht="70">
      <c r="A7" s="114" t="s">
        <v>4569</v>
      </c>
      <c r="B7" s="160" t="s">
        <v>4557</v>
      </c>
      <c r="C7" s="50">
        <v>2</v>
      </c>
      <c r="D7" s="50">
        <v>4</v>
      </c>
      <c r="E7" s="50"/>
      <c r="F7" s="50"/>
      <c r="G7" s="50"/>
      <c r="H7" s="50"/>
      <c r="I7" s="161"/>
      <c r="J7" s="160">
        <v>543</v>
      </c>
      <c r="K7" s="160" t="s">
        <v>4418</v>
      </c>
      <c r="L7" s="160" t="s">
        <v>1705</v>
      </c>
      <c r="M7" s="137" t="s">
        <v>4570</v>
      </c>
      <c r="N7" s="160" t="s">
        <v>4559</v>
      </c>
      <c r="O7" s="160" t="s">
        <v>1987</v>
      </c>
      <c r="P7" s="160" t="s">
        <v>53</v>
      </c>
      <c r="Q7" s="160" t="s">
        <v>4494</v>
      </c>
      <c r="R7" s="160">
        <v>2</v>
      </c>
      <c r="S7" s="160" t="s">
        <v>1715</v>
      </c>
      <c r="T7" s="137">
        <v>3</v>
      </c>
      <c r="U7" s="160" t="s">
        <v>376</v>
      </c>
      <c r="V7" s="160">
        <v>1</v>
      </c>
      <c r="W7" s="135" t="s">
        <v>73</v>
      </c>
      <c r="X7" s="134" t="s">
        <v>4561</v>
      </c>
      <c r="Y7" s="135" t="s">
        <v>68</v>
      </c>
      <c r="Z7" s="135" t="s">
        <v>68</v>
      </c>
      <c r="AA7" s="163" t="s">
        <v>4428</v>
      </c>
      <c r="AB7" s="110">
        <v>0</v>
      </c>
      <c r="AC7" s="135">
        <v>1</v>
      </c>
      <c r="AD7" s="135">
        <v>2019</v>
      </c>
      <c r="AE7" s="134">
        <v>2</v>
      </c>
      <c r="AF7" s="135"/>
    </row>
    <row r="8" spans="1:32" s="80" customFormat="1" ht="98">
      <c r="A8" s="114" t="s">
        <v>4571</v>
      </c>
      <c r="B8" s="160" t="s">
        <v>4572</v>
      </c>
      <c r="C8" s="50">
        <v>2</v>
      </c>
      <c r="D8" s="50">
        <v>4</v>
      </c>
      <c r="E8" s="50"/>
      <c r="F8" s="50"/>
      <c r="G8" s="50"/>
      <c r="H8" s="50"/>
      <c r="I8" s="161"/>
      <c r="J8" s="160">
        <v>602</v>
      </c>
      <c r="K8" s="160" t="s">
        <v>4418</v>
      </c>
      <c r="L8" s="160" t="s">
        <v>1705</v>
      </c>
      <c r="M8" s="137" t="s">
        <v>4573</v>
      </c>
      <c r="N8" s="160" t="s">
        <v>4559</v>
      </c>
      <c r="O8" s="160" t="s">
        <v>1987</v>
      </c>
      <c r="P8" s="160" t="s">
        <v>53</v>
      </c>
      <c r="Q8" s="160" t="s">
        <v>4494</v>
      </c>
      <c r="R8" s="160">
        <v>2</v>
      </c>
      <c r="S8" s="160">
        <v>3</v>
      </c>
      <c r="T8" s="137">
        <v>3</v>
      </c>
      <c r="U8" s="160" t="s">
        <v>376</v>
      </c>
      <c r="V8" s="160">
        <v>1</v>
      </c>
      <c r="W8" s="135" t="s">
        <v>73</v>
      </c>
      <c r="X8" s="134" t="s">
        <v>4561</v>
      </c>
      <c r="Y8" s="135" t="s">
        <v>68</v>
      </c>
      <c r="Z8" s="135" t="s">
        <v>68</v>
      </c>
      <c r="AA8" s="163" t="s">
        <v>4428</v>
      </c>
      <c r="AB8" s="110">
        <v>0</v>
      </c>
      <c r="AC8" s="135">
        <v>1</v>
      </c>
      <c r="AD8" s="135">
        <v>2022</v>
      </c>
      <c r="AE8" s="134">
        <v>2</v>
      </c>
      <c r="AF8" s="135"/>
    </row>
    <row r="9" spans="1:32" s="80" customFormat="1" ht="42">
      <c r="A9" s="114" t="s">
        <v>5497</v>
      </c>
      <c r="B9" s="160" t="s">
        <v>5498</v>
      </c>
      <c r="C9" s="50"/>
      <c r="D9" s="50"/>
      <c r="E9" s="50"/>
      <c r="F9" s="50"/>
      <c r="G9" s="50"/>
      <c r="H9" s="50"/>
      <c r="I9" s="161"/>
      <c r="J9" s="160">
        <v>517</v>
      </c>
      <c r="K9" s="160" t="s">
        <v>4418</v>
      </c>
      <c r="L9" s="160" t="s">
        <v>1705</v>
      </c>
      <c r="M9" s="137" t="s">
        <v>5499</v>
      </c>
      <c r="N9" s="160" t="s">
        <v>4559</v>
      </c>
      <c r="O9" s="160" t="s">
        <v>1987</v>
      </c>
      <c r="P9" s="160" t="s">
        <v>53</v>
      </c>
      <c r="Q9" s="160" t="s">
        <v>4494</v>
      </c>
      <c r="R9" s="160">
        <v>2</v>
      </c>
      <c r="S9" s="160">
        <v>3</v>
      </c>
      <c r="T9" s="137">
        <v>3</v>
      </c>
      <c r="U9" s="160" t="s">
        <v>376</v>
      </c>
      <c r="V9" s="160">
        <v>1</v>
      </c>
      <c r="W9" s="135" t="s">
        <v>73</v>
      </c>
      <c r="X9" s="134" t="s">
        <v>4561</v>
      </c>
      <c r="Y9" s="135" t="s">
        <v>68</v>
      </c>
      <c r="Z9" s="135" t="s">
        <v>68</v>
      </c>
      <c r="AA9" s="163" t="s">
        <v>4428</v>
      </c>
      <c r="AB9" s="110">
        <v>0</v>
      </c>
      <c r="AC9" s="135">
        <v>1</v>
      </c>
      <c r="AD9" s="135">
        <v>2022</v>
      </c>
      <c r="AE9" s="134">
        <v>2</v>
      </c>
      <c r="AF9" s="135"/>
    </row>
    <row r="10" spans="1:32" s="80" customFormat="1" ht="42">
      <c r="A10" s="114" t="s">
        <v>4574</v>
      </c>
      <c r="B10" s="174" t="s">
        <v>4575</v>
      </c>
      <c r="C10" s="50">
        <v>2</v>
      </c>
      <c r="D10" s="50">
        <v>4</v>
      </c>
      <c r="E10" s="50"/>
      <c r="F10" s="50"/>
      <c r="G10" s="50"/>
      <c r="H10" s="50"/>
      <c r="I10" s="161"/>
      <c r="J10" s="160">
        <v>3769</v>
      </c>
      <c r="K10" s="160" t="s">
        <v>4418</v>
      </c>
      <c r="L10" s="160" t="s">
        <v>1705</v>
      </c>
      <c r="M10" s="137" t="s">
        <v>4576</v>
      </c>
      <c r="N10" s="160" t="s">
        <v>4577</v>
      </c>
      <c r="O10" s="160" t="s">
        <v>1987</v>
      </c>
      <c r="P10" s="160" t="s">
        <v>53</v>
      </c>
      <c r="Q10" s="160" t="s">
        <v>4494</v>
      </c>
      <c r="R10" s="160">
        <v>2</v>
      </c>
      <c r="S10" s="160" t="s">
        <v>1715</v>
      </c>
      <c r="T10" s="137">
        <v>3</v>
      </c>
      <c r="U10" s="160" t="s">
        <v>376</v>
      </c>
      <c r="V10" s="160" t="s">
        <v>1916</v>
      </c>
      <c r="W10" s="135" t="s">
        <v>73</v>
      </c>
      <c r="X10" s="134" t="s">
        <v>4561</v>
      </c>
      <c r="Y10" s="135" t="s">
        <v>68</v>
      </c>
      <c r="Z10" s="135" t="s">
        <v>68</v>
      </c>
      <c r="AA10" s="163" t="s">
        <v>4428</v>
      </c>
      <c r="AB10" s="110">
        <v>0</v>
      </c>
      <c r="AC10" s="135" t="s">
        <v>1728</v>
      </c>
      <c r="AD10" s="135">
        <v>2019</v>
      </c>
      <c r="AE10" s="134">
        <v>2</v>
      </c>
      <c r="AF10" s="135"/>
    </row>
    <row r="11" spans="1:32" s="80" customFormat="1" ht="112">
      <c r="A11" s="114" t="s">
        <v>4578</v>
      </c>
      <c r="B11" s="174" t="s">
        <v>4579</v>
      </c>
      <c r="C11" s="50">
        <v>2</v>
      </c>
      <c r="D11" s="50">
        <v>4</v>
      </c>
      <c r="E11" s="50"/>
      <c r="F11" s="50"/>
      <c r="G11" s="50"/>
      <c r="H11" s="50"/>
      <c r="I11" s="161"/>
      <c r="J11" s="160" t="s">
        <v>5500</v>
      </c>
      <c r="K11" s="160" t="s">
        <v>4418</v>
      </c>
      <c r="L11" s="160" t="s">
        <v>1705</v>
      </c>
      <c r="M11" s="137" t="s">
        <v>4580</v>
      </c>
      <c r="N11" s="160" t="s">
        <v>4581</v>
      </c>
      <c r="O11" s="160" t="s">
        <v>328</v>
      </c>
      <c r="P11" s="160" t="s">
        <v>384</v>
      </c>
      <c r="Q11" s="160" t="s">
        <v>4527</v>
      </c>
      <c r="R11" s="160">
        <v>5</v>
      </c>
      <c r="S11" s="160">
        <v>2</v>
      </c>
      <c r="T11" s="137">
        <v>3</v>
      </c>
      <c r="U11" s="160" t="s">
        <v>4565</v>
      </c>
      <c r="V11" s="160" t="s">
        <v>1916</v>
      </c>
      <c r="W11" s="135" t="s">
        <v>73</v>
      </c>
      <c r="X11" s="134" t="s">
        <v>4582</v>
      </c>
      <c r="Y11" s="135" t="s">
        <v>58</v>
      </c>
      <c r="Z11" s="135" t="s">
        <v>68</v>
      </c>
      <c r="AA11" s="163" t="s">
        <v>4428</v>
      </c>
      <c r="AB11" s="110">
        <v>0</v>
      </c>
      <c r="AC11" s="135" t="s">
        <v>1728</v>
      </c>
      <c r="AD11" s="135">
        <v>2019</v>
      </c>
      <c r="AE11" s="134">
        <v>2</v>
      </c>
      <c r="AF11" s="135"/>
    </row>
    <row r="12" spans="1:32" s="80" customFormat="1" ht="42">
      <c r="A12" s="114" t="s">
        <v>4583</v>
      </c>
      <c r="B12" s="174" t="s">
        <v>4584</v>
      </c>
      <c r="C12" s="50">
        <v>2</v>
      </c>
      <c r="D12" s="50">
        <v>3</v>
      </c>
      <c r="E12" s="50"/>
      <c r="F12" s="50"/>
      <c r="G12" s="50"/>
      <c r="H12" s="50"/>
      <c r="I12" s="161"/>
      <c r="J12" s="160">
        <v>5</v>
      </c>
      <c r="K12" s="160" t="s">
        <v>4418</v>
      </c>
      <c r="L12" s="160" t="s">
        <v>1705</v>
      </c>
      <c r="M12" s="137" t="s">
        <v>4585</v>
      </c>
      <c r="N12" s="160" t="s">
        <v>4555</v>
      </c>
      <c r="O12" s="160"/>
      <c r="P12" s="160" t="s">
        <v>4555</v>
      </c>
      <c r="Q12" s="160" t="s">
        <v>4436</v>
      </c>
      <c r="R12" s="160">
        <v>3</v>
      </c>
      <c r="S12" s="160" t="s">
        <v>1715</v>
      </c>
      <c r="T12" s="137">
        <v>3</v>
      </c>
      <c r="U12" s="160" t="s">
        <v>376</v>
      </c>
      <c r="V12" s="160">
        <v>1</v>
      </c>
      <c r="W12" s="135" t="s">
        <v>73</v>
      </c>
      <c r="X12" s="134" t="s">
        <v>4586</v>
      </c>
      <c r="Y12" s="135" t="s">
        <v>68</v>
      </c>
      <c r="Z12" s="135" t="s">
        <v>68</v>
      </c>
      <c r="AA12" s="163" t="s">
        <v>4428</v>
      </c>
      <c r="AB12" s="110">
        <v>0</v>
      </c>
      <c r="AC12" s="135">
        <v>1</v>
      </c>
      <c r="AD12" s="135">
        <v>2022</v>
      </c>
      <c r="AE12" s="134">
        <v>2</v>
      </c>
      <c r="AF12" s="135"/>
    </row>
    <row r="13" spans="1:32" s="80" customFormat="1" ht="70">
      <c r="A13" s="114" t="s">
        <v>4587</v>
      </c>
      <c r="B13" s="174" t="s">
        <v>4588</v>
      </c>
      <c r="C13" s="50">
        <v>2</v>
      </c>
      <c r="D13" s="50">
        <v>4</v>
      </c>
      <c r="E13" s="50"/>
      <c r="F13" s="50"/>
      <c r="G13" s="50"/>
      <c r="H13" s="50"/>
      <c r="I13" s="161"/>
      <c r="J13" s="160">
        <v>5989</v>
      </c>
      <c r="K13" s="160" t="s">
        <v>4418</v>
      </c>
      <c r="L13" s="160" t="s">
        <v>1705</v>
      </c>
      <c r="M13" s="160" t="s">
        <v>4589</v>
      </c>
      <c r="N13" s="160" t="s">
        <v>4555</v>
      </c>
      <c r="O13" s="160"/>
      <c r="P13" s="160" t="s">
        <v>4555</v>
      </c>
      <c r="Q13" s="160" t="s">
        <v>4436</v>
      </c>
      <c r="R13" s="160">
        <v>4</v>
      </c>
      <c r="S13" s="160" t="s">
        <v>1718</v>
      </c>
      <c r="T13" s="137">
        <v>3</v>
      </c>
      <c r="U13" s="160" t="s">
        <v>4565</v>
      </c>
      <c r="V13" s="160" t="s">
        <v>1916</v>
      </c>
      <c r="W13" s="135" t="s">
        <v>73</v>
      </c>
      <c r="X13" s="134" t="s">
        <v>4561</v>
      </c>
      <c r="Y13" s="135" t="s">
        <v>68</v>
      </c>
      <c r="Z13" s="135" t="s">
        <v>68</v>
      </c>
      <c r="AA13" s="163" t="s">
        <v>4428</v>
      </c>
      <c r="AB13" s="110">
        <v>0</v>
      </c>
      <c r="AC13" s="135" t="s">
        <v>1728</v>
      </c>
      <c r="AD13" s="135">
        <v>2019</v>
      </c>
      <c r="AE13" s="134">
        <v>2</v>
      </c>
      <c r="AF13" s="135"/>
    </row>
    <row r="14" spans="1:32" s="80" customFormat="1" ht="70">
      <c r="A14" s="114" t="s">
        <v>4590</v>
      </c>
      <c r="B14" s="174" t="s">
        <v>4591</v>
      </c>
      <c r="C14" s="50">
        <v>2</v>
      </c>
      <c r="D14" s="50">
        <v>4</v>
      </c>
      <c r="E14" s="50"/>
      <c r="F14" s="50"/>
      <c r="G14" s="50"/>
      <c r="H14" s="50"/>
      <c r="I14" s="161"/>
      <c r="J14" s="160">
        <v>5152</v>
      </c>
      <c r="K14" s="160" t="s">
        <v>4418</v>
      </c>
      <c r="L14" s="160" t="s">
        <v>1705</v>
      </c>
      <c r="M14" s="160" t="s">
        <v>4589</v>
      </c>
      <c r="N14" s="160" t="s">
        <v>4555</v>
      </c>
      <c r="O14" s="160"/>
      <c r="P14" s="160" t="s">
        <v>4555</v>
      </c>
      <c r="Q14" s="160" t="s">
        <v>4436</v>
      </c>
      <c r="R14" s="160">
        <v>4</v>
      </c>
      <c r="S14" s="160" t="s">
        <v>1715</v>
      </c>
      <c r="T14" s="137">
        <v>3</v>
      </c>
      <c r="U14" s="160" t="s">
        <v>4565</v>
      </c>
      <c r="V14" s="160" t="s">
        <v>1916</v>
      </c>
      <c r="W14" s="135" t="s">
        <v>73</v>
      </c>
      <c r="X14" s="134" t="s">
        <v>4561</v>
      </c>
      <c r="Y14" s="135" t="s">
        <v>68</v>
      </c>
      <c r="Z14" s="135" t="s">
        <v>68</v>
      </c>
      <c r="AA14" s="163" t="s">
        <v>4428</v>
      </c>
      <c r="AB14" s="110">
        <v>0</v>
      </c>
      <c r="AC14" s="135" t="s">
        <v>1728</v>
      </c>
      <c r="AD14" s="135">
        <v>2019</v>
      </c>
      <c r="AE14" s="134">
        <v>2</v>
      </c>
      <c r="AF14" s="135"/>
    </row>
    <row r="15" spans="1:32" s="80" customFormat="1" ht="70">
      <c r="A15" s="114" t="s">
        <v>4592</v>
      </c>
      <c r="B15" s="174" t="s">
        <v>4591</v>
      </c>
      <c r="C15" s="50">
        <v>2</v>
      </c>
      <c r="D15" s="50">
        <v>4</v>
      </c>
      <c r="E15" s="50"/>
      <c r="F15" s="50"/>
      <c r="G15" s="50"/>
      <c r="H15" s="50"/>
      <c r="I15" s="161"/>
      <c r="J15" s="160">
        <v>965</v>
      </c>
      <c r="K15" s="160" t="s">
        <v>4418</v>
      </c>
      <c r="L15" s="160" t="s">
        <v>1705</v>
      </c>
      <c r="M15" s="160" t="s">
        <v>4589</v>
      </c>
      <c r="N15" s="160" t="s">
        <v>4555</v>
      </c>
      <c r="O15" s="160"/>
      <c r="P15" s="160" t="s">
        <v>4555</v>
      </c>
      <c r="Q15" s="160" t="s">
        <v>4436</v>
      </c>
      <c r="R15" s="160">
        <v>4</v>
      </c>
      <c r="S15" s="160" t="s">
        <v>1715</v>
      </c>
      <c r="T15" s="137">
        <v>3</v>
      </c>
      <c r="U15" s="160" t="s">
        <v>4565</v>
      </c>
      <c r="V15" s="160" t="s">
        <v>1916</v>
      </c>
      <c r="W15" s="135" t="s">
        <v>73</v>
      </c>
      <c r="X15" s="134" t="s">
        <v>4561</v>
      </c>
      <c r="Y15" s="135" t="s">
        <v>68</v>
      </c>
      <c r="Z15" s="135" t="s">
        <v>68</v>
      </c>
      <c r="AA15" s="163" t="s">
        <v>4428</v>
      </c>
      <c r="AB15" s="110">
        <v>0</v>
      </c>
      <c r="AC15" s="135" t="s">
        <v>1728</v>
      </c>
      <c r="AD15" s="135">
        <v>2019</v>
      </c>
      <c r="AE15" s="134">
        <v>2</v>
      </c>
      <c r="AF15" s="135"/>
    </row>
    <row r="16" spans="1:32" s="80" customFormat="1" ht="70">
      <c r="A16" s="114" t="s">
        <v>4593</v>
      </c>
      <c r="B16" s="174" t="s">
        <v>4594</v>
      </c>
      <c r="C16" s="50">
        <v>2</v>
      </c>
      <c r="D16" s="50">
        <v>4</v>
      </c>
      <c r="E16" s="50"/>
      <c r="F16" s="50"/>
      <c r="G16" s="50"/>
      <c r="H16" s="50"/>
      <c r="I16" s="161"/>
      <c r="J16" s="160">
        <v>974</v>
      </c>
      <c r="K16" s="160" t="s">
        <v>4418</v>
      </c>
      <c r="L16" s="160" t="s">
        <v>1705</v>
      </c>
      <c r="M16" s="160" t="s">
        <v>4589</v>
      </c>
      <c r="N16" s="160" t="s">
        <v>4555</v>
      </c>
      <c r="O16" s="160"/>
      <c r="P16" s="160" t="s">
        <v>4555</v>
      </c>
      <c r="Q16" s="160" t="s">
        <v>4436</v>
      </c>
      <c r="R16" s="160">
        <v>4</v>
      </c>
      <c r="S16" s="160" t="s">
        <v>1715</v>
      </c>
      <c r="T16" s="137">
        <v>3</v>
      </c>
      <c r="U16" s="160" t="s">
        <v>4565</v>
      </c>
      <c r="V16" s="160" t="s">
        <v>1916</v>
      </c>
      <c r="W16" s="135" t="s">
        <v>73</v>
      </c>
      <c r="X16" s="134" t="s">
        <v>4561</v>
      </c>
      <c r="Y16" s="135" t="s">
        <v>68</v>
      </c>
      <c r="Z16" s="135" t="s">
        <v>68</v>
      </c>
      <c r="AA16" s="163" t="s">
        <v>4428</v>
      </c>
      <c r="AB16" s="110">
        <v>0</v>
      </c>
      <c r="AC16" s="135" t="s">
        <v>1728</v>
      </c>
      <c r="AD16" s="135">
        <v>2019</v>
      </c>
      <c r="AE16" s="134">
        <v>2</v>
      </c>
      <c r="AF16" s="135"/>
    </row>
    <row r="17" spans="1:32" s="80" customFormat="1" ht="56">
      <c r="A17" s="114" t="s">
        <v>4595</v>
      </c>
      <c r="B17" s="174" t="s">
        <v>4596</v>
      </c>
      <c r="C17" s="50">
        <v>2</v>
      </c>
      <c r="D17" s="50">
        <v>4</v>
      </c>
      <c r="E17" s="50"/>
      <c r="F17" s="50"/>
      <c r="G17" s="50"/>
      <c r="H17" s="50"/>
      <c r="I17" s="161"/>
      <c r="J17" s="160">
        <v>16</v>
      </c>
      <c r="K17" s="160" t="s">
        <v>4418</v>
      </c>
      <c r="L17" s="160" t="s">
        <v>1705</v>
      </c>
      <c r="M17" s="160" t="s">
        <v>4589</v>
      </c>
      <c r="N17" s="160" t="s">
        <v>4555</v>
      </c>
      <c r="O17" s="160"/>
      <c r="P17" s="160" t="s">
        <v>4555</v>
      </c>
      <c r="Q17" s="160" t="s">
        <v>4436</v>
      </c>
      <c r="R17" s="160">
        <v>4</v>
      </c>
      <c r="S17" s="160" t="s">
        <v>1715</v>
      </c>
      <c r="T17" s="137">
        <v>3</v>
      </c>
      <c r="U17" s="160" t="s">
        <v>4565</v>
      </c>
      <c r="V17" s="160" t="s">
        <v>1916</v>
      </c>
      <c r="W17" s="135" t="s">
        <v>73</v>
      </c>
      <c r="X17" s="134" t="s">
        <v>4561</v>
      </c>
      <c r="Y17" s="135" t="s">
        <v>68</v>
      </c>
      <c r="Z17" s="135" t="s">
        <v>68</v>
      </c>
      <c r="AA17" s="163" t="s">
        <v>4428</v>
      </c>
      <c r="AB17" s="110">
        <v>0</v>
      </c>
      <c r="AC17" s="135" t="s">
        <v>1728</v>
      </c>
      <c r="AD17" s="135"/>
      <c r="AE17" s="134"/>
      <c r="AF17" s="135"/>
    </row>
    <row r="18" spans="1:32" s="80" customFormat="1" ht="42">
      <c r="A18" s="114" t="s">
        <v>4597</v>
      </c>
      <c r="B18" s="160" t="s">
        <v>4598</v>
      </c>
      <c r="C18" s="50">
        <v>2</v>
      </c>
      <c r="D18" s="50">
        <v>4</v>
      </c>
      <c r="E18" s="50"/>
      <c r="F18" s="50"/>
      <c r="G18" s="50"/>
      <c r="H18" s="50"/>
      <c r="I18" s="161"/>
      <c r="J18" s="160"/>
      <c r="K18" s="160" t="s">
        <v>4418</v>
      </c>
      <c r="L18" s="160" t="s">
        <v>1705</v>
      </c>
      <c r="M18" s="160" t="s">
        <v>4599</v>
      </c>
      <c r="N18" s="160" t="s">
        <v>52</v>
      </c>
      <c r="O18" s="160" t="s">
        <v>52</v>
      </c>
      <c r="P18" s="160" t="s">
        <v>52</v>
      </c>
      <c r="Q18" s="160" t="s">
        <v>4600</v>
      </c>
      <c r="R18" s="160">
        <v>1</v>
      </c>
      <c r="S18" s="160" t="s">
        <v>1715</v>
      </c>
      <c r="T18" s="160">
        <v>0</v>
      </c>
      <c r="U18" s="160" t="s">
        <v>4565</v>
      </c>
      <c r="V18" s="160" t="s">
        <v>1916</v>
      </c>
      <c r="W18" s="135" t="s">
        <v>73</v>
      </c>
      <c r="X18" s="134" t="s">
        <v>4561</v>
      </c>
      <c r="Y18" s="135" t="s">
        <v>68</v>
      </c>
      <c r="Z18" s="135" t="s">
        <v>68</v>
      </c>
      <c r="AA18" s="163" t="s">
        <v>4428</v>
      </c>
      <c r="AB18" s="110">
        <v>0</v>
      </c>
      <c r="AC18" s="135" t="s">
        <v>1728</v>
      </c>
      <c r="AD18" s="135">
        <v>2019</v>
      </c>
      <c r="AE18" s="134">
        <v>2</v>
      </c>
      <c r="AF18" s="135"/>
    </row>
    <row r="19" spans="1:32" s="80" customFormat="1" ht="84">
      <c r="A19" s="114" t="s">
        <v>4601</v>
      </c>
      <c r="B19" s="174" t="s">
        <v>4602</v>
      </c>
      <c r="C19" s="50">
        <v>2</v>
      </c>
      <c r="D19" s="50">
        <v>4</v>
      </c>
      <c r="E19" s="50"/>
      <c r="F19" s="50"/>
      <c r="G19" s="50"/>
      <c r="H19" s="50"/>
      <c r="I19" s="161"/>
      <c r="J19" s="160"/>
      <c r="K19" s="160" t="s">
        <v>4418</v>
      </c>
      <c r="L19" s="160" t="s">
        <v>1705</v>
      </c>
      <c r="M19" s="137" t="s">
        <v>4603</v>
      </c>
      <c r="N19" s="160" t="s">
        <v>4604</v>
      </c>
      <c r="O19" s="160" t="s">
        <v>4604</v>
      </c>
      <c r="P19" s="160" t="s">
        <v>4604</v>
      </c>
      <c r="Q19" s="160" t="s">
        <v>4527</v>
      </c>
      <c r="R19" s="160">
        <v>4</v>
      </c>
      <c r="S19" s="160">
        <v>2</v>
      </c>
      <c r="T19" s="137">
        <v>3</v>
      </c>
      <c r="U19" s="189" t="s">
        <v>4605</v>
      </c>
      <c r="V19" s="160" t="s">
        <v>1792</v>
      </c>
      <c r="W19" s="135" t="s">
        <v>73</v>
      </c>
      <c r="X19" s="134" t="s">
        <v>4606</v>
      </c>
      <c r="Y19" s="135" t="s">
        <v>68</v>
      </c>
      <c r="Z19" s="135" t="s">
        <v>68</v>
      </c>
      <c r="AA19" s="163" t="s">
        <v>4428</v>
      </c>
      <c r="AB19" s="110">
        <v>0</v>
      </c>
      <c r="AC19" s="135" t="s">
        <v>1866</v>
      </c>
      <c r="AD19" s="135">
        <v>2015</v>
      </c>
      <c r="AE19" s="134">
        <v>2</v>
      </c>
      <c r="AF19" s="135"/>
    </row>
    <row r="20" spans="1:32" s="80" customFormat="1" ht="70">
      <c r="A20" s="114" t="s">
        <v>1088</v>
      </c>
      <c r="B20" s="174" t="s">
        <v>4607</v>
      </c>
      <c r="C20" s="50">
        <v>2</v>
      </c>
      <c r="D20" s="50">
        <v>4</v>
      </c>
      <c r="E20" s="50"/>
      <c r="F20" s="50"/>
      <c r="G20" s="50"/>
      <c r="H20" s="50"/>
      <c r="I20" s="161"/>
      <c r="J20" s="160">
        <v>208</v>
      </c>
      <c r="K20" s="160" t="s">
        <v>4418</v>
      </c>
      <c r="L20" s="160" t="s">
        <v>1705</v>
      </c>
      <c r="M20" s="137" t="s">
        <v>4608</v>
      </c>
      <c r="N20" s="160" t="s">
        <v>4609</v>
      </c>
      <c r="O20" s="160" t="s">
        <v>328</v>
      </c>
      <c r="P20" s="160" t="s">
        <v>328</v>
      </c>
      <c r="Q20" s="160" t="s">
        <v>4527</v>
      </c>
      <c r="R20" s="160">
        <v>2</v>
      </c>
      <c r="S20" s="160">
        <v>2</v>
      </c>
      <c r="T20" s="137">
        <v>3</v>
      </c>
      <c r="U20" s="160" t="s">
        <v>376</v>
      </c>
      <c r="V20" s="160">
        <v>1</v>
      </c>
      <c r="W20" s="135" t="s">
        <v>73</v>
      </c>
      <c r="X20" s="134" t="s">
        <v>4610</v>
      </c>
      <c r="Y20" s="135" t="s">
        <v>68</v>
      </c>
      <c r="Z20" s="135" t="s">
        <v>68</v>
      </c>
      <c r="AA20" s="163" t="s">
        <v>4428</v>
      </c>
      <c r="AB20" s="110">
        <v>0</v>
      </c>
      <c r="AC20" s="135" t="s">
        <v>1873</v>
      </c>
      <c r="AD20" s="135">
        <v>2023</v>
      </c>
      <c r="AE20" s="134">
        <v>2</v>
      </c>
      <c r="AF20" s="135"/>
    </row>
    <row r="21" spans="1:32" s="80" customFormat="1" ht="70">
      <c r="A21" s="114" t="s">
        <v>4611</v>
      </c>
      <c r="B21" s="173" t="s">
        <v>4612</v>
      </c>
      <c r="C21" s="50">
        <v>2</v>
      </c>
      <c r="D21" s="50">
        <v>4</v>
      </c>
      <c r="E21" s="50"/>
      <c r="F21" s="50"/>
      <c r="G21" s="50"/>
      <c r="H21" s="50"/>
      <c r="I21" s="161"/>
      <c r="J21" s="160">
        <v>2169</v>
      </c>
      <c r="K21" s="160" t="s">
        <v>4418</v>
      </c>
      <c r="L21" s="160" t="s">
        <v>1705</v>
      </c>
      <c r="M21" s="137" t="s">
        <v>4613</v>
      </c>
      <c r="N21" s="160" t="s">
        <v>375</v>
      </c>
      <c r="O21" s="160" t="s">
        <v>328</v>
      </c>
      <c r="P21" s="160" t="s">
        <v>53</v>
      </c>
      <c r="Q21" s="160" t="s">
        <v>4614</v>
      </c>
      <c r="R21" s="160">
        <v>2</v>
      </c>
      <c r="S21" s="160" t="s">
        <v>1715</v>
      </c>
      <c r="T21" s="137">
        <v>3</v>
      </c>
      <c r="U21" s="160" t="s">
        <v>376</v>
      </c>
      <c r="V21" s="160">
        <v>1</v>
      </c>
      <c r="W21" s="135" t="s">
        <v>73</v>
      </c>
      <c r="X21" s="134" t="s">
        <v>378</v>
      </c>
      <c r="Y21" s="135" t="s">
        <v>68</v>
      </c>
      <c r="Z21" s="135" t="s">
        <v>68</v>
      </c>
      <c r="AA21" s="163" t="s">
        <v>4428</v>
      </c>
      <c r="AB21" s="110">
        <v>0</v>
      </c>
      <c r="AC21" s="135">
        <v>1</v>
      </c>
      <c r="AD21" s="135">
        <v>2019</v>
      </c>
      <c r="AE21" s="134">
        <v>2</v>
      </c>
      <c r="AF21" s="135"/>
    </row>
    <row r="22" spans="1:32" s="80" customFormat="1" ht="70">
      <c r="A22" s="114" t="s">
        <v>2893</v>
      </c>
      <c r="B22" s="173" t="s">
        <v>4615</v>
      </c>
      <c r="C22" s="50">
        <v>2</v>
      </c>
      <c r="D22" s="50">
        <v>4</v>
      </c>
      <c r="E22" s="50"/>
      <c r="F22" s="50"/>
      <c r="G22" s="50"/>
      <c r="H22" s="50"/>
      <c r="I22" s="161"/>
      <c r="J22" s="160" t="s">
        <v>5501</v>
      </c>
      <c r="K22" s="160" t="s">
        <v>4418</v>
      </c>
      <c r="L22" s="160" t="s">
        <v>1705</v>
      </c>
      <c r="M22" s="137" t="s">
        <v>4616</v>
      </c>
      <c r="N22" s="160" t="s">
        <v>4617</v>
      </c>
      <c r="O22" s="160" t="s">
        <v>4617</v>
      </c>
      <c r="P22" s="160" t="s">
        <v>4617</v>
      </c>
      <c r="Q22" s="160" t="s">
        <v>512</v>
      </c>
      <c r="R22" s="160">
        <v>1</v>
      </c>
      <c r="S22" s="160" t="s">
        <v>1715</v>
      </c>
      <c r="T22" s="137">
        <v>0</v>
      </c>
      <c r="U22" s="160" t="s">
        <v>376</v>
      </c>
      <c r="V22" s="160">
        <v>1</v>
      </c>
      <c r="W22" s="135" t="s">
        <v>73</v>
      </c>
      <c r="X22" s="134" t="s">
        <v>4618</v>
      </c>
      <c r="Y22" s="135" t="s">
        <v>68</v>
      </c>
      <c r="Z22" s="135" t="s">
        <v>68</v>
      </c>
      <c r="AA22" s="163" t="s">
        <v>4619</v>
      </c>
      <c r="AB22" s="110">
        <v>0</v>
      </c>
      <c r="AC22" s="135">
        <v>1</v>
      </c>
      <c r="AD22" s="135">
        <v>2013</v>
      </c>
      <c r="AE22" s="134">
        <v>2</v>
      </c>
      <c r="AF22" s="135"/>
    </row>
    <row r="23" spans="1:32" s="80" customFormat="1" ht="112">
      <c r="A23" s="114" t="s">
        <v>4620</v>
      </c>
      <c r="B23" s="174" t="s">
        <v>4621</v>
      </c>
      <c r="C23" s="50">
        <v>2</v>
      </c>
      <c r="D23" s="50">
        <v>4</v>
      </c>
      <c r="E23" s="50"/>
      <c r="F23" s="50"/>
      <c r="G23" s="50"/>
      <c r="H23" s="50"/>
      <c r="I23" s="161"/>
      <c r="J23" s="398">
        <v>84.298611111111114</v>
      </c>
      <c r="K23" s="160" t="s">
        <v>4418</v>
      </c>
      <c r="L23" s="160" t="s">
        <v>1705</v>
      </c>
      <c r="M23" s="160" t="s">
        <v>4622</v>
      </c>
      <c r="N23" s="160" t="s">
        <v>375</v>
      </c>
      <c r="O23" s="160" t="s">
        <v>4623</v>
      </c>
      <c r="P23" s="160" t="s">
        <v>386</v>
      </c>
      <c r="Q23" s="160" t="s">
        <v>4498</v>
      </c>
      <c r="R23" s="160">
        <v>3</v>
      </c>
      <c r="S23" s="160" t="s">
        <v>1715</v>
      </c>
      <c r="T23" s="160">
        <v>3</v>
      </c>
      <c r="U23" s="160" t="s">
        <v>4483</v>
      </c>
      <c r="V23" s="160" t="s">
        <v>1792</v>
      </c>
      <c r="W23" s="135" t="s">
        <v>73</v>
      </c>
      <c r="X23" s="134" t="s">
        <v>4586</v>
      </c>
      <c r="Y23" s="135" t="s">
        <v>68</v>
      </c>
      <c r="Z23" s="135" t="s">
        <v>68</v>
      </c>
      <c r="AA23" s="163" t="s">
        <v>4428</v>
      </c>
      <c r="AB23" s="110">
        <v>0</v>
      </c>
      <c r="AC23" s="135">
        <v>1</v>
      </c>
      <c r="AD23" s="135">
        <v>2018</v>
      </c>
      <c r="AE23" s="134">
        <v>2</v>
      </c>
      <c r="AF23" s="135"/>
    </row>
    <row r="24" spans="1:32" s="80" customFormat="1" ht="126">
      <c r="A24" s="114" t="s">
        <v>4624</v>
      </c>
      <c r="B24" s="174" t="s">
        <v>4625</v>
      </c>
      <c r="C24" s="50">
        <v>2</v>
      </c>
      <c r="D24" s="50">
        <v>4</v>
      </c>
      <c r="E24" s="50"/>
      <c r="F24" s="50"/>
      <c r="G24" s="50"/>
      <c r="H24" s="50"/>
      <c r="I24" s="161"/>
      <c r="J24" s="160"/>
      <c r="K24" s="160" t="s">
        <v>4418</v>
      </c>
      <c r="L24" s="160" t="s">
        <v>1705</v>
      </c>
      <c r="M24" s="160" t="s">
        <v>4589</v>
      </c>
      <c r="N24" s="160" t="s">
        <v>328</v>
      </c>
      <c r="O24" s="160" t="s">
        <v>328</v>
      </c>
      <c r="P24" s="160" t="s">
        <v>4626</v>
      </c>
      <c r="Q24" s="160" t="s">
        <v>4627</v>
      </c>
      <c r="R24" s="160">
        <v>2</v>
      </c>
      <c r="S24" s="160" t="s">
        <v>4628</v>
      </c>
      <c r="T24" s="137">
        <v>3</v>
      </c>
      <c r="U24" s="160" t="s">
        <v>4565</v>
      </c>
      <c r="V24" s="160" t="s">
        <v>1916</v>
      </c>
      <c r="W24" s="135" t="s">
        <v>73</v>
      </c>
      <c r="X24" s="134" t="s">
        <v>4561</v>
      </c>
      <c r="Y24" s="135" t="s">
        <v>68</v>
      </c>
      <c r="Z24" s="135" t="s">
        <v>68</v>
      </c>
      <c r="AA24" s="163" t="s">
        <v>4428</v>
      </c>
      <c r="AB24" s="110">
        <v>0</v>
      </c>
      <c r="AC24" s="135" t="s">
        <v>1728</v>
      </c>
      <c r="AD24" s="135">
        <v>2019</v>
      </c>
      <c r="AE24" s="134">
        <v>2</v>
      </c>
      <c r="AF24" s="135"/>
    </row>
    <row r="25" spans="1:32" s="80" customFormat="1" ht="84">
      <c r="A25" s="114" t="s">
        <v>4629</v>
      </c>
      <c r="B25" s="174" t="s">
        <v>4630</v>
      </c>
      <c r="C25" s="171">
        <v>2</v>
      </c>
      <c r="D25" s="171">
        <v>4</v>
      </c>
      <c r="E25" s="171"/>
      <c r="F25" s="171"/>
      <c r="G25" s="171"/>
      <c r="H25" s="171"/>
      <c r="I25" s="172"/>
      <c r="J25" s="160"/>
      <c r="K25" s="160" t="s">
        <v>4418</v>
      </c>
      <c r="L25" s="160" t="s">
        <v>1705</v>
      </c>
      <c r="M25" s="160" t="s">
        <v>4631</v>
      </c>
      <c r="N25" s="160" t="s">
        <v>4555</v>
      </c>
      <c r="O25" s="160"/>
      <c r="P25" s="160" t="s">
        <v>4555</v>
      </c>
      <c r="Q25" s="160" t="s">
        <v>4494</v>
      </c>
      <c r="R25" s="160">
        <v>2</v>
      </c>
      <c r="S25" s="160" t="s">
        <v>1715</v>
      </c>
      <c r="T25" s="160">
        <v>3</v>
      </c>
      <c r="U25" s="160" t="s">
        <v>4565</v>
      </c>
      <c r="V25" s="160" t="s">
        <v>1916</v>
      </c>
      <c r="W25" s="135" t="s">
        <v>73</v>
      </c>
      <c r="X25" s="134" t="s">
        <v>4561</v>
      </c>
      <c r="Y25" s="135" t="s">
        <v>68</v>
      </c>
      <c r="Z25" s="135" t="s">
        <v>68</v>
      </c>
      <c r="AA25" s="163" t="s">
        <v>4428</v>
      </c>
      <c r="AB25" s="110">
        <v>0</v>
      </c>
      <c r="AC25" s="135" t="s">
        <v>1728</v>
      </c>
      <c r="AD25" s="135">
        <v>2019</v>
      </c>
      <c r="AE25" s="134">
        <v>2</v>
      </c>
      <c r="AF25" s="135"/>
    </row>
    <row r="26" spans="1:32" s="80" customFormat="1" ht="42">
      <c r="A26" s="114" t="s">
        <v>4736</v>
      </c>
      <c r="B26" s="134" t="s">
        <v>4737</v>
      </c>
      <c r="C26" s="11">
        <v>2</v>
      </c>
      <c r="D26" s="11">
        <v>3</v>
      </c>
      <c r="E26" s="11"/>
      <c r="F26" s="11"/>
      <c r="G26" s="11"/>
      <c r="H26" s="11"/>
      <c r="I26" s="12"/>
      <c r="J26" s="117" t="s">
        <v>5502</v>
      </c>
      <c r="K26" s="117" t="s">
        <v>4418</v>
      </c>
      <c r="L26" s="117" t="s">
        <v>1705</v>
      </c>
      <c r="M26" s="137" t="s">
        <v>4576</v>
      </c>
      <c r="N26" s="117" t="s">
        <v>4531</v>
      </c>
      <c r="O26" s="117" t="s">
        <v>4697</v>
      </c>
      <c r="P26" s="117" t="s">
        <v>4697</v>
      </c>
      <c r="Q26" s="117" t="s">
        <v>4698</v>
      </c>
      <c r="R26" s="117">
        <v>1</v>
      </c>
      <c r="S26" s="117">
        <v>0</v>
      </c>
      <c r="T26" s="117">
        <v>3</v>
      </c>
      <c r="U26" s="117" t="s">
        <v>792</v>
      </c>
      <c r="V26" s="117" t="s">
        <v>4458</v>
      </c>
      <c r="W26" s="117" t="s">
        <v>73</v>
      </c>
      <c r="X26" s="117" t="s">
        <v>4561</v>
      </c>
      <c r="Y26" s="117" t="s">
        <v>4699</v>
      </c>
      <c r="Z26" s="117" t="s">
        <v>68</v>
      </c>
      <c r="AA26" s="163" t="s">
        <v>4428</v>
      </c>
      <c r="AB26" s="110">
        <v>0</v>
      </c>
      <c r="AC26" s="117" t="s">
        <v>1873</v>
      </c>
      <c r="AD26" s="117">
        <v>2021</v>
      </c>
      <c r="AE26" s="8">
        <v>2</v>
      </c>
      <c r="AF26" s="135"/>
    </row>
    <row r="27" spans="1:32" s="80" customFormat="1" ht="42">
      <c r="A27" s="114" t="s">
        <v>4738</v>
      </c>
      <c r="B27" s="134" t="s">
        <v>4739</v>
      </c>
      <c r="C27" s="11">
        <v>2</v>
      </c>
      <c r="D27" s="11">
        <v>3</v>
      </c>
      <c r="E27" s="11"/>
      <c r="F27" s="11"/>
      <c r="G27" s="11"/>
      <c r="H27" s="11"/>
      <c r="I27" s="12"/>
      <c r="J27" s="117" t="s">
        <v>5502</v>
      </c>
      <c r="K27" s="117" t="s">
        <v>4418</v>
      </c>
      <c r="L27" s="117" t="s">
        <v>1705</v>
      </c>
      <c r="M27" s="137" t="s">
        <v>4576</v>
      </c>
      <c r="N27" s="117" t="s">
        <v>4531</v>
      </c>
      <c r="O27" s="117" t="s">
        <v>4697</v>
      </c>
      <c r="P27" s="117" t="s">
        <v>4697</v>
      </c>
      <c r="Q27" s="117" t="s">
        <v>4698</v>
      </c>
      <c r="R27" s="117">
        <v>1</v>
      </c>
      <c r="S27" s="117">
        <v>0</v>
      </c>
      <c r="T27" s="117">
        <v>3</v>
      </c>
      <c r="U27" s="117" t="s">
        <v>792</v>
      </c>
      <c r="V27" s="117" t="s">
        <v>4458</v>
      </c>
      <c r="W27" s="117" t="s">
        <v>73</v>
      </c>
      <c r="X27" s="117" t="s">
        <v>4561</v>
      </c>
      <c r="Y27" s="117" t="s">
        <v>4699</v>
      </c>
      <c r="Z27" s="117" t="s">
        <v>68</v>
      </c>
      <c r="AA27" s="163" t="s">
        <v>4428</v>
      </c>
      <c r="AB27" s="110">
        <v>0</v>
      </c>
      <c r="AC27" s="117" t="s">
        <v>1873</v>
      </c>
      <c r="AD27" s="117">
        <v>2021</v>
      </c>
      <c r="AE27" s="8">
        <v>2</v>
      </c>
      <c r="AF27" s="135"/>
    </row>
    <row r="28" spans="1:32" s="80" customFormat="1" ht="84">
      <c r="A28" s="114" t="s">
        <v>4740</v>
      </c>
      <c r="B28" s="134" t="s">
        <v>4741</v>
      </c>
      <c r="C28" s="135">
        <v>2</v>
      </c>
      <c r="D28" s="135"/>
      <c r="E28" s="135"/>
      <c r="F28" s="135"/>
      <c r="G28" s="135"/>
      <c r="H28" s="135"/>
      <c r="I28" s="135"/>
      <c r="J28" s="117" t="s">
        <v>5502</v>
      </c>
      <c r="K28" s="117" t="s">
        <v>4418</v>
      </c>
      <c r="L28" s="117" t="s">
        <v>1705</v>
      </c>
      <c r="M28" s="134" t="s">
        <v>4742</v>
      </c>
      <c r="N28" s="160" t="s">
        <v>4531</v>
      </c>
      <c r="O28" s="117" t="s">
        <v>4697</v>
      </c>
      <c r="P28" s="117" t="s">
        <v>4697</v>
      </c>
      <c r="Q28" s="117" t="s">
        <v>4698</v>
      </c>
      <c r="R28" s="117">
        <v>1</v>
      </c>
      <c r="S28" s="117">
        <v>0</v>
      </c>
      <c r="T28" s="117">
        <v>3</v>
      </c>
      <c r="U28" s="117" t="s">
        <v>792</v>
      </c>
      <c r="V28" s="117" t="s">
        <v>4458</v>
      </c>
      <c r="W28" s="117" t="s">
        <v>73</v>
      </c>
      <c r="X28" s="117" t="s">
        <v>4561</v>
      </c>
      <c r="Y28" s="117" t="s">
        <v>4699</v>
      </c>
      <c r="Z28" s="117" t="s">
        <v>68</v>
      </c>
      <c r="AA28" s="163" t="s">
        <v>4428</v>
      </c>
      <c r="AB28" s="110">
        <v>0</v>
      </c>
      <c r="AC28" s="117" t="s">
        <v>1873</v>
      </c>
      <c r="AD28" s="117">
        <v>2021</v>
      </c>
      <c r="AE28" s="8">
        <v>2</v>
      </c>
      <c r="AF28" s="135"/>
    </row>
    <row r="29" spans="1:32" s="80" customFormat="1" ht="42">
      <c r="A29" s="114" t="s">
        <v>4743</v>
      </c>
      <c r="B29" s="134" t="s">
        <v>4744</v>
      </c>
      <c r="C29" s="135">
        <v>2</v>
      </c>
      <c r="D29" s="135"/>
      <c r="E29" s="135"/>
      <c r="F29" s="135"/>
      <c r="G29" s="135"/>
      <c r="H29" s="135"/>
      <c r="I29" s="135"/>
      <c r="J29" s="117" t="s">
        <v>5502</v>
      </c>
      <c r="K29" s="117" t="s">
        <v>4418</v>
      </c>
      <c r="L29" s="117" t="s">
        <v>1705</v>
      </c>
      <c r="M29" s="134" t="s">
        <v>4745</v>
      </c>
      <c r="N29" s="160" t="s">
        <v>4531</v>
      </c>
      <c r="O29" s="117" t="s">
        <v>4697</v>
      </c>
      <c r="P29" s="117" t="s">
        <v>4697</v>
      </c>
      <c r="Q29" s="117" t="s">
        <v>4698</v>
      </c>
      <c r="R29" s="117">
        <v>1</v>
      </c>
      <c r="S29" s="117">
        <v>0</v>
      </c>
      <c r="T29" s="117">
        <v>3</v>
      </c>
      <c r="U29" s="117" t="s">
        <v>792</v>
      </c>
      <c r="V29" s="117" t="s">
        <v>4458</v>
      </c>
      <c r="W29" s="117" t="s">
        <v>73</v>
      </c>
      <c r="X29" s="117" t="s">
        <v>4561</v>
      </c>
      <c r="Y29" s="117" t="s">
        <v>4699</v>
      </c>
      <c r="Z29" s="117" t="s">
        <v>68</v>
      </c>
      <c r="AA29" s="163" t="s">
        <v>4428</v>
      </c>
      <c r="AB29" s="110">
        <v>0</v>
      </c>
      <c r="AC29" s="117" t="s">
        <v>1873</v>
      </c>
      <c r="AD29" s="117">
        <v>2021</v>
      </c>
      <c r="AE29" s="8">
        <v>2</v>
      </c>
      <c r="AF29" s="135"/>
    </row>
    <row r="30" spans="1:32" s="80" customFormat="1" ht="56">
      <c r="A30" s="114" t="s">
        <v>4746</v>
      </c>
      <c r="B30" s="173" t="s">
        <v>4747</v>
      </c>
      <c r="C30" s="50">
        <v>2</v>
      </c>
      <c r="D30" s="50"/>
      <c r="E30" s="50"/>
      <c r="F30" s="50"/>
      <c r="G30" s="50"/>
      <c r="H30" s="50"/>
      <c r="I30" s="161"/>
      <c r="J30" s="117" t="s">
        <v>5502</v>
      </c>
      <c r="K30" s="117" t="s">
        <v>4418</v>
      </c>
      <c r="L30" s="117" t="s">
        <v>1705</v>
      </c>
      <c r="M30" s="137" t="s">
        <v>4748</v>
      </c>
      <c r="N30" s="160" t="s">
        <v>4531</v>
      </c>
      <c r="O30" s="117" t="s">
        <v>4697</v>
      </c>
      <c r="P30" s="117" t="s">
        <v>4697</v>
      </c>
      <c r="Q30" s="117" t="s">
        <v>4698</v>
      </c>
      <c r="R30" s="117">
        <v>1</v>
      </c>
      <c r="S30" s="117">
        <v>0</v>
      </c>
      <c r="T30" s="117">
        <v>3</v>
      </c>
      <c r="U30" s="117" t="s">
        <v>792</v>
      </c>
      <c r="V30" s="117" t="s">
        <v>4458</v>
      </c>
      <c r="W30" s="117" t="s">
        <v>73</v>
      </c>
      <c r="X30" s="117" t="s">
        <v>4561</v>
      </c>
      <c r="Y30" s="117" t="s">
        <v>4699</v>
      </c>
      <c r="Z30" s="117" t="s">
        <v>68</v>
      </c>
      <c r="AA30" s="163" t="s">
        <v>4428</v>
      </c>
      <c r="AB30" s="110">
        <v>0</v>
      </c>
      <c r="AC30" s="117" t="s">
        <v>1873</v>
      </c>
      <c r="AD30" s="117">
        <v>2021</v>
      </c>
      <c r="AE30" s="8">
        <v>2</v>
      </c>
      <c r="AF30" s="135"/>
    </row>
    <row r="31" spans="1:32" s="80" customFormat="1" ht="56">
      <c r="A31" s="114" t="s">
        <v>4749</v>
      </c>
      <c r="B31" s="160" t="s">
        <v>4557</v>
      </c>
      <c r="C31" s="135">
        <v>2</v>
      </c>
      <c r="D31" s="135"/>
      <c r="E31" s="135"/>
      <c r="F31" s="135"/>
      <c r="G31" s="135"/>
      <c r="H31" s="135"/>
      <c r="I31" s="135"/>
      <c r="J31" s="117" t="s">
        <v>5502</v>
      </c>
      <c r="K31" s="117" t="s">
        <v>4418</v>
      </c>
      <c r="L31" s="117" t="s">
        <v>1705</v>
      </c>
      <c r="M31" s="137" t="s">
        <v>4750</v>
      </c>
      <c r="N31" s="160" t="s">
        <v>4531</v>
      </c>
      <c r="O31" s="117" t="s">
        <v>4697</v>
      </c>
      <c r="P31" s="117" t="s">
        <v>4697</v>
      </c>
      <c r="Q31" s="117" t="s">
        <v>4698</v>
      </c>
      <c r="R31" s="117">
        <v>1</v>
      </c>
      <c r="S31" s="117">
        <v>0</v>
      </c>
      <c r="T31" s="117">
        <v>3</v>
      </c>
      <c r="U31" s="117" t="s">
        <v>4751</v>
      </c>
      <c r="V31" s="117" t="s">
        <v>4458</v>
      </c>
      <c r="W31" s="117" t="s">
        <v>73</v>
      </c>
      <c r="X31" s="117" t="s">
        <v>4561</v>
      </c>
      <c r="Y31" s="117" t="s">
        <v>4699</v>
      </c>
      <c r="Z31" s="117" t="s">
        <v>68</v>
      </c>
      <c r="AA31" s="163" t="s">
        <v>4428</v>
      </c>
      <c r="AB31" s="110">
        <v>0</v>
      </c>
      <c r="AC31" s="117" t="s">
        <v>1873</v>
      </c>
      <c r="AD31" s="117">
        <v>2021</v>
      </c>
      <c r="AE31" s="8">
        <v>2</v>
      </c>
      <c r="AF31" s="135"/>
    </row>
    <row r="32" spans="1:32" s="80" customFormat="1" ht="42">
      <c r="A32" s="114" t="s">
        <v>4752</v>
      </c>
      <c r="B32" s="134" t="s">
        <v>4753</v>
      </c>
      <c r="C32" s="135">
        <v>2</v>
      </c>
      <c r="D32" s="135"/>
      <c r="E32" s="135"/>
      <c r="F32" s="135"/>
      <c r="G32" s="135"/>
      <c r="H32" s="135"/>
      <c r="I32" s="135"/>
      <c r="J32" s="117" t="s">
        <v>5502</v>
      </c>
      <c r="K32" s="117" t="s">
        <v>4418</v>
      </c>
      <c r="L32" s="117" t="s">
        <v>1705</v>
      </c>
      <c r="M32" s="137" t="s">
        <v>4754</v>
      </c>
      <c r="N32" s="160" t="s">
        <v>4531</v>
      </c>
      <c r="O32" s="117" t="s">
        <v>4697</v>
      </c>
      <c r="P32" s="117" t="s">
        <v>4697</v>
      </c>
      <c r="Q32" s="117" t="s">
        <v>4698</v>
      </c>
      <c r="R32" s="117">
        <v>1</v>
      </c>
      <c r="S32" s="117">
        <v>0</v>
      </c>
      <c r="T32" s="117">
        <v>3</v>
      </c>
      <c r="U32" s="135" t="s">
        <v>4751</v>
      </c>
      <c r="V32" s="135" t="s">
        <v>4755</v>
      </c>
      <c r="W32" s="117" t="s">
        <v>73</v>
      </c>
      <c r="X32" s="134" t="s">
        <v>4561</v>
      </c>
      <c r="Y32" s="117" t="s">
        <v>4699</v>
      </c>
      <c r="Z32" s="135" t="s">
        <v>68</v>
      </c>
      <c r="AA32" s="163" t="s">
        <v>4428</v>
      </c>
      <c r="AB32" s="110">
        <v>0</v>
      </c>
      <c r="AC32" s="117" t="s">
        <v>1873</v>
      </c>
      <c r="AD32" s="117">
        <v>2021</v>
      </c>
      <c r="AE32" s="8">
        <v>2</v>
      </c>
      <c r="AF32" s="135"/>
    </row>
    <row r="33" spans="1:32" s="80" customFormat="1" ht="42">
      <c r="A33" s="114" t="s">
        <v>4756</v>
      </c>
      <c r="B33" s="173" t="s">
        <v>4757</v>
      </c>
      <c r="C33" s="50">
        <v>2</v>
      </c>
      <c r="D33" s="50"/>
      <c r="E33" s="50"/>
      <c r="F33" s="50"/>
      <c r="G33" s="50"/>
      <c r="H33" s="50"/>
      <c r="I33" s="161"/>
      <c r="J33" s="117" t="s">
        <v>5502</v>
      </c>
      <c r="K33" s="117" t="s">
        <v>4418</v>
      </c>
      <c r="L33" s="117" t="s">
        <v>1705</v>
      </c>
      <c r="M33" s="137" t="s">
        <v>4758</v>
      </c>
      <c r="N33" s="160" t="s">
        <v>4531</v>
      </c>
      <c r="O33" s="117" t="s">
        <v>4697</v>
      </c>
      <c r="P33" s="117" t="s">
        <v>4697</v>
      </c>
      <c r="Q33" s="117" t="s">
        <v>4698</v>
      </c>
      <c r="R33" s="117">
        <v>1</v>
      </c>
      <c r="S33" s="117">
        <v>0</v>
      </c>
      <c r="T33" s="117">
        <v>3</v>
      </c>
      <c r="U33" s="135" t="s">
        <v>4751</v>
      </c>
      <c r="V33" s="135" t="s">
        <v>4755</v>
      </c>
      <c r="W33" s="117" t="s">
        <v>73</v>
      </c>
      <c r="X33" s="134" t="s">
        <v>4561</v>
      </c>
      <c r="Y33" s="117" t="s">
        <v>4699</v>
      </c>
      <c r="Z33" s="135" t="s">
        <v>68</v>
      </c>
      <c r="AA33" s="163" t="s">
        <v>4428</v>
      </c>
      <c r="AB33" s="110">
        <v>0</v>
      </c>
      <c r="AC33" s="117" t="s">
        <v>1873</v>
      </c>
      <c r="AD33" s="117">
        <v>2021</v>
      </c>
      <c r="AE33" s="8">
        <v>2</v>
      </c>
      <c r="AF33" s="135"/>
    </row>
    <row r="34" spans="1:32" s="80" customFormat="1" ht="56">
      <c r="A34" s="157" t="s">
        <v>4694</v>
      </c>
      <c r="B34" s="134" t="s">
        <v>4695</v>
      </c>
      <c r="C34" s="135">
        <v>2</v>
      </c>
      <c r="D34" s="135">
        <v>3</v>
      </c>
      <c r="E34" s="135"/>
      <c r="F34" s="135"/>
      <c r="G34" s="135"/>
      <c r="H34" s="135"/>
      <c r="I34" s="135"/>
      <c r="J34" s="117" t="s">
        <v>5502</v>
      </c>
      <c r="K34" s="117" t="s">
        <v>4418</v>
      </c>
      <c r="L34" s="117" t="s">
        <v>1705</v>
      </c>
      <c r="M34" s="117" t="s">
        <v>4696</v>
      </c>
      <c r="N34" s="117" t="s">
        <v>4531</v>
      </c>
      <c r="O34" s="117" t="s">
        <v>4697</v>
      </c>
      <c r="P34" s="117" t="s">
        <v>4697</v>
      </c>
      <c r="Q34" s="117" t="s">
        <v>4698</v>
      </c>
      <c r="R34" s="117">
        <v>1</v>
      </c>
      <c r="S34" s="117">
        <v>0</v>
      </c>
      <c r="T34" s="117">
        <v>3</v>
      </c>
      <c r="U34" s="117" t="s">
        <v>792</v>
      </c>
      <c r="V34" s="117">
        <v>1</v>
      </c>
      <c r="W34" s="117" t="s">
        <v>73</v>
      </c>
      <c r="X34" s="117" t="s">
        <v>4437</v>
      </c>
      <c r="Y34" s="117" t="s">
        <v>4699</v>
      </c>
      <c r="Z34" s="117" t="s">
        <v>68</v>
      </c>
      <c r="AA34" s="163" t="s">
        <v>4428</v>
      </c>
      <c r="AB34" s="110">
        <v>0</v>
      </c>
      <c r="AC34" s="118" t="s">
        <v>1873</v>
      </c>
      <c r="AD34" s="118">
        <v>2021</v>
      </c>
      <c r="AE34" s="135">
        <v>2</v>
      </c>
      <c r="AF34" s="135"/>
    </row>
    <row r="35" spans="1:32" s="80" customFormat="1" ht="84">
      <c r="A35" s="157" t="s">
        <v>4700</v>
      </c>
      <c r="B35" s="134" t="s">
        <v>4701</v>
      </c>
      <c r="C35" s="11">
        <v>2</v>
      </c>
      <c r="D35" s="11">
        <v>3</v>
      </c>
      <c r="E35" s="11"/>
      <c r="F35" s="11"/>
      <c r="G35" s="11"/>
      <c r="H35" s="11"/>
      <c r="I35" s="12"/>
      <c r="J35" s="117" t="s">
        <v>5502</v>
      </c>
      <c r="K35" s="9" t="s">
        <v>4418</v>
      </c>
      <c r="L35" s="9" t="s">
        <v>1705</v>
      </c>
      <c r="M35" s="9" t="s">
        <v>4702</v>
      </c>
      <c r="N35" s="9" t="s">
        <v>4531</v>
      </c>
      <c r="O35" s="117" t="s">
        <v>4697</v>
      </c>
      <c r="P35" s="117" t="s">
        <v>4697</v>
      </c>
      <c r="Q35" s="117" t="s">
        <v>4698</v>
      </c>
      <c r="R35" s="9">
        <v>1</v>
      </c>
      <c r="S35" s="117">
        <v>0</v>
      </c>
      <c r="T35" s="9">
        <v>3</v>
      </c>
      <c r="U35" s="9" t="s">
        <v>792</v>
      </c>
      <c r="V35" s="9">
        <v>1</v>
      </c>
      <c r="W35" s="117" t="s">
        <v>73</v>
      </c>
      <c r="X35" s="9" t="s">
        <v>378</v>
      </c>
      <c r="Y35" s="117" t="s">
        <v>4699</v>
      </c>
      <c r="Z35" s="9" t="s">
        <v>68</v>
      </c>
      <c r="AA35" s="163" t="s">
        <v>4428</v>
      </c>
      <c r="AB35" s="110">
        <v>0</v>
      </c>
      <c r="AC35" s="9" t="s">
        <v>1873</v>
      </c>
      <c r="AD35" s="9">
        <v>2021</v>
      </c>
      <c r="AE35" s="135">
        <v>2</v>
      </c>
      <c r="AF35" s="135"/>
    </row>
    <row r="36" spans="1:32" s="80" customFormat="1" ht="70">
      <c r="A36" s="157" t="s">
        <v>4703</v>
      </c>
      <c r="B36" s="134" t="s">
        <v>4704</v>
      </c>
      <c r="C36" s="11">
        <v>2</v>
      </c>
      <c r="D36" s="11">
        <v>3</v>
      </c>
      <c r="E36" s="11"/>
      <c r="F36" s="11"/>
      <c r="G36" s="11"/>
      <c r="H36" s="11"/>
      <c r="I36" s="12"/>
      <c r="J36" s="117" t="s">
        <v>5502</v>
      </c>
      <c r="K36" s="9" t="s">
        <v>4418</v>
      </c>
      <c r="L36" s="9" t="s">
        <v>1705</v>
      </c>
      <c r="M36" s="9" t="s">
        <v>4696</v>
      </c>
      <c r="N36" s="9" t="s">
        <v>4531</v>
      </c>
      <c r="O36" s="117" t="s">
        <v>4697</v>
      </c>
      <c r="P36" s="117" t="s">
        <v>4697</v>
      </c>
      <c r="Q36" s="117" t="s">
        <v>4698</v>
      </c>
      <c r="R36" s="9">
        <v>1</v>
      </c>
      <c r="S36" s="117">
        <v>0</v>
      </c>
      <c r="T36" s="134">
        <v>3</v>
      </c>
      <c r="U36" s="134" t="s">
        <v>792</v>
      </c>
      <c r="V36" s="135">
        <v>1</v>
      </c>
      <c r="W36" s="135" t="s">
        <v>73</v>
      </c>
      <c r="X36" s="134" t="s">
        <v>378</v>
      </c>
      <c r="Y36" s="117" t="s">
        <v>4699</v>
      </c>
      <c r="Z36" s="135" t="s">
        <v>68</v>
      </c>
      <c r="AA36" s="163" t="s">
        <v>4428</v>
      </c>
      <c r="AB36" s="110">
        <v>0</v>
      </c>
      <c r="AC36" s="135" t="s">
        <v>1873</v>
      </c>
      <c r="AD36" s="135">
        <v>2021</v>
      </c>
      <c r="AE36" s="135">
        <v>2</v>
      </c>
      <c r="AF36" s="135"/>
    </row>
    <row r="37" spans="1:32" s="80" customFormat="1" ht="56">
      <c r="A37" s="157" t="s">
        <v>4705</v>
      </c>
      <c r="B37" s="134" t="s">
        <v>4706</v>
      </c>
      <c r="C37" s="11">
        <v>2</v>
      </c>
      <c r="D37" s="11">
        <v>3</v>
      </c>
      <c r="E37" s="135"/>
      <c r="F37" s="135"/>
      <c r="G37" s="135"/>
      <c r="H37" s="135"/>
      <c r="I37" s="135"/>
      <c r="J37" s="117" t="s">
        <v>5502</v>
      </c>
      <c r="K37" s="9" t="s">
        <v>4418</v>
      </c>
      <c r="L37" s="9" t="s">
        <v>1705</v>
      </c>
      <c r="M37" s="9" t="s">
        <v>4696</v>
      </c>
      <c r="N37" s="9" t="s">
        <v>4531</v>
      </c>
      <c r="O37" s="117" t="s">
        <v>4697</v>
      </c>
      <c r="P37" s="117" t="s">
        <v>4697</v>
      </c>
      <c r="Q37" s="117" t="s">
        <v>4698</v>
      </c>
      <c r="R37" s="9">
        <v>1</v>
      </c>
      <c r="S37" s="117">
        <v>0</v>
      </c>
      <c r="T37" s="134">
        <v>3</v>
      </c>
      <c r="U37" s="134" t="s">
        <v>792</v>
      </c>
      <c r="V37" s="135">
        <v>1</v>
      </c>
      <c r="W37" s="135" t="s">
        <v>73</v>
      </c>
      <c r="X37" s="134" t="s">
        <v>378</v>
      </c>
      <c r="Y37" s="117" t="s">
        <v>4699</v>
      </c>
      <c r="Z37" s="135" t="s">
        <v>68</v>
      </c>
      <c r="AA37" s="163" t="s">
        <v>4428</v>
      </c>
      <c r="AB37" s="110">
        <v>0</v>
      </c>
      <c r="AC37" s="135" t="s">
        <v>1873</v>
      </c>
      <c r="AD37" s="135">
        <v>2021</v>
      </c>
      <c r="AE37" s="135">
        <v>2</v>
      </c>
      <c r="AF37" s="135"/>
    </row>
    <row r="38" spans="1:32" s="80" customFormat="1" ht="70">
      <c r="A38" s="157" t="s">
        <v>4707</v>
      </c>
      <c r="B38" s="134" t="s">
        <v>4708</v>
      </c>
      <c r="C38" s="11">
        <v>2</v>
      </c>
      <c r="D38" s="11">
        <v>3</v>
      </c>
      <c r="E38" s="135"/>
      <c r="F38" s="135"/>
      <c r="G38" s="135"/>
      <c r="H38" s="135"/>
      <c r="I38" s="135"/>
      <c r="J38" s="117" t="s">
        <v>5502</v>
      </c>
      <c r="K38" s="9" t="s">
        <v>4418</v>
      </c>
      <c r="L38" s="9" t="s">
        <v>1705</v>
      </c>
      <c r="M38" s="9" t="s">
        <v>4696</v>
      </c>
      <c r="N38" s="9" t="s">
        <v>4531</v>
      </c>
      <c r="O38" s="117" t="s">
        <v>4697</v>
      </c>
      <c r="P38" s="117" t="s">
        <v>4697</v>
      </c>
      <c r="Q38" s="117" t="s">
        <v>4698</v>
      </c>
      <c r="R38" s="9">
        <v>1</v>
      </c>
      <c r="S38" s="117">
        <v>0</v>
      </c>
      <c r="T38" s="134">
        <v>3</v>
      </c>
      <c r="U38" s="134" t="s">
        <v>792</v>
      </c>
      <c r="V38" s="135">
        <v>1</v>
      </c>
      <c r="W38" s="135" t="s">
        <v>73</v>
      </c>
      <c r="X38" s="134" t="s">
        <v>378</v>
      </c>
      <c r="Y38" s="117" t="s">
        <v>4699</v>
      </c>
      <c r="Z38" s="135" t="s">
        <v>68</v>
      </c>
      <c r="AA38" s="163" t="s">
        <v>4428</v>
      </c>
      <c r="AB38" s="110">
        <v>0</v>
      </c>
      <c r="AC38" s="135" t="s">
        <v>1992</v>
      </c>
      <c r="AD38" s="135">
        <v>2021</v>
      </c>
      <c r="AE38" s="135">
        <v>2</v>
      </c>
      <c r="AF38" s="135"/>
    </row>
    <row r="39" spans="1:32" s="80" customFormat="1" ht="70">
      <c r="A39" s="157" t="s">
        <v>4709</v>
      </c>
      <c r="B39" s="117" t="s">
        <v>4710</v>
      </c>
      <c r="C39" s="11">
        <v>2</v>
      </c>
      <c r="D39" s="11">
        <v>3</v>
      </c>
      <c r="E39" s="11"/>
      <c r="F39" s="11"/>
      <c r="G39" s="11"/>
      <c r="H39" s="11"/>
      <c r="I39" s="12"/>
      <c r="J39" s="117" t="s">
        <v>5502</v>
      </c>
      <c r="K39" s="117" t="s">
        <v>4418</v>
      </c>
      <c r="L39" s="117" t="s">
        <v>1705</v>
      </c>
      <c r="M39" s="117" t="s">
        <v>4711</v>
      </c>
      <c r="N39" s="117" t="s">
        <v>4531</v>
      </c>
      <c r="O39" s="117" t="s">
        <v>4697</v>
      </c>
      <c r="P39" s="117" t="s">
        <v>4697</v>
      </c>
      <c r="Q39" s="117" t="s">
        <v>4698</v>
      </c>
      <c r="R39" s="117">
        <v>1</v>
      </c>
      <c r="S39" s="117">
        <v>0</v>
      </c>
      <c r="T39" s="117">
        <v>3</v>
      </c>
      <c r="U39" s="117" t="s">
        <v>792</v>
      </c>
      <c r="V39" s="117">
        <v>1</v>
      </c>
      <c r="W39" s="117" t="s">
        <v>73</v>
      </c>
      <c r="X39" s="117" t="s">
        <v>378</v>
      </c>
      <c r="Y39" s="117" t="s">
        <v>4699</v>
      </c>
      <c r="Z39" s="117" t="s">
        <v>68</v>
      </c>
      <c r="AA39" s="163" t="s">
        <v>4428</v>
      </c>
      <c r="AB39" s="110">
        <v>0</v>
      </c>
      <c r="AC39" s="117" t="s">
        <v>1873</v>
      </c>
      <c r="AD39" s="118">
        <v>2021</v>
      </c>
      <c r="AE39" s="8">
        <v>2</v>
      </c>
      <c r="AF39" s="135"/>
    </row>
    <row r="40" spans="1:32" s="80" customFormat="1" ht="70">
      <c r="A40" s="157" t="s">
        <v>4712</v>
      </c>
      <c r="B40" s="134" t="s">
        <v>4713</v>
      </c>
      <c r="C40" s="11">
        <v>2</v>
      </c>
      <c r="D40" s="11">
        <v>3</v>
      </c>
      <c r="E40" s="135"/>
      <c r="F40" s="135"/>
      <c r="G40" s="135"/>
      <c r="H40" s="135"/>
      <c r="I40" s="135"/>
      <c r="J40" s="117" t="s">
        <v>5502</v>
      </c>
      <c r="K40" s="117" t="s">
        <v>4418</v>
      </c>
      <c r="L40" s="117" t="s">
        <v>1705</v>
      </c>
      <c r="M40" s="9" t="s">
        <v>4714</v>
      </c>
      <c r="N40" s="9" t="s">
        <v>4531</v>
      </c>
      <c r="O40" s="117" t="s">
        <v>4697</v>
      </c>
      <c r="P40" s="117" t="s">
        <v>4697</v>
      </c>
      <c r="Q40" s="117" t="s">
        <v>4698</v>
      </c>
      <c r="R40" s="9">
        <v>1</v>
      </c>
      <c r="S40" s="117">
        <v>0</v>
      </c>
      <c r="T40" s="134">
        <v>3</v>
      </c>
      <c r="U40" s="134" t="s">
        <v>792</v>
      </c>
      <c r="V40" s="135">
        <v>1</v>
      </c>
      <c r="W40" s="135" t="s">
        <v>73</v>
      </c>
      <c r="X40" s="134" t="s">
        <v>378</v>
      </c>
      <c r="Y40" s="117" t="s">
        <v>4699</v>
      </c>
      <c r="Z40" s="135" t="s">
        <v>68</v>
      </c>
      <c r="AA40" s="163" t="s">
        <v>4428</v>
      </c>
      <c r="AB40" s="110">
        <v>0</v>
      </c>
      <c r="AC40" s="135" t="s">
        <v>1873</v>
      </c>
      <c r="AD40" s="135">
        <v>2021</v>
      </c>
      <c r="AE40" s="135">
        <v>2</v>
      </c>
      <c r="AF40" s="135"/>
    </row>
    <row r="41" spans="1:32" s="80" customFormat="1" ht="56">
      <c r="A41" s="157" t="s">
        <v>4715</v>
      </c>
      <c r="B41" s="117" t="s">
        <v>4716</v>
      </c>
      <c r="C41" s="11">
        <v>2</v>
      </c>
      <c r="D41" s="11">
        <v>3</v>
      </c>
      <c r="E41" s="11"/>
      <c r="F41" s="11"/>
      <c r="G41" s="11"/>
      <c r="H41" s="11"/>
      <c r="I41" s="12"/>
      <c r="J41" s="117" t="s">
        <v>5502</v>
      </c>
      <c r="K41" s="117" t="s">
        <v>4418</v>
      </c>
      <c r="L41" s="117" t="s">
        <v>1705</v>
      </c>
      <c r="M41" s="117" t="s">
        <v>4717</v>
      </c>
      <c r="N41" s="117" t="s">
        <v>4718</v>
      </c>
      <c r="O41" s="117" t="s">
        <v>4697</v>
      </c>
      <c r="P41" s="117" t="s">
        <v>4697</v>
      </c>
      <c r="Q41" s="117" t="s">
        <v>4698</v>
      </c>
      <c r="R41" s="117">
        <v>1</v>
      </c>
      <c r="S41" s="117">
        <v>0</v>
      </c>
      <c r="T41" s="117">
        <v>3</v>
      </c>
      <c r="U41" s="117" t="s">
        <v>792</v>
      </c>
      <c r="V41" s="117">
        <v>1</v>
      </c>
      <c r="W41" s="117" t="s">
        <v>73</v>
      </c>
      <c r="X41" s="117" t="s">
        <v>4437</v>
      </c>
      <c r="Y41" s="117" t="s">
        <v>4699</v>
      </c>
      <c r="Z41" s="117" t="s">
        <v>68</v>
      </c>
      <c r="AA41" s="163" t="s">
        <v>4428</v>
      </c>
      <c r="AB41" s="110">
        <v>0</v>
      </c>
      <c r="AC41" s="117" t="s">
        <v>1873</v>
      </c>
      <c r="AD41" s="117">
        <v>2021</v>
      </c>
      <c r="AE41" s="8">
        <v>2</v>
      </c>
      <c r="AF41" s="135"/>
    </row>
    <row r="42" spans="1:32" s="80" customFormat="1" ht="56">
      <c r="A42" s="157" t="s">
        <v>4719</v>
      </c>
      <c r="B42" s="134" t="s">
        <v>4720</v>
      </c>
      <c r="C42" s="11">
        <v>2</v>
      </c>
      <c r="D42" s="11">
        <v>3</v>
      </c>
      <c r="E42" s="11"/>
      <c r="F42" s="11"/>
      <c r="G42" s="11"/>
      <c r="H42" s="11"/>
      <c r="I42" s="12"/>
      <c r="J42" s="117" t="s">
        <v>5502</v>
      </c>
      <c r="K42" s="117" t="s">
        <v>4418</v>
      </c>
      <c r="L42" s="117" t="s">
        <v>1705</v>
      </c>
      <c r="M42" s="117" t="s">
        <v>4711</v>
      </c>
      <c r="N42" s="117" t="s">
        <v>4718</v>
      </c>
      <c r="O42" s="117" t="s">
        <v>4697</v>
      </c>
      <c r="P42" s="117" t="s">
        <v>4697</v>
      </c>
      <c r="Q42" s="117" t="s">
        <v>4698</v>
      </c>
      <c r="R42" s="117">
        <v>1</v>
      </c>
      <c r="S42" s="117">
        <v>0</v>
      </c>
      <c r="T42" s="117">
        <v>3</v>
      </c>
      <c r="U42" s="117" t="s">
        <v>792</v>
      </c>
      <c r="V42" s="117" t="s">
        <v>4458</v>
      </c>
      <c r="W42" s="117" t="s">
        <v>73</v>
      </c>
      <c r="X42" s="117" t="s">
        <v>4437</v>
      </c>
      <c r="Y42" s="117" t="s">
        <v>4699</v>
      </c>
      <c r="Z42" s="117" t="s">
        <v>68</v>
      </c>
      <c r="AA42" s="163" t="s">
        <v>4428</v>
      </c>
      <c r="AB42" s="110">
        <v>0</v>
      </c>
      <c r="AC42" s="117" t="s">
        <v>1873</v>
      </c>
      <c r="AD42" s="117">
        <v>2021</v>
      </c>
      <c r="AE42" s="8">
        <v>2</v>
      </c>
      <c r="AF42" s="135"/>
    </row>
    <row r="43" spans="1:32" s="80" customFormat="1" ht="70">
      <c r="A43" s="157" t="s">
        <v>4721</v>
      </c>
      <c r="B43" s="134" t="s">
        <v>4722</v>
      </c>
      <c r="C43" s="11">
        <v>2</v>
      </c>
      <c r="D43" s="11">
        <v>3</v>
      </c>
      <c r="E43" s="11"/>
      <c r="F43" s="11"/>
      <c r="G43" s="11"/>
      <c r="H43" s="11"/>
      <c r="I43" s="12"/>
      <c r="J43" s="117" t="s">
        <v>5502</v>
      </c>
      <c r="K43" s="117" t="s">
        <v>4418</v>
      </c>
      <c r="L43" s="117" t="s">
        <v>1705</v>
      </c>
      <c r="M43" s="117" t="s">
        <v>4717</v>
      </c>
      <c r="N43" s="117" t="s">
        <v>4718</v>
      </c>
      <c r="O43" s="117" t="s">
        <v>4697</v>
      </c>
      <c r="P43" s="117" t="s">
        <v>4697</v>
      </c>
      <c r="Q43" s="117" t="s">
        <v>4698</v>
      </c>
      <c r="R43" s="117">
        <v>1</v>
      </c>
      <c r="S43" s="117">
        <v>0</v>
      </c>
      <c r="T43" s="117">
        <v>3</v>
      </c>
      <c r="U43" s="117" t="s">
        <v>792</v>
      </c>
      <c r="V43" s="117" t="s">
        <v>4458</v>
      </c>
      <c r="W43" s="117" t="s">
        <v>73</v>
      </c>
      <c r="X43" s="117" t="s">
        <v>4437</v>
      </c>
      <c r="Y43" s="117" t="s">
        <v>4699</v>
      </c>
      <c r="Z43" s="117" t="s">
        <v>68</v>
      </c>
      <c r="AA43" s="163" t="s">
        <v>4428</v>
      </c>
      <c r="AB43" s="110">
        <v>0</v>
      </c>
      <c r="AC43" s="117" t="s">
        <v>4723</v>
      </c>
      <c r="AD43" s="117">
        <v>2021</v>
      </c>
      <c r="AE43" s="8">
        <v>2</v>
      </c>
      <c r="AF43" s="135"/>
    </row>
    <row r="44" spans="1:32" s="80" customFormat="1" ht="70">
      <c r="A44" s="157" t="s">
        <v>5503</v>
      </c>
      <c r="B44" s="134" t="s">
        <v>5504</v>
      </c>
      <c r="C44" s="11">
        <v>2</v>
      </c>
      <c r="D44" s="11">
        <v>3</v>
      </c>
      <c r="E44" s="11"/>
      <c r="F44" s="11"/>
      <c r="G44" s="11"/>
      <c r="H44" s="11"/>
      <c r="I44" s="12"/>
      <c r="J44" s="117" t="s">
        <v>5502</v>
      </c>
      <c r="K44" s="117" t="s">
        <v>4418</v>
      </c>
      <c r="L44" s="117" t="s">
        <v>1705</v>
      </c>
      <c r="M44" s="117" t="s">
        <v>4717</v>
      </c>
      <c r="N44" s="117" t="s">
        <v>4718</v>
      </c>
      <c r="O44" s="117" t="s">
        <v>4697</v>
      </c>
      <c r="P44" s="117" t="s">
        <v>4697</v>
      </c>
      <c r="Q44" s="117" t="s">
        <v>4698</v>
      </c>
      <c r="R44" s="117">
        <v>1</v>
      </c>
      <c r="S44" s="117">
        <v>0</v>
      </c>
      <c r="T44" s="117">
        <v>3</v>
      </c>
      <c r="U44" s="117" t="s">
        <v>792</v>
      </c>
      <c r="V44" s="117">
        <v>1</v>
      </c>
      <c r="W44" s="117" t="s">
        <v>73</v>
      </c>
      <c r="X44" s="117" t="s">
        <v>4437</v>
      </c>
      <c r="Y44" s="117"/>
      <c r="Z44" s="117" t="s">
        <v>68</v>
      </c>
      <c r="AA44" s="163" t="s">
        <v>4428</v>
      </c>
      <c r="AB44" s="110">
        <v>0</v>
      </c>
      <c r="AC44" s="117" t="s">
        <v>1873</v>
      </c>
      <c r="AD44" s="117">
        <v>2024</v>
      </c>
      <c r="AE44" s="8"/>
      <c r="AF44" s="135"/>
    </row>
    <row r="45" spans="1:32" s="80" customFormat="1" ht="70">
      <c r="A45" s="157" t="s">
        <v>5505</v>
      </c>
      <c r="B45" s="134" t="s">
        <v>5506</v>
      </c>
      <c r="C45" s="11">
        <v>2</v>
      </c>
      <c r="D45" s="11">
        <v>3</v>
      </c>
      <c r="E45" s="11"/>
      <c r="F45" s="11"/>
      <c r="G45" s="11"/>
      <c r="H45" s="11"/>
      <c r="I45" s="12"/>
      <c r="J45" s="117" t="s">
        <v>5502</v>
      </c>
      <c r="K45" s="117" t="s">
        <v>4418</v>
      </c>
      <c r="L45" s="117" t="s">
        <v>1705</v>
      </c>
      <c r="M45" s="117" t="s">
        <v>4711</v>
      </c>
      <c r="N45" s="117" t="s">
        <v>4718</v>
      </c>
      <c r="O45" s="117" t="s">
        <v>4697</v>
      </c>
      <c r="P45" s="117" t="s">
        <v>4697</v>
      </c>
      <c r="Q45" s="117" t="s">
        <v>4698</v>
      </c>
      <c r="R45" s="117">
        <v>1</v>
      </c>
      <c r="S45" s="117">
        <v>0</v>
      </c>
      <c r="T45" s="117">
        <v>3</v>
      </c>
      <c r="U45" s="117" t="s">
        <v>792</v>
      </c>
      <c r="V45" s="117" t="s">
        <v>4458</v>
      </c>
      <c r="W45" s="117" t="s">
        <v>73</v>
      </c>
      <c r="X45" s="117" t="s">
        <v>4437</v>
      </c>
      <c r="Y45" s="117"/>
      <c r="Z45" s="117" t="s">
        <v>68</v>
      </c>
      <c r="AA45" s="163" t="s">
        <v>4428</v>
      </c>
      <c r="AB45" s="110">
        <v>0</v>
      </c>
      <c r="AC45" s="117" t="s">
        <v>1873</v>
      </c>
      <c r="AD45" s="117">
        <v>2024</v>
      </c>
      <c r="AE45" s="8"/>
      <c r="AF45" s="135"/>
    </row>
    <row r="46" spans="1:32" s="80" customFormat="1" ht="42">
      <c r="A46" s="157" t="s">
        <v>5507</v>
      </c>
      <c r="B46" s="134" t="s">
        <v>5508</v>
      </c>
      <c r="C46" s="11">
        <v>2</v>
      </c>
      <c r="D46" s="11">
        <v>3</v>
      </c>
      <c r="E46" s="11"/>
      <c r="F46" s="11"/>
      <c r="G46" s="11"/>
      <c r="H46" s="11"/>
      <c r="I46" s="12"/>
      <c r="J46" s="117" t="s">
        <v>5502</v>
      </c>
      <c r="K46" s="117" t="s">
        <v>4418</v>
      </c>
      <c r="L46" s="117" t="s">
        <v>1705</v>
      </c>
      <c r="M46" s="117" t="s">
        <v>4717</v>
      </c>
      <c r="N46" s="117" t="s">
        <v>4718</v>
      </c>
      <c r="O46" s="117" t="s">
        <v>4697</v>
      </c>
      <c r="P46" s="117" t="s">
        <v>4697</v>
      </c>
      <c r="Q46" s="117" t="s">
        <v>4698</v>
      </c>
      <c r="R46" s="117">
        <v>1</v>
      </c>
      <c r="S46" s="117">
        <v>0</v>
      </c>
      <c r="T46" s="117">
        <v>3</v>
      </c>
      <c r="U46" s="117" t="s">
        <v>792</v>
      </c>
      <c r="V46" s="117" t="s">
        <v>4458</v>
      </c>
      <c r="W46" s="117" t="s">
        <v>73</v>
      </c>
      <c r="X46" s="117" t="s">
        <v>4437</v>
      </c>
      <c r="Y46" s="117"/>
      <c r="Z46" s="117" t="s">
        <v>68</v>
      </c>
      <c r="AA46" s="163" t="s">
        <v>4428</v>
      </c>
      <c r="AB46" s="110">
        <v>0</v>
      </c>
      <c r="AC46" s="117" t="s">
        <v>4723</v>
      </c>
      <c r="AD46" s="117">
        <v>2024</v>
      </c>
      <c r="AE46" s="8"/>
      <c r="AF46" s="135"/>
    </row>
    <row r="47" spans="1:32" s="80" customFormat="1" ht="42">
      <c r="A47" s="157" t="s">
        <v>4724</v>
      </c>
      <c r="B47" s="134" t="s">
        <v>4725</v>
      </c>
      <c r="C47" s="11">
        <v>2</v>
      </c>
      <c r="D47" s="11">
        <v>3</v>
      </c>
      <c r="E47" s="11"/>
      <c r="F47" s="11"/>
      <c r="G47" s="11"/>
      <c r="H47" s="11"/>
      <c r="I47" s="12"/>
      <c r="J47" s="117" t="s">
        <v>5502</v>
      </c>
      <c r="K47" s="117" t="s">
        <v>4418</v>
      </c>
      <c r="L47" s="117" t="s">
        <v>1705</v>
      </c>
      <c r="M47" s="117" t="s">
        <v>4717</v>
      </c>
      <c r="N47" s="117" t="s">
        <v>4718</v>
      </c>
      <c r="O47" s="117" t="s">
        <v>4697</v>
      </c>
      <c r="P47" s="117" t="s">
        <v>4697</v>
      </c>
      <c r="Q47" s="117" t="s">
        <v>4698</v>
      </c>
      <c r="R47" s="117">
        <v>1</v>
      </c>
      <c r="S47" s="117">
        <v>0</v>
      </c>
      <c r="T47" s="117">
        <v>3</v>
      </c>
      <c r="U47" s="117" t="s">
        <v>792</v>
      </c>
      <c r="V47" s="117" t="s">
        <v>4458</v>
      </c>
      <c r="W47" s="117" t="s">
        <v>73</v>
      </c>
      <c r="X47" s="117" t="s">
        <v>4437</v>
      </c>
      <c r="Y47" s="117" t="s">
        <v>4699</v>
      </c>
      <c r="Z47" s="117" t="s">
        <v>68</v>
      </c>
      <c r="AA47" s="163" t="s">
        <v>4428</v>
      </c>
      <c r="AB47" s="110">
        <v>0</v>
      </c>
      <c r="AC47" s="117" t="s">
        <v>1873</v>
      </c>
      <c r="AD47" s="117">
        <v>2021</v>
      </c>
      <c r="AE47" s="8">
        <v>2</v>
      </c>
      <c r="AF47" s="135"/>
    </row>
    <row r="48" spans="1:32" s="80" customFormat="1" ht="42">
      <c r="A48" s="157" t="s">
        <v>4726</v>
      </c>
      <c r="B48" s="134" t="s">
        <v>4727</v>
      </c>
      <c r="C48" s="11">
        <v>2</v>
      </c>
      <c r="D48" s="11">
        <v>3</v>
      </c>
      <c r="E48" s="11"/>
      <c r="F48" s="11"/>
      <c r="G48" s="11"/>
      <c r="H48" s="11"/>
      <c r="I48" s="12"/>
      <c r="J48" s="117" t="s">
        <v>5502</v>
      </c>
      <c r="K48" s="117" t="s">
        <v>4418</v>
      </c>
      <c r="L48" s="117" t="s">
        <v>1705</v>
      </c>
      <c r="M48" s="117" t="s">
        <v>4717</v>
      </c>
      <c r="N48" s="117" t="s">
        <v>4718</v>
      </c>
      <c r="O48" s="117" t="s">
        <v>4697</v>
      </c>
      <c r="P48" s="117" t="s">
        <v>4697</v>
      </c>
      <c r="Q48" s="117" t="s">
        <v>4698</v>
      </c>
      <c r="R48" s="117">
        <v>1</v>
      </c>
      <c r="S48" s="117">
        <v>0</v>
      </c>
      <c r="T48" s="117">
        <v>3</v>
      </c>
      <c r="U48" s="117" t="s">
        <v>792</v>
      </c>
      <c r="V48" s="117" t="s">
        <v>4458</v>
      </c>
      <c r="W48" s="117" t="s">
        <v>73</v>
      </c>
      <c r="X48" s="117" t="s">
        <v>4437</v>
      </c>
      <c r="Y48" s="117" t="s">
        <v>4699</v>
      </c>
      <c r="Z48" s="117" t="s">
        <v>68</v>
      </c>
      <c r="AA48" s="163" t="s">
        <v>4428</v>
      </c>
      <c r="AB48" s="110">
        <v>0</v>
      </c>
      <c r="AC48" s="117" t="s">
        <v>1873</v>
      </c>
      <c r="AD48" s="117">
        <v>2021</v>
      </c>
      <c r="AE48" s="8">
        <v>2</v>
      </c>
      <c r="AF48" s="135"/>
    </row>
    <row r="49" spans="1:32" s="80" customFormat="1" ht="56">
      <c r="A49" s="157" t="s">
        <v>4728</v>
      </c>
      <c r="B49" s="134" t="s">
        <v>4729</v>
      </c>
      <c r="C49" s="11">
        <v>2</v>
      </c>
      <c r="D49" s="11">
        <v>3</v>
      </c>
      <c r="E49" s="11"/>
      <c r="F49" s="11"/>
      <c r="G49" s="11"/>
      <c r="H49" s="11"/>
      <c r="I49" s="12"/>
      <c r="J49" s="117" t="s">
        <v>5502</v>
      </c>
      <c r="K49" s="117" t="s">
        <v>4418</v>
      </c>
      <c r="L49" s="117" t="s">
        <v>1705</v>
      </c>
      <c r="M49" s="117" t="s">
        <v>4717</v>
      </c>
      <c r="N49" s="117" t="s">
        <v>4718</v>
      </c>
      <c r="O49" s="117" t="s">
        <v>4697</v>
      </c>
      <c r="P49" s="117" t="s">
        <v>4697</v>
      </c>
      <c r="Q49" s="117" t="s">
        <v>4698</v>
      </c>
      <c r="R49" s="117">
        <v>1</v>
      </c>
      <c r="S49" s="117">
        <v>0</v>
      </c>
      <c r="T49" s="117">
        <v>3</v>
      </c>
      <c r="U49" s="117" t="s">
        <v>792</v>
      </c>
      <c r="V49" s="117" t="s">
        <v>4458</v>
      </c>
      <c r="W49" s="117" t="s">
        <v>73</v>
      </c>
      <c r="X49" s="117" t="s">
        <v>4437</v>
      </c>
      <c r="Y49" s="117" t="s">
        <v>4699</v>
      </c>
      <c r="Z49" s="117" t="s">
        <v>68</v>
      </c>
      <c r="AA49" s="163" t="s">
        <v>4428</v>
      </c>
      <c r="AB49" s="110">
        <v>0</v>
      </c>
      <c r="AC49" s="117" t="s">
        <v>1873</v>
      </c>
      <c r="AD49" s="117">
        <v>2021</v>
      </c>
      <c r="AE49" s="8">
        <v>2</v>
      </c>
      <c r="AF49" s="135"/>
    </row>
    <row r="50" spans="1:32" s="80" customFormat="1" ht="84">
      <c r="A50" s="157" t="s">
        <v>4730</v>
      </c>
      <c r="B50" s="134" t="s">
        <v>4731</v>
      </c>
      <c r="C50" s="11">
        <v>2</v>
      </c>
      <c r="D50" s="11">
        <v>3</v>
      </c>
      <c r="E50" s="11"/>
      <c r="F50" s="11"/>
      <c r="G50" s="11"/>
      <c r="H50" s="11"/>
      <c r="I50" s="12"/>
      <c r="J50" s="117" t="s">
        <v>5502</v>
      </c>
      <c r="K50" s="117" t="s">
        <v>4418</v>
      </c>
      <c r="L50" s="117" t="s">
        <v>1705</v>
      </c>
      <c r="M50" s="117" t="s">
        <v>4717</v>
      </c>
      <c r="N50" s="117" t="s">
        <v>4531</v>
      </c>
      <c r="O50" s="117" t="s">
        <v>4697</v>
      </c>
      <c r="P50" s="117" t="s">
        <v>4697</v>
      </c>
      <c r="Q50" s="117" t="s">
        <v>4698</v>
      </c>
      <c r="R50" s="117">
        <v>1</v>
      </c>
      <c r="S50" s="117">
        <v>0</v>
      </c>
      <c r="T50" s="117">
        <v>3</v>
      </c>
      <c r="U50" s="117" t="s">
        <v>792</v>
      </c>
      <c r="V50" s="117" t="s">
        <v>4458</v>
      </c>
      <c r="W50" s="117" t="s">
        <v>73</v>
      </c>
      <c r="X50" s="117" t="s">
        <v>378</v>
      </c>
      <c r="Y50" s="117" t="s">
        <v>4699</v>
      </c>
      <c r="Z50" s="117" t="s">
        <v>68</v>
      </c>
      <c r="AA50" s="163" t="s">
        <v>4428</v>
      </c>
      <c r="AB50" s="110">
        <v>0</v>
      </c>
      <c r="AC50" s="117" t="s">
        <v>1873</v>
      </c>
      <c r="AD50" s="117">
        <v>2021</v>
      </c>
      <c r="AE50" s="8">
        <v>2</v>
      </c>
      <c r="AF50" s="135"/>
    </row>
    <row r="51" spans="1:32" s="80" customFormat="1" ht="126">
      <c r="A51" s="157" t="s">
        <v>4732</v>
      </c>
      <c r="B51" s="160" t="s">
        <v>4733</v>
      </c>
      <c r="C51" s="135">
        <v>2</v>
      </c>
      <c r="D51" s="135"/>
      <c r="E51" s="135"/>
      <c r="F51" s="135"/>
      <c r="G51" s="135"/>
      <c r="H51" s="135"/>
      <c r="I51" s="135"/>
      <c r="J51" s="117" t="s">
        <v>5502</v>
      </c>
      <c r="K51" s="117" t="s">
        <v>4418</v>
      </c>
      <c r="L51" s="117" t="s">
        <v>1705</v>
      </c>
      <c r="M51" s="134" t="s">
        <v>4734</v>
      </c>
      <c r="N51" s="160" t="s">
        <v>4531</v>
      </c>
      <c r="O51" s="117" t="s">
        <v>4697</v>
      </c>
      <c r="P51" s="117" t="s">
        <v>4697</v>
      </c>
      <c r="Q51" s="117" t="s">
        <v>4698</v>
      </c>
      <c r="R51" s="117">
        <v>1</v>
      </c>
      <c r="S51" s="117">
        <v>0</v>
      </c>
      <c r="T51" s="117">
        <v>3</v>
      </c>
      <c r="U51" s="117" t="s">
        <v>792</v>
      </c>
      <c r="V51" s="117" t="s">
        <v>4458</v>
      </c>
      <c r="W51" s="117" t="s">
        <v>73</v>
      </c>
      <c r="X51" s="117" t="s">
        <v>4735</v>
      </c>
      <c r="Y51" s="117" t="s">
        <v>4699</v>
      </c>
      <c r="Z51" s="117" t="s">
        <v>68</v>
      </c>
      <c r="AA51" s="163" t="s">
        <v>4428</v>
      </c>
      <c r="AB51" s="110">
        <v>0</v>
      </c>
      <c r="AC51" s="117" t="s">
        <v>1873</v>
      </c>
      <c r="AD51" s="117">
        <v>2021</v>
      </c>
      <c r="AE51" s="8">
        <v>2</v>
      </c>
      <c r="AF51" s="135"/>
    </row>
    <row r="52" spans="1:32" s="80" customFormat="1" ht="42">
      <c r="A52" s="157" t="s">
        <v>4416</v>
      </c>
      <c r="B52" s="160" t="s">
        <v>4417</v>
      </c>
      <c r="C52" s="50">
        <v>2</v>
      </c>
      <c r="D52" s="50">
        <v>3</v>
      </c>
      <c r="E52" s="50">
        <v>4</v>
      </c>
      <c r="F52" s="50"/>
      <c r="G52" s="50"/>
      <c r="H52" s="50"/>
      <c r="I52" s="161"/>
      <c r="J52" s="160">
        <v>9</v>
      </c>
      <c r="K52" s="160" t="s">
        <v>4418</v>
      </c>
      <c r="L52" s="160" t="s">
        <v>1705</v>
      </c>
      <c r="M52" s="160" t="s">
        <v>4419</v>
      </c>
      <c r="N52" s="134" t="s">
        <v>4420</v>
      </c>
      <c r="O52" s="134" t="s">
        <v>4420</v>
      </c>
      <c r="P52" s="160" t="s">
        <v>4420</v>
      </c>
      <c r="Q52" s="160" t="s">
        <v>4421</v>
      </c>
      <c r="R52" s="160">
        <v>1</v>
      </c>
      <c r="S52" s="160" t="s">
        <v>1715</v>
      </c>
      <c r="T52" s="160">
        <v>0</v>
      </c>
      <c r="U52" s="160" t="s">
        <v>376</v>
      </c>
      <c r="V52" s="160">
        <v>1</v>
      </c>
      <c r="W52" s="160" t="s">
        <v>73</v>
      </c>
      <c r="X52" s="160" t="s">
        <v>275</v>
      </c>
      <c r="Y52" s="160" t="s">
        <v>68</v>
      </c>
      <c r="Z52" s="160" t="s">
        <v>68</v>
      </c>
      <c r="AA52" s="162">
        <v>0</v>
      </c>
      <c r="AB52" s="105">
        <v>0</v>
      </c>
      <c r="AC52" s="135">
        <v>1</v>
      </c>
      <c r="AD52" s="171">
        <v>1996</v>
      </c>
      <c r="AE52" s="160">
        <v>2</v>
      </c>
      <c r="AF52" s="135"/>
    </row>
    <row r="53" spans="1:32" s="80" customFormat="1" ht="70">
      <c r="A53" s="157" t="s">
        <v>4422</v>
      </c>
      <c r="B53" s="160" t="s">
        <v>5509</v>
      </c>
      <c r="C53" s="50">
        <v>2</v>
      </c>
      <c r="D53" s="50">
        <v>3</v>
      </c>
      <c r="E53" s="50">
        <v>4</v>
      </c>
      <c r="F53" s="50">
        <v>5</v>
      </c>
      <c r="G53" s="50"/>
      <c r="H53" s="50"/>
      <c r="I53" s="161"/>
      <c r="J53" s="160">
        <v>467</v>
      </c>
      <c r="K53" s="160" t="s">
        <v>4418</v>
      </c>
      <c r="L53" s="160" t="s">
        <v>1705</v>
      </c>
      <c r="M53" s="160" t="s">
        <v>4423</v>
      </c>
      <c r="N53" s="160" t="s">
        <v>5510</v>
      </c>
      <c r="O53" s="160" t="s">
        <v>2020</v>
      </c>
      <c r="P53" s="160" t="s">
        <v>853</v>
      </c>
      <c r="Q53" s="160" t="s">
        <v>5511</v>
      </c>
      <c r="R53" s="160">
        <v>2</v>
      </c>
      <c r="S53" s="160" t="s">
        <v>1715</v>
      </c>
      <c r="T53" s="160">
        <v>1</v>
      </c>
      <c r="U53" s="160" t="s">
        <v>376</v>
      </c>
      <c r="V53" s="160">
        <v>1</v>
      </c>
      <c r="W53" s="160" t="s">
        <v>73</v>
      </c>
      <c r="X53" s="160" t="s">
        <v>4425</v>
      </c>
      <c r="Y53" s="160" t="s">
        <v>68</v>
      </c>
      <c r="Z53" s="160" t="s">
        <v>68</v>
      </c>
      <c r="AA53" s="162">
        <v>0</v>
      </c>
      <c r="AB53" s="105">
        <v>0</v>
      </c>
      <c r="AC53" s="135">
        <v>1</v>
      </c>
      <c r="AD53" s="160">
        <v>2000</v>
      </c>
      <c r="AE53" s="135">
        <v>2</v>
      </c>
      <c r="AF53" s="135"/>
    </row>
    <row r="54" spans="1:32" s="80" customFormat="1" ht="70">
      <c r="A54" s="157" t="s">
        <v>4426</v>
      </c>
      <c r="B54" s="160" t="s">
        <v>5512</v>
      </c>
      <c r="C54" s="50">
        <v>2</v>
      </c>
      <c r="D54" s="50">
        <v>3</v>
      </c>
      <c r="E54" s="50">
        <v>4</v>
      </c>
      <c r="F54" s="50">
        <v>5</v>
      </c>
      <c r="G54" s="50"/>
      <c r="H54" s="50"/>
      <c r="I54" s="161"/>
      <c r="J54" s="160"/>
      <c r="K54" s="160" t="s">
        <v>4418</v>
      </c>
      <c r="L54" s="160" t="s">
        <v>1705</v>
      </c>
      <c r="M54" s="160" t="s">
        <v>4423</v>
      </c>
      <c r="N54" s="160" t="s">
        <v>5510</v>
      </c>
      <c r="O54" s="160" t="s">
        <v>2020</v>
      </c>
      <c r="P54" s="160" t="s">
        <v>853</v>
      </c>
      <c r="Q54" s="160" t="s">
        <v>5511</v>
      </c>
      <c r="R54" s="160">
        <v>2</v>
      </c>
      <c r="S54" s="160" t="s">
        <v>1715</v>
      </c>
      <c r="T54" s="160">
        <v>1</v>
      </c>
      <c r="U54" s="160" t="s">
        <v>376</v>
      </c>
      <c r="V54" s="160">
        <v>1</v>
      </c>
      <c r="W54" s="160" t="s">
        <v>73</v>
      </c>
      <c r="X54" s="160" t="s">
        <v>4425</v>
      </c>
      <c r="Y54" s="160" t="s">
        <v>68</v>
      </c>
      <c r="Z54" s="160" t="s">
        <v>68</v>
      </c>
      <c r="AA54" s="162">
        <v>0</v>
      </c>
      <c r="AB54" s="105">
        <v>0</v>
      </c>
      <c r="AC54" s="135">
        <v>1</v>
      </c>
      <c r="AD54" s="160">
        <v>2022</v>
      </c>
      <c r="AE54" s="135">
        <v>2</v>
      </c>
      <c r="AF54" s="135"/>
    </row>
    <row r="55" spans="1:32" s="80" customFormat="1" ht="70">
      <c r="A55" s="157" t="s">
        <v>4427</v>
      </c>
      <c r="B55" s="160" t="s">
        <v>5513</v>
      </c>
      <c r="C55" s="50">
        <v>2</v>
      </c>
      <c r="D55" s="50">
        <v>3</v>
      </c>
      <c r="E55" s="50">
        <v>4</v>
      </c>
      <c r="F55" s="50">
        <v>5</v>
      </c>
      <c r="G55" s="50"/>
      <c r="H55" s="50"/>
      <c r="I55" s="161"/>
      <c r="J55" s="160"/>
      <c r="K55" s="160" t="s">
        <v>4418</v>
      </c>
      <c r="L55" s="160" t="s">
        <v>1705</v>
      </c>
      <c r="M55" s="160" t="s">
        <v>4423</v>
      </c>
      <c r="N55" s="160" t="s">
        <v>5514</v>
      </c>
      <c r="O55" s="160" t="s">
        <v>2020</v>
      </c>
      <c r="P55" s="160" t="s">
        <v>853</v>
      </c>
      <c r="Q55" s="160" t="s">
        <v>5511</v>
      </c>
      <c r="R55" s="160">
        <v>2</v>
      </c>
      <c r="S55" s="160" t="s">
        <v>1715</v>
      </c>
      <c r="T55" s="160">
        <v>1</v>
      </c>
      <c r="U55" s="160" t="s">
        <v>376</v>
      </c>
      <c r="V55" s="160">
        <v>1</v>
      </c>
      <c r="W55" s="160" t="s">
        <v>73</v>
      </c>
      <c r="X55" s="160" t="s">
        <v>4425</v>
      </c>
      <c r="Y55" s="160" t="s">
        <v>68</v>
      </c>
      <c r="Z55" s="160" t="s">
        <v>68</v>
      </c>
      <c r="AA55" s="162" t="s">
        <v>4428</v>
      </c>
      <c r="AB55" s="105">
        <v>0</v>
      </c>
      <c r="AC55" s="135">
        <v>1</v>
      </c>
      <c r="AD55" s="160">
        <v>2022</v>
      </c>
      <c r="AE55" s="135">
        <v>2</v>
      </c>
      <c r="AF55" s="135"/>
    </row>
    <row r="56" spans="1:32" s="80" customFormat="1" ht="42">
      <c r="A56" s="157" t="s">
        <v>4429</v>
      </c>
      <c r="B56" s="134" t="s">
        <v>4430</v>
      </c>
      <c r="C56" s="50">
        <v>2</v>
      </c>
      <c r="D56" s="50">
        <v>3</v>
      </c>
      <c r="E56" s="50">
        <v>4</v>
      </c>
      <c r="F56" s="50">
        <v>5</v>
      </c>
      <c r="G56" s="50"/>
      <c r="H56" s="50"/>
      <c r="I56" s="161"/>
      <c r="J56" s="134"/>
      <c r="K56" s="134" t="s">
        <v>4418</v>
      </c>
      <c r="L56" s="134" t="s">
        <v>1705</v>
      </c>
      <c r="M56" s="134" t="s">
        <v>4431</v>
      </c>
      <c r="N56" s="134" t="s">
        <v>382</v>
      </c>
      <c r="O56" s="134" t="s">
        <v>4424</v>
      </c>
      <c r="P56" s="134" t="s">
        <v>990</v>
      </c>
      <c r="Q56" s="134" t="s">
        <v>4432</v>
      </c>
      <c r="R56" s="134">
        <v>1</v>
      </c>
      <c r="S56" s="134">
        <v>2</v>
      </c>
      <c r="T56" s="134">
        <v>0</v>
      </c>
      <c r="U56" s="134" t="s">
        <v>376</v>
      </c>
      <c r="V56" s="160">
        <v>1</v>
      </c>
      <c r="W56" s="134" t="s">
        <v>73</v>
      </c>
      <c r="X56" s="134" t="s">
        <v>275</v>
      </c>
      <c r="Y56" s="134" t="s">
        <v>68</v>
      </c>
      <c r="Z56" s="134" t="s">
        <v>68</v>
      </c>
      <c r="AA56" s="162" t="s">
        <v>4428</v>
      </c>
      <c r="AB56" s="105">
        <v>0</v>
      </c>
      <c r="AC56" s="135">
        <v>1</v>
      </c>
      <c r="AD56" s="160">
        <v>2018</v>
      </c>
      <c r="AE56" s="135">
        <v>2</v>
      </c>
      <c r="AF56" s="135"/>
    </row>
    <row r="57" spans="1:32" s="80" customFormat="1" ht="70">
      <c r="A57" s="157" t="s">
        <v>4433</v>
      </c>
      <c r="B57" s="173" t="s">
        <v>4434</v>
      </c>
      <c r="C57" s="50">
        <v>2</v>
      </c>
      <c r="D57" s="50">
        <v>3</v>
      </c>
      <c r="E57" s="50">
        <v>4</v>
      </c>
      <c r="F57" s="50">
        <v>5</v>
      </c>
      <c r="G57" s="50"/>
      <c r="H57" s="50"/>
      <c r="I57" s="161"/>
      <c r="J57" s="134">
        <v>4138</v>
      </c>
      <c r="K57" s="134" t="s">
        <v>4418</v>
      </c>
      <c r="L57" s="134" t="s">
        <v>1705</v>
      </c>
      <c r="M57" s="137" t="s">
        <v>4435</v>
      </c>
      <c r="N57" s="134" t="s">
        <v>375</v>
      </c>
      <c r="O57" s="134" t="s">
        <v>1987</v>
      </c>
      <c r="P57" s="134" t="s">
        <v>53</v>
      </c>
      <c r="Q57" s="134" t="s">
        <v>4436</v>
      </c>
      <c r="R57" s="134">
        <v>2</v>
      </c>
      <c r="S57" s="134" t="s">
        <v>1715</v>
      </c>
      <c r="T57" s="137">
        <v>3</v>
      </c>
      <c r="U57" s="134" t="s">
        <v>376</v>
      </c>
      <c r="V57" s="160">
        <v>1</v>
      </c>
      <c r="W57" s="134" t="s">
        <v>73</v>
      </c>
      <c r="X57" s="134" t="s">
        <v>4437</v>
      </c>
      <c r="Y57" s="134" t="s">
        <v>68</v>
      </c>
      <c r="Z57" s="134" t="s">
        <v>68</v>
      </c>
      <c r="AA57" s="162" t="s">
        <v>4428</v>
      </c>
      <c r="AB57" s="105">
        <v>0</v>
      </c>
      <c r="AC57" s="135">
        <v>1</v>
      </c>
      <c r="AD57" s="160">
        <v>2000</v>
      </c>
      <c r="AE57" s="135">
        <v>2</v>
      </c>
      <c r="AF57" s="135"/>
    </row>
    <row r="58" spans="1:32" s="80" customFormat="1" ht="224">
      <c r="A58" s="157" t="s">
        <v>4438</v>
      </c>
      <c r="B58" s="160" t="s">
        <v>4439</v>
      </c>
      <c r="C58" s="50">
        <v>2</v>
      </c>
      <c r="D58" s="50">
        <v>3</v>
      </c>
      <c r="E58" s="50">
        <v>4</v>
      </c>
      <c r="F58" s="50"/>
      <c r="G58" s="50"/>
      <c r="H58" s="50"/>
      <c r="I58" s="161"/>
      <c r="J58" s="160" t="s">
        <v>5515</v>
      </c>
      <c r="K58" s="173" t="s">
        <v>4440</v>
      </c>
      <c r="L58" s="160" t="s">
        <v>1705</v>
      </c>
      <c r="M58" s="160" t="s">
        <v>4441</v>
      </c>
      <c r="N58" s="160" t="s">
        <v>4442</v>
      </c>
      <c r="O58" s="160" t="s">
        <v>4442</v>
      </c>
      <c r="P58" s="160" t="s">
        <v>4443</v>
      </c>
      <c r="Q58" s="160" t="s">
        <v>4444</v>
      </c>
      <c r="R58" s="160">
        <v>2</v>
      </c>
      <c r="S58" s="160" t="s">
        <v>1715</v>
      </c>
      <c r="T58" s="160">
        <v>3</v>
      </c>
      <c r="U58" s="160" t="s">
        <v>4445</v>
      </c>
      <c r="V58" s="160">
        <v>1</v>
      </c>
      <c r="W58" s="160" t="s">
        <v>73</v>
      </c>
      <c r="X58" s="160" t="s">
        <v>4437</v>
      </c>
      <c r="Y58" s="160" t="s">
        <v>73</v>
      </c>
      <c r="Z58" s="160" t="s">
        <v>68</v>
      </c>
      <c r="AA58" s="162" t="s">
        <v>4446</v>
      </c>
      <c r="AB58" s="105">
        <v>0</v>
      </c>
      <c r="AC58" s="160">
        <v>1</v>
      </c>
      <c r="AD58" s="160">
        <v>2015</v>
      </c>
      <c r="AE58" s="135">
        <v>2</v>
      </c>
      <c r="AF58" s="135"/>
    </row>
    <row r="59" spans="1:32" s="80" customFormat="1" ht="168">
      <c r="A59" s="157" t="s">
        <v>4447</v>
      </c>
      <c r="B59" s="160" t="s">
        <v>4448</v>
      </c>
      <c r="C59" s="50">
        <v>2</v>
      </c>
      <c r="D59" s="50">
        <v>3</v>
      </c>
      <c r="E59" s="50">
        <v>4</v>
      </c>
      <c r="F59" s="50"/>
      <c r="G59" s="50"/>
      <c r="H59" s="50"/>
      <c r="I59" s="161"/>
      <c r="J59" s="160"/>
      <c r="K59" s="160" t="s">
        <v>4418</v>
      </c>
      <c r="L59" s="160" t="s">
        <v>1705</v>
      </c>
      <c r="M59" s="160" t="s">
        <v>4449</v>
      </c>
      <c r="N59" s="160" t="s">
        <v>4450</v>
      </c>
      <c r="O59" s="160" t="s">
        <v>1987</v>
      </c>
      <c r="P59" s="160" t="s">
        <v>53</v>
      </c>
      <c r="Q59" s="160" t="s">
        <v>4451</v>
      </c>
      <c r="R59" s="160">
        <v>2</v>
      </c>
      <c r="S59" s="160" t="s">
        <v>1715</v>
      </c>
      <c r="T59" s="160">
        <v>3</v>
      </c>
      <c r="U59" s="160" t="s">
        <v>4452</v>
      </c>
      <c r="V59" s="160">
        <v>1</v>
      </c>
      <c r="W59" s="160" t="s">
        <v>73</v>
      </c>
      <c r="X59" s="160" t="s">
        <v>4437</v>
      </c>
      <c r="Y59" s="160" t="s">
        <v>4262</v>
      </c>
      <c r="Z59" s="160" t="s">
        <v>68</v>
      </c>
      <c r="AA59" s="162" t="s">
        <v>4446</v>
      </c>
      <c r="AB59" s="105">
        <v>0</v>
      </c>
      <c r="AC59" s="160">
        <v>1</v>
      </c>
      <c r="AD59" s="160">
        <v>2018</v>
      </c>
      <c r="AE59" s="135">
        <v>2</v>
      </c>
      <c r="AF59" s="135"/>
    </row>
    <row r="60" spans="1:32" s="80" customFormat="1" ht="56">
      <c r="A60" s="157" t="s">
        <v>4453</v>
      </c>
      <c r="B60" s="160" t="s">
        <v>4454</v>
      </c>
      <c r="C60" s="50">
        <v>2</v>
      </c>
      <c r="D60" s="50">
        <v>3</v>
      </c>
      <c r="E60" s="50">
        <v>4</v>
      </c>
      <c r="F60" s="50"/>
      <c r="G60" s="50"/>
      <c r="H60" s="50"/>
      <c r="I60" s="161"/>
      <c r="J60" s="160"/>
      <c r="K60" s="160" t="s">
        <v>73</v>
      </c>
      <c r="L60" s="160" t="s">
        <v>68</v>
      </c>
      <c r="M60" s="160" t="s">
        <v>4455</v>
      </c>
      <c r="N60" s="160" t="s">
        <v>4456</v>
      </c>
      <c r="O60" s="160"/>
      <c r="P60" s="160" t="s">
        <v>4456</v>
      </c>
      <c r="Q60" s="160" t="s">
        <v>4457</v>
      </c>
      <c r="R60" s="160">
        <v>2</v>
      </c>
      <c r="S60" s="160" t="s">
        <v>2938</v>
      </c>
      <c r="T60" s="160" t="s">
        <v>52</v>
      </c>
      <c r="U60" s="160" t="s">
        <v>376</v>
      </c>
      <c r="V60" s="160" t="s">
        <v>4458</v>
      </c>
      <c r="W60" s="160" t="s">
        <v>68</v>
      </c>
      <c r="X60" s="160" t="s">
        <v>275</v>
      </c>
      <c r="Y60" s="160" t="s">
        <v>52</v>
      </c>
      <c r="Z60" s="160" t="s">
        <v>68</v>
      </c>
      <c r="AA60" s="162"/>
      <c r="AB60" s="105">
        <v>0</v>
      </c>
      <c r="AC60" s="160">
        <v>2001</v>
      </c>
      <c r="AD60" s="160" t="s">
        <v>51</v>
      </c>
      <c r="AE60" s="135"/>
      <c r="AF60" s="135"/>
    </row>
    <row r="61" spans="1:32" s="80" customFormat="1" ht="70">
      <c r="A61" s="157" t="s">
        <v>377</v>
      </c>
      <c r="B61" s="137" t="s">
        <v>4459</v>
      </c>
      <c r="C61" s="50">
        <v>2</v>
      </c>
      <c r="D61" s="50">
        <v>3</v>
      </c>
      <c r="E61" s="50">
        <v>4</v>
      </c>
      <c r="F61" s="50">
        <v>5</v>
      </c>
      <c r="G61" s="50"/>
      <c r="H61" s="50"/>
      <c r="I61" s="161"/>
      <c r="J61" s="160">
        <v>590</v>
      </c>
      <c r="K61" s="160" t="s">
        <v>4418</v>
      </c>
      <c r="L61" s="160" t="s">
        <v>1705</v>
      </c>
      <c r="M61" s="160" t="s">
        <v>4460</v>
      </c>
      <c r="N61" s="160" t="s">
        <v>375</v>
      </c>
      <c r="O61" s="160" t="s">
        <v>1987</v>
      </c>
      <c r="P61" s="160" t="s">
        <v>53</v>
      </c>
      <c r="Q61" s="160" t="s">
        <v>4461</v>
      </c>
      <c r="R61" s="160">
        <v>2</v>
      </c>
      <c r="S61" s="160">
        <v>3</v>
      </c>
      <c r="T61" s="160">
        <v>3</v>
      </c>
      <c r="U61" s="160" t="s">
        <v>376</v>
      </c>
      <c r="V61" s="160">
        <v>1</v>
      </c>
      <c r="W61" s="160" t="s">
        <v>73</v>
      </c>
      <c r="X61" s="160" t="s">
        <v>4437</v>
      </c>
      <c r="Y61" s="160" t="s">
        <v>4262</v>
      </c>
      <c r="Z61" s="160" t="s">
        <v>68</v>
      </c>
      <c r="AA61" s="162" t="s">
        <v>4446</v>
      </c>
      <c r="AB61" s="105">
        <v>0</v>
      </c>
      <c r="AC61" s="160">
        <v>1</v>
      </c>
      <c r="AD61" s="160">
        <v>2019</v>
      </c>
      <c r="AE61" s="135">
        <v>2</v>
      </c>
      <c r="AF61" s="135"/>
    </row>
    <row r="62" spans="1:32" s="80" customFormat="1" ht="224">
      <c r="A62" s="157" t="s">
        <v>4462</v>
      </c>
      <c r="B62" s="160" t="s">
        <v>4463</v>
      </c>
      <c r="C62" s="50">
        <v>2</v>
      </c>
      <c r="D62" s="50">
        <v>3</v>
      </c>
      <c r="E62" s="50">
        <v>4</v>
      </c>
      <c r="F62" s="50"/>
      <c r="G62" s="50"/>
      <c r="H62" s="50"/>
      <c r="I62" s="161"/>
      <c r="J62" s="160" t="s">
        <v>5516</v>
      </c>
      <c r="K62" s="173" t="s">
        <v>4464</v>
      </c>
      <c r="L62" s="160" t="s">
        <v>1705</v>
      </c>
      <c r="M62" s="160" t="s">
        <v>4465</v>
      </c>
      <c r="N62" s="160" t="s">
        <v>4442</v>
      </c>
      <c r="O62" s="160" t="s">
        <v>4442</v>
      </c>
      <c r="P62" s="160" t="s">
        <v>4466</v>
      </c>
      <c r="Q62" s="160" t="s">
        <v>5517</v>
      </c>
      <c r="R62" s="160">
        <v>1</v>
      </c>
      <c r="S62" s="160">
        <v>3</v>
      </c>
      <c r="T62" s="160">
        <v>3</v>
      </c>
      <c r="U62" s="160" t="s">
        <v>4452</v>
      </c>
      <c r="V62" s="160">
        <v>1</v>
      </c>
      <c r="W62" s="160" t="s">
        <v>73</v>
      </c>
      <c r="X62" s="160" t="s">
        <v>4437</v>
      </c>
      <c r="Y62" s="160" t="s">
        <v>68</v>
      </c>
      <c r="Z62" s="160" t="s">
        <v>68</v>
      </c>
      <c r="AA62" s="162" t="s">
        <v>4428</v>
      </c>
      <c r="AB62" s="105">
        <v>0</v>
      </c>
      <c r="AC62" s="160">
        <v>1</v>
      </c>
      <c r="AD62" s="160">
        <v>2019</v>
      </c>
      <c r="AE62" s="135">
        <v>2</v>
      </c>
      <c r="AF62" s="135"/>
    </row>
    <row r="63" spans="1:32" s="80" customFormat="1" ht="224">
      <c r="A63" s="157" t="s">
        <v>4467</v>
      </c>
      <c r="B63" s="160" t="s">
        <v>4468</v>
      </c>
      <c r="C63" s="50">
        <v>2</v>
      </c>
      <c r="D63" s="50">
        <v>3</v>
      </c>
      <c r="E63" s="50">
        <v>4</v>
      </c>
      <c r="F63" s="50"/>
      <c r="G63" s="50"/>
      <c r="H63" s="50"/>
      <c r="I63" s="161"/>
      <c r="J63" s="137" t="s">
        <v>5518</v>
      </c>
      <c r="K63" s="173" t="s">
        <v>4469</v>
      </c>
      <c r="L63" s="160" t="s">
        <v>1705</v>
      </c>
      <c r="M63" s="160" t="s">
        <v>4470</v>
      </c>
      <c r="N63" s="160" t="s">
        <v>4442</v>
      </c>
      <c r="O63" s="160" t="s">
        <v>4442</v>
      </c>
      <c r="P63" s="160" t="s">
        <v>4471</v>
      </c>
      <c r="Q63" s="160" t="s">
        <v>4472</v>
      </c>
      <c r="R63" s="160">
        <v>3</v>
      </c>
      <c r="S63" s="160">
        <v>3</v>
      </c>
      <c r="T63" s="160">
        <v>3</v>
      </c>
      <c r="U63" s="160" t="s">
        <v>4452</v>
      </c>
      <c r="V63" s="160">
        <v>1</v>
      </c>
      <c r="W63" s="160" t="s">
        <v>58</v>
      </c>
      <c r="X63" s="160" t="s">
        <v>4473</v>
      </c>
      <c r="Y63" s="160" t="s">
        <v>73</v>
      </c>
      <c r="Z63" s="160" t="s">
        <v>68</v>
      </c>
      <c r="AA63" s="162" t="s">
        <v>4428</v>
      </c>
      <c r="AB63" s="105">
        <v>0</v>
      </c>
      <c r="AC63" s="160" t="s">
        <v>1873</v>
      </c>
      <c r="AD63" s="160">
        <v>2017</v>
      </c>
      <c r="AE63" s="134">
        <v>2</v>
      </c>
      <c r="AF63" s="135"/>
    </row>
    <row r="64" spans="1:32" s="80" customFormat="1" ht="126">
      <c r="A64" s="157" t="s">
        <v>5519</v>
      </c>
      <c r="B64" s="160" t="s">
        <v>5520</v>
      </c>
      <c r="C64" s="50">
        <v>2</v>
      </c>
      <c r="D64" s="50">
        <v>3</v>
      </c>
      <c r="E64" s="50">
        <v>4</v>
      </c>
      <c r="F64" s="50"/>
      <c r="G64" s="50"/>
      <c r="H64" s="50"/>
      <c r="I64" s="161"/>
      <c r="J64" s="134"/>
      <c r="K64" s="160" t="s">
        <v>4418</v>
      </c>
      <c r="L64" s="160" t="s">
        <v>1705</v>
      </c>
      <c r="M64" s="160" t="s">
        <v>5521</v>
      </c>
      <c r="N64" s="160" t="s">
        <v>4474</v>
      </c>
      <c r="O64" s="160" t="s">
        <v>4474</v>
      </c>
      <c r="P64" s="160" t="s">
        <v>1215</v>
      </c>
      <c r="Q64" s="160" t="s">
        <v>4475</v>
      </c>
      <c r="R64" s="160">
        <v>2</v>
      </c>
      <c r="S64" s="160" t="s">
        <v>1715</v>
      </c>
      <c r="T64" s="160">
        <v>3</v>
      </c>
      <c r="U64" s="160" t="s">
        <v>376</v>
      </c>
      <c r="V64" s="160">
        <v>1</v>
      </c>
      <c r="W64" s="160" t="s">
        <v>73</v>
      </c>
      <c r="X64" s="160" t="s">
        <v>378</v>
      </c>
      <c r="Y64" s="160" t="s">
        <v>4262</v>
      </c>
      <c r="Z64" s="160" t="s">
        <v>68</v>
      </c>
      <c r="AA64" s="162" t="s">
        <v>5522</v>
      </c>
      <c r="AB64" s="162"/>
      <c r="AC64" s="160">
        <v>1</v>
      </c>
      <c r="AD64" s="160">
        <v>2024</v>
      </c>
      <c r="AE64" s="135">
        <v>2</v>
      </c>
      <c r="AF64" s="135"/>
    </row>
    <row r="65" spans="1:32" s="80" customFormat="1" ht="70">
      <c r="A65" s="157" t="s">
        <v>379</v>
      </c>
      <c r="B65" s="134" t="s">
        <v>4476</v>
      </c>
      <c r="C65" s="50">
        <v>2</v>
      </c>
      <c r="D65" s="50">
        <v>3</v>
      </c>
      <c r="E65" s="50">
        <v>4</v>
      </c>
      <c r="F65" s="50"/>
      <c r="G65" s="50"/>
      <c r="H65" s="50"/>
      <c r="I65" s="161"/>
      <c r="J65" s="134">
        <v>331</v>
      </c>
      <c r="K65" s="134" t="s">
        <v>4418</v>
      </c>
      <c r="L65" s="134" t="s">
        <v>1705</v>
      </c>
      <c r="M65" s="134" t="s">
        <v>4476</v>
      </c>
      <c r="N65" s="134" t="s">
        <v>4477</v>
      </c>
      <c r="O65" s="134"/>
      <c r="P65" s="134" t="s">
        <v>4477</v>
      </c>
      <c r="Q65" s="134" t="s">
        <v>4457</v>
      </c>
      <c r="R65" s="134" t="s">
        <v>68</v>
      </c>
      <c r="S65" s="160" t="s">
        <v>2938</v>
      </c>
      <c r="T65" s="134" t="s">
        <v>52</v>
      </c>
      <c r="U65" s="134" t="s">
        <v>376</v>
      </c>
      <c r="V65" s="160" t="s">
        <v>4458</v>
      </c>
      <c r="W65" s="160" t="s">
        <v>52</v>
      </c>
      <c r="X65" s="134" t="s">
        <v>275</v>
      </c>
      <c r="Y65" s="134" t="s">
        <v>68</v>
      </c>
      <c r="Z65" s="134" t="s">
        <v>52</v>
      </c>
      <c r="AA65" s="162">
        <v>0</v>
      </c>
      <c r="AB65" s="105">
        <v>0</v>
      </c>
      <c r="AC65" s="160">
        <v>2008</v>
      </c>
      <c r="AD65" s="160" t="s">
        <v>51</v>
      </c>
      <c r="AE65" s="135"/>
      <c r="AF65" s="135"/>
    </row>
    <row r="66" spans="1:32" s="80" customFormat="1" ht="70">
      <c r="A66" s="157" t="s">
        <v>4478</v>
      </c>
      <c r="B66" s="160" t="s">
        <v>4479</v>
      </c>
      <c r="C66" s="50">
        <v>2</v>
      </c>
      <c r="D66" s="50">
        <v>3</v>
      </c>
      <c r="E66" s="50">
        <v>4</v>
      </c>
      <c r="F66" s="50"/>
      <c r="G66" s="50"/>
      <c r="H66" s="50"/>
      <c r="I66" s="161"/>
      <c r="J66" s="160"/>
      <c r="K66" s="160" t="s">
        <v>4418</v>
      </c>
      <c r="L66" s="160" t="s">
        <v>1705</v>
      </c>
      <c r="M66" s="160" t="s">
        <v>4480</v>
      </c>
      <c r="N66" s="160" t="s">
        <v>4481</v>
      </c>
      <c r="O66" s="160" t="s">
        <v>1987</v>
      </c>
      <c r="P66" s="160" t="s">
        <v>53</v>
      </c>
      <c r="Q66" s="160" t="s">
        <v>4482</v>
      </c>
      <c r="R66" s="160">
        <v>2</v>
      </c>
      <c r="S66" s="160">
        <v>3</v>
      </c>
      <c r="T66" s="160">
        <v>3</v>
      </c>
      <c r="U66" s="160" t="s">
        <v>4483</v>
      </c>
      <c r="V66" s="160">
        <v>1</v>
      </c>
      <c r="W66" s="160" t="s">
        <v>73</v>
      </c>
      <c r="X66" s="160" t="s">
        <v>4437</v>
      </c>
      <c r="Y66" s="160" t="s">
        <v>4262</v>
      </c>
      <c r="Z66" s="160" t="s">
        <v>68</v>
      </c>
      <c r="AA66" s="162" t="s">
        <v>4428</v>
      </c>
      <c r="AB66" s="105">
        <v>0</v>
      </c>
      <c r="AC66" s="160">
        <v>1</v>
      </c>
      <c r="AD66" s="160">
        <v>2000</v>
      </c>
      <c r="AE66" s="135">
        <v>2</v>
      </c>
      <c r="AF66" s="135"/>
    </row>
    <row r="67" spans="1:32" s="80" customFormat="1" ht="358">
      <c r="A67" s="157" t="s">
        <v>4484</v>
      </c>
      <c r="B67" s="160" t="s">
        <v>4485</v>
      </c>
      <c r="C67" s="50">
        <v>2</v>
      </c>
      <c r="D67" s="50">
        <v>3</v>
      </c>
      <c r="E67" s="50">
        <v>4</v>
      </c>
      <c r="F67" s="50"/>
      <c r="G67" s="50"/>
      <c r="H67" s="50"/>
      <c r="I67" s="161"/>
      <c r="J67" s="160" t="s">
        <v>5523</v>
      </c>
      <c r="K67" s="160" t="s">
        <v>4418</v>
      </c>
      <c r="L67" s="160" t="s">
        <v>1705</v>
      </c>
      <c r="M67" s="160" t="s">
        <v>4486</v>
      </c>
      <c r="N67" s="160" t="s">
        <v>4487</v>
      </c>
      <c r="O67" s="160" t="s">
        <v>4487</v>
      </c>
      <c r="P67" s="160" t="s">
        <v>380</v>
      </c>
      <c r="Q67" s="160" t="s">
        <v>4488</v>
      </c>
      <c r="R67" s="160">
        <v>4</v>
      </c>
      <c r="S67" s="160" t="s">
        <v>1715</v>
      </c>
      <c r="T67" s="160">
        <v>3</v>
      </c>
      <c r="U67" s="160" t="s">
        <v>4445</v>
      </c>
      <c r="V67" s="160" t="s">
        <v>4489</v>
      </c>
      <c r="W67" s="160" t="s">
        <v>58</v>
      </c>
      <c r="X67" s="160" t="s">
        <v>4490</v>
      </c>
      <c r="Y67" s="160" t="s">
        <v>68</v>
      </c>
      <c r="Z67" s="160" t="s">
        <v>68</v>
      </c>
      <c r="AA67" s="162" t="s">
        <v>4428</v>
      </c>
      <c r="AB67" s="105">
        <v>0</v>
      </c>
      <c r="AC67" s="160">
        <v>1</v>
      </c>
      <c r="AD67" s="160">
        <v>2021</v>
      </c>
      <c r="AE67" s="134">
        <v>2</v>
      </c>
      <c r="AF67" s="135"/>
    </row>
    <row r="68" spans="1:32" s="80" customFormat="1" ht="112">
      <c r="A68" s="157" t="s">
        <v>4491</v>
      </c>
      <c r="B68" s="160" t="s">
        <v>4492</v>
      </c>
      <c r="C68" s="50">
        <v>2</v>
      </c>
      <c r="D68" s="50">
        <v>3</v>
      </c>
      <c r="E68" s="50">
        <v>4</v>
      </c>
      <c r="F68" s="50"/>
      <c r="G68" s="50"/>
      <c r="H68" s="50"/>
      <c r="I68" s="161"/>
      <c r="J68" s="160">
        <v>2149</v>
      </c>
      <c r="K68" s="160" t="s">
        <v>4418</v>
      </c>
      <c r="L68" s="160" t="s">
        <v>1705</v>
      </c>
      <c r="M68" s="160" t="s">
        <v>4493</v>
      </c>
      <c r="N68" s="160" t="s">
        <v>375</v>
      </c>
      <c r="O68" s="160" t="s">
        <v>1987</v>
      </c>
      <c r="P68" s="160" t="s">
        <v>53</v>
      </c>
      <c r="Q68" s="160" t="s">
        <v>4494</v>
      </c>
      <c r="R68" s="160">
        <v>2</v>
      </c>
      <c r="S68" s="160" t="s">
        <v>1715</v>
      </c>
      <c r="T68" s="160">
        <v>3</v>
      </c>
      <c r="U68" s="160" t="s">
        <v>376</v>
      </c>
      <c r="V68" s="160">
        <v>1</v>
      </c>
      <c r="W68" s="160" t="s">
        <v>73</v>
      </c>
      <c r="X68" s="160" t="s">
        <v>4437</v>
      </c>
      <c r="Y68" s="160" t="s">
        <v>68</v>
      </c>
      <c r="Z68" s="160" t="s">
        <v>68</v>
      </c>
      <c r="AA68" s="162" t="s">
        <v>4428</v>
      </c>
      <c r="AB68" s="105">
        <v>0</v>
      </c>
      <c r="AC68" s="160">
        <v>1</v>
      </c>
      <c r="AD68" s="160">
        <v>2018</v>
      </c>
      <c r="AE68" s="135">
        <v>2</v>
      </c>
      <c r="AF68" s="135"/>
    </row>
    <row r="69" spans="1:32" s="80" customFormat="1" ht="56">
      <c r="A69" s="157" t="s">
        <v>4495</v>
      </c>
      <c r="B69" s="160" t="s">
        <v>4496</v>
      </c>
      <c r="C69" s="50">
        <v>2</v>
      </c>
      <c r="D69" s="50">
        <v>3</v>
      </c>
      <c r="E69" s="50">
        <v>4</v>
      </c>
      <c r="F69" s="50"/>
      <c r="G69" s="50"/>
      <c r="H69" s="50"/>
      <c r="I69" s="161"/>
      <c r="J69" s="160"/>
      <c r="K69" s="160" t="s">
        <v>4418</v>
      </c>
      <c r="L69" s="160" t="s">
        <v>1705</v>
      </c>
      <c r="M69" s="160" t="s">
        <v>4497</v>
      </c>
      <c r="N69" s="160" t="s">
        <v>4477</v>
      </c>
      <c r="O69" s="160" t="s">
        <v>4477</v>
      </c>
      <c r="P69" s="160" t="s">
        <v>4477</v>
      </c>
      <c r="Q69" s="160" t="s">
        <v>4498</v>
      </c>
      <c r="R69" s="160">
        <v>1</v>
      </c>
      <c r="S69" s="160" t="s">
        <v>1715</v>
      </c>
      <c r="T69" s="160">
        <v>0</v>
      </c>
      <c r="U69" s="160" t="s">
        <v>4483</v>
      </c>
      <c r="V69" s="160">
        <v>1</v>
      </c>
      <c r="W69" s="160" t="s">
        <v>73</v>
      </c>
      <c r="X69" s="160" t="s">
        <v>4437</v>
      </c>
      <c r="Y69" s="160" t="s">
        <v>68</v>
      </c>
      <c r="Z69" s="160" t="s">
        <v>68</v>
      </c>
      <c r="AA69" s="162" t="s">
        <v>4428</v>
      </c>
      <c r="AB69" s="105">
        <v>0</v>
      </c>
      <c r="AC69" s="171">
        <v>1</v>
      </c>
      <c r="AD69" s="171">
        <v>2000</v>
      </c>
      <c r="AE69" s="135">
        <v>2</v>
      </c>
      <c r="AF69" s="135"/>
    </row>
    <row r="70" spans="1:32" s="80" customFormat="1" ht="70">
      <c r="A70" s="157" t="s">
        <v>4499</v>
      </c>
      <c r="B70" s="160" t="s">
        <v>4500</v>
      </c>
      <c r="C70" s="50">
        <v>2</v>
      </c>
      <c r="D70" s="50">
        <v>3</v>
      </c>
      <c r="E70" s="50">
        <v>4</v>
      </c>
      <c r="F70" s="50"/>
      <c r="G70" s="50"/>
      <c r="H70" s="50"/>
      <c r="I70" s="161"/>
      <c r="J70" s="160">
        <v>2879</v>
      </c>
      <c r="K70" s="160" t="s">
        <v>4418</v>
      </c>
      <c r="L70" s="160" t="s">
        <v>1705</v>
      </c>
      <c r="M70" s="160" t="s">
        <v>4501</v>
      </c>
      <c r="N70" s="160" t="s">
        <v>4502</v>
      </c>
      <c r="O70" s="160" t="s">
        <v>1987</v>
      </c>
      <c r="P70" s="160" t="s">
        <v>53</v>
      </c>
      <c r="Q70" s="160" t="s">
        <v>4461</v>
      </c>
      <c r="R70" s="160">
        <v>2</v>
      </c>
      <c r="S70" s="160" t="s">
        <v>1715</v>
      </c>
      <c r="T70" s="160">
        <v>3</v>
      </c>
      <c r="U70" s="160" t="s">
        <v>376</v>
      </c>
      <c r="V70" s="160" t="s">
        <v>4458</v>
      </c>
      <c r="W70" s="160" t="s">
        <v>73</v>
      </c>
      <c r="X70" s="160" t="s">
        <v>4503</v>
      </c>
      <c r="Y70" s="160" t="s">
        <v>68</v>
      </c>
      <c r="Z70" s="160" t="s">
        <v>68</v>
      </c>
      <c r="AA70" s="162" t="s">
        <v>4428</v>
      </c>
      <c r="AB70" s="105">
        <v>0</v>
      </c>
      <c r="AC70" s="160">
        <v>1</v>
      </c>
      <c r="AD70" s="160">
        <v>2019</v>
      </c>
      <c r="AE70" s="135">
        <v>2</v>
      </c>
      <c r="AF70" s="135"/>
    </row>
    <row r="71" spans="1:32" s="80" customFormat="1" ht="42">
      <c r="A71" s="157" t="s">
        <v>5524</v>
      </c>
      <c r="B71" s="134" t="s">
        <v>4504</v>
      </c>
      <c r="C71" s="50">
        <v>2</v>
      </c>
      <c r="D71" s="50">
        <v>3</v>
      </c>
      <c r="E71" s="50">
        <v>4</v>
      </c>
      <c r="F71" s="50"/>
      <c r="G71" s="50"/>
      <c r="H71" s="50"/>
      <c r="I71" s="161"/>
      <c r="J71" s="134"/>
      <c r="K71" s="134" t="s">
        <v>4418</v>
      </c>
      <c r="L71" s="134" t="s">
        <v>1705</v>
      </c>
      <c r="M71" s="134" t="s">
        <v>4505</v>
      </c>
      <c r="N71" s="134" t="s">
        <v>375</v>
      </c>
      <c r="O71" s="134" t="s">
        <v>1987</v>
      </c>
      <c r="P71" s="134" t="s">
        <v>53</v>
      </c>
      <c r="Q71" s="134" t="s">
        <v>4506</v>
      </c>
      <c r="R71" s="134">
        <v>2</v>
      </c>
      <c r="S71" s="160" t="s">
        <v>1715</v>
      </c>
      <c r="T71" s="134">
        <v>3</v>
      </c>
      <c r="U71" s="134" t="s">
        <v>376</v>
      </c>
      <c r="V71" s="160" t="s">
        <v>4458</v>
      </c>
      <c r="W71" s="160" t="s">
        <v>73</v>
      </c>
      <c r="X71" s="134" t="s">
        <v>378</v>
      </c>
      <c r="Y71" s="134" t="s">
        <v>68</v>
      </c>
      <c r="Z71" s="134" t="s">
        <v>68</v>
      </c>
      <c r="AA71" s="163" t="s">
        <v>4428</v>
      </c>
      <c r="AB71" s="110">
        <v>0</v>
      </c>
      <c r="AC71" s="134">
        <v>1</v>
      </c>
      <c r="AD71" s="134">
        <v>2000</v>
      </c>
      <c r="AE71" s="135">
        <v>2</v>
      </c>
      <c r="AF71" s="135"/>
    </row>
    <row r="72" spans="1:32" s="80" customFormat="1" ht="332">
      <c r="A72" s="157" t="s">
        <v>5525</v>
      </c>
      <c r="B72" s="137" t="s">
        <v>5526</v>
      </c>
      <c r="C72" s="50">
        <v>1</v>
      </c>
      <c r="D72" s="50">
        <v>2</v>
      </c>
      <c r="E72" s="50">
        <v>3</v>
      </c>
      <c r="F72" s="50">
        <v>4</v>
      </c>
      <c r="G72" s="50"/>
      <c r="H72" s="50"/>
      <c r="I72" s="161"/>
      <c r="J72" s="160" t="s">
        <v>5527</v>
      </c>
      <c r="K72" s="160" t="s">
        <v>4507</v>
      </c>
      <c r="L72" s="160" t="s">
        <v>1705</v>
      </c>
      <c r="M72" s="160" t="s">
        <v>4508</v>
      </c>
      <c r="N72" s="160" t="s">
        <v>4509</v>
      </c>
      <c r="O72" s="160" t="s">
        <v>4509</v>
      </c>
      <c r="P72" s="160" t="s">
        <v>4510</v>
      </c>
      <c r="Q72" s="160" t="s">
        <v>4511</v>
      </c>
      <c r="R72" s="160">
        <v>4</v>
      </c>
      <c r="S72" s="160" t="s">
        <v>1715</v>
      </c>
      <c r="T72" s="160" t="s">
        <v>4512</v>
      </c>
      <c r="U72" s="160" t="s">
        <v>4513</v>
      </c>
      <c r="V72" s="160" t="s">
        <v>4514</v>
      </c>
      <c r="W72" s="160" t="s">
        <v>4515</v>
      </c>
      <c r="X72" s="160" t="s">
        <v>4516</v>
      </c>
      <c r="Y72" s="160" t="s">
        <v>4517</v>
      </c>
      <c r="Z72" s="160" t="s">
        <v>68</v>
      </c>
      <c r="AA72" s="162" t="s">
        <v>4518</v>
      </c>
      <c r="AB72" s="105">
        <v>0</v>
      </c>
      <c r="AC72" s="160" t="s">
        <v>1728</v>
      </c>
      <c r="AD72" s="160">
        <v>2020</v>
      </c>
      <c r="AE72" s="135">
        <v>2</v>
      </c>
      <c r="AF72" s="135"/>
    </row>
    <row r="73" spans="1:32" s="80" customFormat="1" ht="84">
      <c r="A73" s="157" t="s">
        <v>4519</v>
      </c>
      <c r="B73" s="134" t="s">
        <v>4520</v>
      </c>
      <c r="C73" s="50">
        <v>2</v>
      </c>
      <c r="D73" s="50">
        <v>3</v>
      </c>
      <c r="E73" s="50">
        <v>4</v>
      </c>
      <c r="F73" s="50"/>
      <c r="G73" s="50"/>
      <c r="H73" s="50"/>
      <c r="I73" s="161"/>
      <c r="J73" s="134">
        <v>1568</v>
      </c>
      <c r="K73" s="134" t="s">
        <v>4418</v>
      </c>
      <c r="L73" s="134" t="s">
        <v>1705</v>
      </c>
      <c r="M73" s="134" t="s">
        <v>4521</v>
      </c>
      <c r="N73" s="134" t="s">
        <v>4477</v>
      </c>
      <c r="O73" s="134" t="s">
        <v>4477</v>
      </c>
      <c r="P73" s="134" t="s">
        <v>4522</v>
      </c>
      <c r="Q73" s="134" t="s">
        <v>4457</v>
      </c>
      <c r="R73" s="134">
        <v>2</v>
      </c>
      <c r="S73" s="134">
        <v>2</v>
      </c>
      <c r="T73" s="134">
        <v>3</v>
      </c>
      <c r="U73" s="134" t="s">
        <v>376</v>
      </c>
      <c r="V73" s="160">
        <v>1</v>
      </c>
      <c r="W73" s="134" t="s">
        <v>73</v>
      </c>
      <c r="X73" s="134" t="s">
        <v>4523</v>
      </c>
      <c r="Y73" s="134" t="s">
        <v>68</v>
      </c>
      <c r="Z73" s="134" t="s">
        <v>68</v>
      </c>
      <c r="AA73" s="163" t="s">
        <v>4428</v>
      </c>
      <c r="AB73" s="105" t="s">
        <v>4524</v>
      </c>
      <c r="AC73" s="160">
        <v>1</v>
      </c>
      <c r="AD73" s="160">
        <v>2019</v>
      </c>
      <c r="AE73" s="135">
        <v>2</v>
      </c>
      <c r="AF73" s="135"/>
    </row>
    <row r="74" spans="1:32" s="80" customFormat="1" ht="56">
      <c r="A74" s="157" t="s">
        <v>369</v>
      </c>
      <c r="B74" s="134" t="s">
        <v>4525</v>
      </c>
      <c r="C74" s="50">
        <v>2</v>
      </c>
      <c r="D74" s="50">
        <v>3</v>
      </c>
      <c r="E74" s="50">
        <v>4</v>
      </c>
      <c r="F74" s="50"/>
      <c r="G74" s="50"/>
      <c r="H74" s="50"/>
      <c r="I74" s="161"/>
      <c r="J74" s="134">
        <v>2603</v>
      </c>
      <c r="K74" s="134" t="s">
        <v>4418</v>
      </c>
      <c r="L74" s="134" t="s">
        <v>1705</v>
      </c>
      <c r="M74" s="134" t="s">
        <v>4526</v>
      </c>
      <c r="N74" s="134" t="s">
        <v>4477</v>
      </c>
      <c r="O74" s="134" t="s">
        <v>4477</v>
      </c>
      <c r="P74" s="134" t="s">
        <v>4477</v>
      </c>
      <c r="Q74" s="134" t="s">
        <v>4527</v>
      </c>
      <c r="R74" s="134">
        <v>2</v>
      </c>
      <c r="S74" s="134" t="s">
        <v>1715</v>
      </c>
      <c r="T74" s="134">
        <v>3</v>
      </c>
      <c r="U74" s="134" t="s">
        <v>376</v>
      </c>
      <c r="V74" s="160">
        <v>1</v>
      </c>
      <c r="W74" s="134" t="s">
        <v>73</v>
      </c>
      <c r="X74" s="134" t="s">
        <v>378</v>
      </c>
      <c r="Y74" s="134" t="s">
        <v>68</v>
      </c>
      <c r="Z74" s="134" t="s">
        <v>68</v>
      </c>
      <c r="AA74" s="163" t="s">
        <v>4428</v>
      </c>
      <c r="AB74" s="110">
        <v>0</v>
      </c>
      <c r="AC74" s="134">
        <v>1</v>
      </c>
      <c r="AD74" s="134">
        <v>2000</v>
      </c>
      <c r="AE74" s="135">
        <v>2</v>
      </c>
      <c r="AF74" s="135"/>
    </row>
    <row r="75" spans="1:32" s="80" customFormat="1" ht="112">
      <c r="A75" s="157" t="s">
        <v>4528</v>
      </c>
      <c r="B75" s="160" t="s">
        <v>4529</v>
      </c>
      <c r="C75" s="50">
        <v>2</v>
      </c>
      <c r="D75" s="50">
        <v>3</v>
      </c>
      <c r="E75" s="50">
        <v>4</v>
      </c>
      <c r="F75" s="50">
        <v>6</v>
      </c>
      <c r="G75" s="50"/>
      <c r="H75" s="50"/>
      <c r="I75" s="161"/>
      <c r="J75" s="160">
        <v>245</v>
      </c>
      <c r="K75" s="160" t="s">
        <v>4418</v>
      </c>
      <c r="L75" s="160" t="s">
        <v>1705</v>
      </c>
      <c r="M75" s="137" t="s">
        <v>4530</v>
      </c>
      <c r="N75" s="160" t="s">
        <v>4531</v>
      </c>
      <c r="O75" s="160" t="s">
        <v>4531</v>
      </c>
      <c r="P75" s="160" t="s">
        <v>4532</v>
      </c>
      <c r="Q75" s="160" t="s">
        <v>4494</v>
      </c>
      <c r="R75" s="160">
        <v>2</v>
      </c>
      <c r="S75" s="160" t="s">
        <v>1715</v>
      </c>
      <c r="T75" s="137">
        <v>3</v>
      </c>
      <c r="U75" s="160" t="s">
        <v>376</v>
      </c>
      <c r="V75" s="160">
        <v>1</v>
      </c>
      <c r="W75" s="160" t="s">
        <v>73</v>
      </c>
      <c r="X75" s="160" t="s">
        <v>4528</v>
      </c>
      <c r="Y75" s="160" t="s">
        <v>68</v>
      </c>
      <c r="Z75" s="160" t="s">
        <v>68</v>
      </c>
      <c r="AA75" s="162" t="s">
        <v>4428</v>
      </c>
      <c r="AB75" s="105">
        <v>0</v>
      </c>
      <c r="AC75" s="171" t="s">
        <v>1873</v>
      </c>
      <c r="AD75" s="171">
        <v>2017</v>
      </c>
      <c r="AE75" s="135">
        <v>2</v>
      </c>
      <c r="AF75" s="135"/>
    </row>
    <row r="76" spans="1:32" s="80" customFormat="1" ht="140">
      <c r="A76" s="157" t="s">
        <v>4533</v>
      </c>
      <c r="B76" s="160" t="s">
        <v>4534</v>
      </c>
      <c r="C76" s="50">
        <v>2</v>
      </c>
      <c r="D76" s="50">
        <v>3</v>
      </c>
      <c r="E76" s="50">
        <v>4</v>
      </c>
      <c r="F76" s="50">
        <v>6</v>
      </c>
      <c r="G76" s="50"/>
      <c r="H76" s="50"/>
      <c r="I76" s="161"/>
      <c r="J76" s="160">
        <v>46</v>
      </c>
      <c r="K76" s="160" t="s">
        <v>4418</v>
      </c>
      <c r="L76" s="160" t="s">
        <v>1705</v>
      </c>
      <c r="M76" s="134" t="s">
        <v>4535</v>
      </c>
      <c r="N76" s="160" t="s">
        <v>4531</v>
      </c>
      <c r="O76" s="160" t="s">
        <v>4531</v>
      </c>
      <c r="P76" s="160" t="s">
        <v>4532</v>
      </c>
      <c r="Q76" s="160" t="s">
        <v>4494</v>
      </c>
      <c r="R76" s="160">
        <v>2</v>
      </c>
      <c r="S76" s="160" t="s">
        <v>1715</v>
      </c>
      <c r="T76" s="137">
        <v>3</v>
      </c>
      <c r="U76" s="160" t="s">
        <v>376</v>
      </c>
      <c r="V76" s="160">
        <v>1</v>
      </c>
      <c r="W76" s="160" t="s">
        <v>73</v>
      </c>
      <c r="X76" s="160" t="s">
        <v>4533</v>
      </c>
      <c r="Y76" s="160" t="s">
        <v>68</v>
      </c>
      <c r="Z76" s="160" t="s">
        <v>68</v>
      </c>
      <c r="AA76" s="162" t="s">
        <v>4428</v>
      </c>
      <c r="AB76" s="105">
        <v>0</v>
      </c>
      <c r="AC76" s="171" t="s">
        <v>1873</v>
      </c>
      <c r="AD76" s="171">
        <v>2008</v>
      </c>
      <c r="AE76" s="135">
        <v>2</v>
      </c>
      <c r="AF76" s="135"/>
    </row>
    <row r="77" spans="1:32" s="80" customFormat="1" ht="126">
      <c r="A77" s="157" t="s">
        <v>4536</v>
      </c>
      <c r="B77" s="160" t="s">
        <v>4537</v>
      </c>
      <c r="C77" s="50">
        <v>1</v>
      </c>
      <c r="D77" s="50">
        <v>2</v>
      </c>
      <c r="E77" s="50">
        <v>3</v>
      </c>
      <c r="F77" s="50">
        <v>4</v>
      </c>
      <c r="G77" s="50">
        <v>5</v>
      </c>
      <c r="H77" s="50"/>
      <c r="I77" s="161"/>
      <c r="J77" s="160"/>
      <c r="K77" s="160" t="s">
        <v>4418</v>
      </c>
      <c r="L77" s="160" t="s">
        <v>1705</v>
      </c>
      <c r="M77" s="160" t="s">
        <v>4538</v>
      </c>
      <c r="N77" s="134" t="s">
        <v>4477</v>
      </c>
      <c r="O77" s="134" t="s">
        <v>4477</v>
      </c>
      <c r="P77" s="160" t="s">
        <v>50</v>
      </c>
      <c r="Q77" s="160" t="s">
        <v>4539</v>
      </c>
      <c r="R77" s="160">
        <v>3</v>
      </c>
      <c r="S77" s="160">
        <v>3</v>
      </c>
      <c r="T77" s="160">
        <v>3</v>
      </c>
      <c r="U77" s="160" t="s">
        <v>376</v>
      </c>
      <c r="V77" s="160">
        <v>1</v>
      </c>
      <c r="W77" s="160" t="s">
        <v>73</v>
      </c>
      <c r="X77" s="160" t="s">
        <v>4540</v>
      </c>
      <c r="Y77" s="160" t="s">
        <v>68</v>
      </c>
      <c r="Z77" s="160" t="s">
        <v>68</v>
      </c>
      <c r="AA77" s="162" t="s">
        <v>4428</v>
      </c>
      <c r="AB77" s="105">
        <v>0</v>
      </c>
      <c r="AC77" s="160">
        <v>1</v>
      </c>
      <c r="AD77" s="160">
        <v>2020</v>
      </c>
      <c r="AE77" s="135">
        <v>2</v>
      </c>
      <c r="AF77" s="135"/>
    </row>
    <row r="78" spans="1:32" s="80" customFormat="1" ht="98">
      <c r="A78" s="157" t="s">
        <v>4541</v>
      </c>
      <c r="B78" s="134" t="s">
        <v>4542</v>
      </c>
      <c r="C78" s="50">
        <v>2</v>
      </c>
      <c r="D78" s="50">
        <v>3</v>
      </c>
      <c r="E78" s="50">
        <v>4</v>
      </c>
      <c r="F78" s="50"/>
      <c r="G78" s="50"/>
      <c r="H78" s="50"/>
      <c r="I78" s="161"/>
      <c r="J78" s="134">
        <v>426</v>
      </c>
      <c r="K78" s="134" t="s">
        <v>4418</v>
      </c>
      <c r="L78" s="134" t="s">
        <v>1705</v>
      </c>
      <c r="M78" s="134" t="s">
        <v>4543</v>
      </c>
      <c r="N78" s="134" t="s">
        <v>4477</v>
      </c>
      <c r="O78" s="134" t="s">
        <v>4477</v>
      </c>
      <c r="P78" s="134" t="s">
        <v>4477</v>
      </c>
      <c r="Q78" s="134" t="s">
        <v>4527</v>
      </c>
      <c r="R78" s="134">
        <v>2</v>
      </c>
      <c r="S78" s="134" t="s">
        <v>1715</v>
      </c>
      <c r="T78" s="134">
        <v>3</v>
      </c>
      <c r="U78" s="134" t="s">
        <v>4483</v>
      </c>
      <c r="V78" s="160">
        <v>1</v>
      </c>
      <c r="W78" s="134" t="s">
        <v>73</v>
      </c>
      <c r="X78" s="134" t="s">
        <v>378</v>
      </c>
      <c r="Y78" s="134" t="s">
        <v>68</v>
      </c>
      <c r="Z78" s="134" t="s">
        <v>68</v>
      </c>
      <c r="AA78" s="162" t="s">
        <v>4428</v>
      </c>
      <c r="AB78" s="110">
        <v>0</v>
      </c>
      <c r="AC78" s="134">
        <v>1</v>
      </c>
      <c r="AD78" s="134">
        <v>2019</v>
      </c>
      <c r="AE78" s="135">
        <v>2</v>
      </c>
      <c r="AF78" s="135"/>
    </row>
    <row r="79" spans="1:32" s="80" customFormat="1" ht="154">
      <c r="A79" s="157" t="s">
        <v>4544</v>
      </c>
      <c r="B79" s="160" t="s">
        <v>4545</v>
      </c>
      <c r="C79" s="50">
        <v>2</v>
      </c>
      <c r="D79" s="50">
        <v>3</v>
      </c>
      <c r="E79" s="50">
        <v>4</v>
      </c>
      <c r="F79" s="50">
        <v>5</v>
      </c>
      <c r="G79" s="50"/>
      <c r="H79" s="50"/>
      <c r="I79" s="161"/>
      <c r="J79" s="160">
        <v>1003</v>
      </c>
      <c r="K79" s="160" t="s">
        <v>4418</v>
      </c>
      <c r="L79" s="160" t="s">
        <v>1705</v>
      </c>
      <c r="M79" s="160" t="s">
        <v>4546</v>
      </c>
      <c r="N79" s="160" t="s">
        <v>4547</v>
      </c>
      <c r="O79" s="160" t="s">
        <v>1987</v>
      </c>
      <c r="P79" s="160" t="s">
        <v>53</v>
      </c>
      <c r="Q79" s="160" t="s">
        <v>4548</v>
      </c>
      <c r="R79" s="160">
        <v>2</v>
      </c>
      <c r="S79" s="160">
        <v>3</v>
      </c>
      <c r="T79" s="160">
        <v>3</v>
      </c>
      <c r="U79" s="160" t="s">
        <v>376</v>
      </c>
      <c r="V79" s="160">
        <v>1</v>
      </c>
      <c r="W79" s="160" t="s">
        <v>73</v>
      </c>
      <c r="X79" s="160" t="s">
        <v>4549</v>
      </c>
      <c r="Y79" s="160" t="s">
        <v>68</v>
      </c>
      <c r="Z79" s="160" t="s">
        <v>68</v>
      </c>
      <c r="AA79" s="162" t="s">
        <v>4428</v>
      </c>
      <c r="AB79" s="105">
        <v>0</v>
      </c>
      <c r="AC79" s="160">
        <v>1</v>
      </c>
      <c r="AD79" s="160">
        <v>2019</v>
      </c>
      <c r="AE79" s="135">
        <v>2</v>
      </c>
      <c r="AF79" s="135"/>
    </row>
    <row r="80" spans="1:32" s="80" customFormat="1" ht="112">
      <c r="A80" s="157" t="s">
        <v>4550</v>
      </c>
      <c r="B80" s="134" t="s">
        <v>4551</v>
      </c>
      <c r="C80" s="135">
        <v>2</v>
      </c>
      <c r="D80" s="135">
        <v>3</v>
      </c>
      <c r="E80" s="135"/>
      <c r="F80" s="135"/>
      <c r="G80" s="135"/>
      <c r="H80" s="135"/>
      <c r="I80" s="135"/>
      <c r="J80" s="9">
        <v>100</v>
      </c>
      <c r="K80" s="9" t="s">
        <v>4418</v>
      </c>
      <c r="L80" s="9" t="s">
        <v>1705</v>
      </c>
      <c r="M80" s="9" t="s">
        <v>4552</v>
      </c>
      <c r="N80" s="9" t="s">
        <v>4531</v>
      </c>
      <c r="O80" s="9" t="s">
        <v>1987</v>
      </c>
      <c r="P80" s="9" t="s">
        <v>4553</v>
      </c>
      <c r="Q80" s="9" t="s">
        <v>4432</v>
      </c>
      <c r="R80" s="9">
        <v>0</v>
      </c>
      <c r="S80" s="117">
        <v>2</v>
      </c>
      <c r="T80" s="9">
        <v>0</v>
      </c>
      <c r="U80" s="9" t="s">
        <v>792</v>
      </c>
      <c r="V80" s="9" t="s">
        <v>4458</v>
      </c>
      <c r="W80" s="117" t="s">
        <v>68</v>
      </c>
      <c r="X80" s="9" t="s">
        <v>378</v>
      </c>
      <c r="Y80" s="9" t="s">
        <v>68</v>
      </c>
      <c r="Z80" s="9" t="s">
        <v>68</v>
      </c>
      <c r="AA80" s="163" t="s">
        <v>2841</v>
      </c>
      <c r="AB80" s="110" t="s">
        <v>4554</v>
      </c>
      <c r="AC80" s="9">
        <v>2019</v>
      </c>
      <c r="AD80" s="9" t="s">
        <v>51</v>
      </c>
      <c r="AE80" s="8"/>
      <c r="AF80" s="135"/>
    </row>
    <row r="81" spans="1:32" s="80" customFormat="1" ht="42">
      <c r="A81" s="139" t="s">
        <v>266</v>
      </c>
      <c r="B81" s="174" t="s">
        <v>2939</v>
      </c>
      <c r="C81" s="171">
        <v>2</v>
      </c>
      <c r="D81" s="171">
        <v>4</v>
      </c>
      <c r="E81" s="171"/>
      <c r="F81" s="171"/>
      <c r="G81" s="171"/>
      <c r="H81" s="171"/>
      <c r="I81" s="172"/>
      <c r="J81" s="160"/>
      <c r="K81" s="160" t="s">
        <v>4418</v>
      </c>
      <c r="L81" s="160" t="s">
        <v>1705</v>
      </c>
      <c r="M81" s="137" t="s">
        <v>2940</v>
      </c>
      <c r="N81" s="160" t="s">
        <v>4477</v>
      </c>
      <c r="O81" s="160" t="s">
        <v>4477</v>
      </c>
      <c r="P81" s="160" t="s">
        <v>4477</v>
      </c>
      <c r="Q81" s="160" t="s">
        <v>4432</v>
      </c>
      <c r="R81" s="160">
        <v>1</v>
      </c>
      <c r="S81" s="160">
        <v>2</v>
      </c>
      <c r="T81" s="160">
        <v>0</v>
      </c>
      <c r="U81" s="160" t="s">
        <v>376</v>
      </c>
      <c r="V81" s="160">
        <v>1</v>
      </c>
      <c r="W81" s="135" t="s">
        <v>73</v>
      </c>
      <c r="X81" s="134" t="s">
        <v>2925</v>
      </c>
      <c r="Y81" s="135" t="s">
        <v>68</v>
      </c>
      <c r="Z81" s="135" t="s">
        <v>68</v>
      </c>
      <c r="AA81" s="163" t="s">
        <v>4428</v>
      </c>
      <c r="AB81" s="110">
        <v>0</v>
      </c>
      <c r="AC81" s="135">
        <v>1</v>
      </c>
      <c r="AD81" s="135">
        <v>2019</v>
      </c>
      <c r="AE81" s="134">
        <v>2</v>
      </c>
      <c r="AF81" s="135"/>
    </row>
    <row r="82" spans="1:32" s="80" customFormat="1" ht="126">
      <c r="A82" s="139" t="s">
        <v>2930</v>
      </c>
      <c r="B82" s="174" t="s">
        <v>2931</v>
      </c>
      <c r="C82" s="171">
        <v>2</v>
      </c>
      <c r="D82" s="171">
        <v>4</v>
      </c>
      <c r="E82" s="171"/>
      <c r="F82" s="171"/>
      <c r="G82" s="171"/>
      <c r="H82" s="171"/>
      <c r="I82" s="172"/>
      <c r="J82" s="160"/>
      <c r="K82" s="160" t="s">
        <v>4418</v>
      </c>
      <c r="L82" s="160" t="s">
        <v>1705</v>
      </c>
      <c r="M82" s="137" t="s">
        <v>2932</v>
      </c>
      <c r="N82" s="160" t="s">
        <v>328</v>
      </c>
      <c r="O82" s="160" t="s">
        <v>328</v>
      </c>
      <c r="P82" s="160" t="s">
        <v>328</v>
      </c>
      <c r="Q82" s="160" t="s">
        <v>4600</v>
      </c>
      <c r="R82" s="160">
        <v>1</v>
      </c>
      <c r="S82" s="160" t="s">
        <v>1715</v>
      </c>
      <c r="T82" s="160">
        <v>0</v>
      </c>
      <c r="U82" s="160" t="s">
        <v>376</v>
      </c>
      <c r="V82" s="160">
        <v>1</v>
      </c>
      <c r="W82" s="135" t="s">
        <v>73</v>
      </c>
      <c r="X82" s="134" t="s">
        <v>4655</v>
      </c>
      <c r="Y82" s="135" t="s">
        <v>68</v>
      </c>
      <c r="Z82" s="135" t="s">
        <v>68</v>
      </c>
      <c r="AA82" s="163" t="s">
        <v>4428</v>
      </c>
      <c r="AB82" s="110">
        <v>0</v>
      </c>
      <c r="AC82" s="135">
        <v>1</v>
      </c>
      <c r="AD82" s="135">
        <v>1995</v>
      </c>
      <c r="AE82" s="134">
        <v>2</v>
      </c>
      <c r="AF82" s="135"/>
    </row>
    <row r="83" spans="1:32" s="80" customFormat="1" ht="42">
      <c r="A83" s="139" t="s">
        <v>2926</v>
      </c>
      <c r="B83" s="160" t="s">
        <v>4656</v>
      </c>
      <c r="C83" s="171">
        <v>4</v>
      </c>
      <c r="D83" s="171"/>
      <c r="E83" s="171"/>
      <c r="F83" s="171"/>
      <c r="G83" s="171"/>
      <c r="H83" s="171"/>
      <c r="I83" s="172"/>
      <c r="J83" s="160"/>
      <c r="K83" s="160" t="s">
        <v>4418</v>
      </c>
      <c r="L83" s="160" t="s">
        <v>1705</v>
      </c>
      <c r="M83" s="160" t="s">
        <v>4656</v>
      </c>
      <c r="N83" s="134" t="s">
        <v>4477</v>
      </c>
      <c r="O83" s="134" t="s">
        <v>4477</v>
      </c>
      <c r="P83" s="134" t="s">
        <v>4477</v>
      </c>
      <c r="Q83" s="160" t="s">
        <v>4600</v>
      </c>
      <c r="R83" s="160">
        <v>1</v>
      </c>
      <c r="S83" s="160" t="s">
        <v>1715</v>
      </c>
      <c r="T83" s="160">
        <v>0</v>
      </c>
      <c r="U83" s="160" t="s">
        <v>376</v>
      </c>
      <c r="V83" s="160">
        <v>1</v>
      </c>
      <c r="W83" s="135" t="s">
        <v>73</v>
      </c>
      <c r="X83" s="134" t="s">
        <v>2929</v>
      </c>
      <c r="Y83" s="135" t="s">
        <v>68</v>
      </c>
      <c r="Z83" s="135" t="s">
        <v>68</v>
      </c>
      <c r="AA83" s="163" t="s">
        <v>4428</v>
      </c>
      <c r="AB83" s="110">
        <v>0</v>
      </c>
      <c r="AC83" s="135">
        <v>1</v>
      </c>
      <c r="AD83" s="135">
        <v>19991</v>
      </c>
      <c r="AE83" s="134">
        <v>2</v>
      </c>
      <c r="AF83" s="135"/>
    </row>
    <row r="84" spans="1:32" s="80" customFormat="1" ht="42">
      <c r="A84" s="139" t="s">
        <v>2921</v>
      </c>
      <c r="B84" s="134" t="s">
        <v>2922</v>
      </c>
      <c r="C84" s="50">
        <v>3</v>
      </c>
      <c r="D84" s="50">
        <v>4</v>
      </c>
      <c r="E84" s="50"/>
      <c r="F84" s="50"/>
      <c r="G84" s="50"/>
      <c r="H84" s="50"/>
      <c r="I84" s="161"/>
      <c r="J84" s="134"/>
      <c r="K84" s="134" t="s">
        <v>4418</v>
      </c>
      <c r="L84" s="134" t="s">
        <v>1705</v>
      </c>
      <c r="M84" s="134" t="s">
        <v>2923</v>
      </c>
      <c r="N84" s="134" t="s">
        <v>4477</v>
      </c>
      <c r="O84" s="134" t="s">
        <v>4477</v>
      </c>
      <c r="P84" s="134" t="s">
        <v>4477</v>
      </c>
      <c r="Q84" s="134" t="s">
        <v>512</v>
      </c>
      <c r="R84" s="134">
        <v>1</v>
      </c>
      <c r="S84" s="160" t="s">
        <v>1715</v>
      </c>
      <c r="T84" s="134">
        <v>0</v>
      </c>
      <c r="U84" s="134" t="s">
        <v>376</v>
      </c>
      <c r="V84" s="134">
        <v>1</v>
      </c>
      <c r="W84" s="160" t="s">
        <v>73</v>
      </c>
      <c r="X84" s="134" t="s">
        <v>2925</v>
      </c>
      <c r="Y84" s="134" t="s">
        <v>68</v>
      </c>
      <c r="Z84" s="134" t="s">
        <v>68</v>
      </c>
      <c r="AA84" s="163" t="s">
        <v>4428</v>
      </c>
      <c r="AB84" s="110">
        <v>0</v>
      </c>
      <c r="AC84" s="134">
        <v>1</v>
      </c>
      <c r="AD84" s="134">
        <v>2019</v>
      </c>
      <c r="AE84" s="135">
        <v>2</v>
      </c>
      <c r="AF84" s="135"/>
    </row>
    <row r="85" spans="1:32" s="80" customFormat="1" ht="56">
      <c r="A85" s="158" t="s">
        <v>4632</v>
      </c>
      <c r="B85" s="174" t="s">
        <v>4633</v>
      </c>
      <c r="C85" s="135">
        <v>2</v>
      </c>
      <c r="D85" s="135">
        <v>3</v>
      </c>
      <c r="E85" s="135">
        <v>4</v>
      </c>
      <c r="F85" s="135"/>
      <c r="G85" s="135"/>
      <c r="H85" s="135"/>
      <c r="I85" s="135"/>
      <c r="J85" s="134"/>
      <c r="K85" s="135" t="s">
        <v>4418</v>
      </c>
      <c r="L85" s="135" t="s">
        <v>1705</v>
      </c>
      <c r="M85" s="134" t="s">
        <v>4634</v>
      </c>
      <c r="N85" s="135"/>
      <c r="O85" s="135"/>
      <c r="P85" s="135" t="s">
        <v>53</v>
      </c>
      <c r="Q85" s="134" t="s">
        <v>4635</v>
      </c>
      <c r="R85" s="135">
        <v>2</v>
      </c>
      <c r="S85" s="134">
        <v>3</v>
      </c>
      <c r="T85" s="160">
        <v>3</v>
      </c>
      <c r="U85" s="134" t="s">
        <v>376</v>
      </c>
      <c r="V85" s="135">
        <v>1</v>
      </c>
      <c r="W85" s="135" t="s">
        <v>73</v>
      </c>
      <c r="X85" s="134" t="s">
        <v>378</v>
      </c>
      <c r="Y85" s="135" t="s">
        <v>68</v>
      </c>
      <c r="Z85" s="135" t="s">
        <v>68</v>
      </c>
      <c r="AA85" s="163" t="s">
        <v>4428</v>
      </c>
      <c r="AB85" s="110">
        <v>0</v>
      </c>
      <c r="AC85" s="135">
        <v>1</v>
      </c>
      <c r="AD85" s="135">
        <v>2021</v>
      </c>
      <c r="AE85" s="135">
        <v>2</v>
      </c>
      <c r="AF85" s="135"/>
    </row>
    <row r="86" spans="1:32" s="80" customFormat="1" ht="56">
      <c r="A86" s="158" t="s">
        <v>4636</v>
      </c>
      <c r="B86" s="174" t="s">
        <v>4637</v>
      </c>
      <c r="C86" s="135">
        <v>2</v>
      </c>
      <c r="D86" s="135">
        <v>3</v>
      </c>
      <c r="E86" s="135">
        <v>4</v>
      </c>
      <c r="F86" s="135"/>
      <c r="G86" s="135"/>
      <c r="H86" s="135"/>
      <c r="I86" s="135"/>
      <c r="J86" s="134"/>
      <c r="K86" s="135" t="s">
        <v>4418</v>
      </c>
      <c r="L86" s="135" t="s">
        <v>1705</v>
      </c>
      <c r="M86" s="134" t="s">
        <v>4634</v>
      </c>
      <c r="N86" s="135"/>
      <c r="O86" s="135"/>
      <c r="P86" s="135" t="s">
        <v>53</v>
      </c>
      <c r="Q86" s="134" t="s">
        <v>4635</v>
      </c>
      <c r="R86" s="135">
        <v>2</v>
      </c>
      <c r="S86" s="134">
        <v>3</v>
      </c>
      <c r="T86" s="160">
        <v>3</v>
      </c>
      <c r="U86" s="134" t="s">
        <v>376</v>
      </c>
      <c r="V86" s="135">
        <v>1</v>
      </c>
      <c r="W86" s="135" t="s">
        <v>73</v>
      </c>
      <c r="X86" s="134" t="s">
        <v>378</v>
      </c>
      <c r="Y86" s="135" t="s">
        <v>68</v>
      </c>
      <c r="Z86" s="135" t="s">
        <v>68</v>
      </c>
      <c r="AA86" s="163" t="s">
        <v>4428</v>
      </c>
      <c r="AB86" s="110">
        <v>0</v>
      </c>
      <c r="AC86" s="135">
        <v>1</v>
      </c>
      <c r="AD86" s="135">
        <v>2021</v>
      </c>
      <c r="AE86" s="135">
        <v>2</v>
      </c>
      <c r="AF86" s="135"/>
    </row>
    <row r="87" spans="1:32" s="80" customFormat="1" ht="56">
      <c r="A87" s="158" t="s">
        <v>4638</v>
      </c>
      <c r="B87" s="173" t="s">
        <v>2913</v>
      </c>
      <c r="C87" s="50">
        <v>2</v>
      </c>
      <c r="D87" s="50">
        <v>4</v>
      </c>
      <c r="E87" s="50"/>
      <c r="F87" s="50"/>
      <c r="G87" s="50"/>
      <c r="H87" s="50"/>
      <c r="I87" s="161"/>
      <c r="J87" s="160"/>
      <c r="K87" s="160" t="s">
        <v>4418</v>
      </c>
      <c r="L87" s="160" t="s">
        <v>1705</v>
      </c>
      <c r="M87" s="137" t="s">
        <v>2914</v>
      </c>
      <c r="N87" s="160" t="s">
        <v>4639</v>
      </c>
      <c r="O87" s="160" t="s">
        <v>1987</v>
      </c>
      <c r="P87" s="160" t="s">
        <v>388</v>
      </c>
      <c r="Q87" s="160" t="s">
        <v>4432</v>
      </c>
      <c r="R87" s="160">
        <v>1</v>
      </c>
      <c r="S87" s="160">
        <v>2</v>
      </c>
      <c r="T87" s="137">
        <v>0</v>
      </c>
      <c r="U87" s="160" t="s">
        <v>376</v>
      </c>
      <c r="V87" s="160">
        <v>1</v>
      </c>
      <c r="W87" s="135" t="s">
        <v>73</v>
      </c>
      <c r="X87" s="134" t="s">
        <v>378</v>
      </c>
      <c r="Y87" s="135" t="s">
        <v>68</v>
      </c>
      <c r="Z87" s="135" t="s">
        <v>68</v>
      </c>
      <c r="AA87" s="163" t="s">
        <v>4428</v>
      </c>
      <c r="AB87" s="110">
        <v>0</v>
      </c>
      <c r="AC87" s="135">
        <v>1</v>
      </c>
      <c r="AD87" s="135">
        <v>2019</v>
      </c>
      <c r="AE87" s="135">
        <v>2</v>
      </c>
      <c r="AF87" s="135"/>
    </row>
    <row r="88" spans="1:32" s="80" customFormat="1" ht="70">
      <c r="A88" s="158" t="s">
        <v>2915</v>
      </c>
      <c r="B88" s="173" t="s">
        <v>2916</v>
      </c>
      <c r="C88" s="50">
        <v>2</v>
      </c>
      <c r="D88" s="50">
        <v>4</v>
      </c>
      <c r="E88" s="50"/>
      <c r="F88" s="50"/>
      <c r="G88" s="50"/>
      <c r="H88" s="50"/>
      <c r="I88" s="161"/>
      <c r="J88" s="160"/>
      <c r="K88" s="160" t="s">
        <v>4418</v>
      </c>
      <c r="L88" s="160" t="s">
        <v>1705</v>
      </c>
      <c r="M88" s="137" t="s">
        <v>2917</v>
      </c>
      <c r="N88" s="160" t="s">
        <v>4477</v>
      </c>
      <c r="O88" s="160" t="s">
        <v>4640</v>
      </c>
      <c r="P88" s="160" t="s">
        <v>4477</v>
      </c>
      <c r="Q88" s="160" t="s">
        <v>4432</v>
      </c>
      <c r="R88" s="160">
        <v>1</v>
      </c>
      <c r="S88" s="160">
        <v>2</v>
      </c>
      <c r="T88" s="137">
        <v>0</v>
      </c>
      <c r="U88" s="160" t="s">
        <v>376</v>
      </c>
      <c r="V88" s="160">
        <v>1</v>
      </c>
      <c r="W88" s="135" t="s">
        <v>73</v>
      </c>
      <c r="X88" s="134" t="s">
        <v>378</v>
      </c>
      <c r="Y88" s="135" t="s">
        <v>68</v>
      </c>
      <c r="Z88" s="135" t="s">
        <v>68</v>
      </c>
      <c r="AA88" s="163" t="s">
        <v>4428</v>
      </c>
      <c r="AB88" s="110">
        <v>0</v>
      </c>
      <c r="AC88" s="135">
        <v>1</v>
      </c>
      <c r="AD88" s="135">
        <v>2019</v>
      </c>
      <c r="AE88" s="135">
        <v>2</v>
      </c>
      <c r="AF88" s="135"/>
    </row>
    <row r="89" spans="1:32" s="80" customFormat="1" ht="84">
      <c r="A89" s="158" t="s">
        <v>4641</v>
      </c>
      <c r="B89" s="134" t="s">
        <v>4642</v>
      </c>
      <c r="C89" s="50">
        <v>2</v>
      </c>
      <c r="D89" s="50">
        <v>3</v>
      </c>
      <c r="E89" s="50">
        <v>4</v>
      </c>
      <c r="F89" s="50">
        <v>5</v>
      </c>
      <c r="G89" s="50"/>
      <c r="H89" s="50"/>
      <c r="I89" s="161"/>
      <c r="J89" s="134"/>
      <c r="K89" s="134" t="s">
        <v>4418</v>
      </c>
      <c r="L89" s="134" t="s">
        <v>1705</v>
      </c>
      <c r="M89" s="134" t="s">
        <v>4643</v>
      </c>
      <c r="N89" s="134" t="s">
        <v>382</v>
      </c>
      <c r="O89" s="134" t="s">
        <v>328</v>
      </c>
      <c r="P89" s="134" t="s">
        <v>4644</v>
      </c>
      <c r="Q89" s="134" t="s">
        <v>4457</v>
      </c>
      <c r="R89" s="134">
        <v>1</v>
      </c>
      <c r="S89" s="134">
        <v>2</v>
      </c>
      <c r="T89" s="134">
        <v>0</v>
      </c>
      <c r="U89" s="134" t="s">
        <v>376</v>
      </c>
      <c r="V89" s="134">
        <v>1</v>
      </c>
      <c r="W89" s="134" t="s">
        <v>73</v>
      </c>
      <c r="X89" s="134" t="s">
        <v>4641</v>
      </c>
      <c r="Y89" s="134" t="s">
        <v>68</v>
      </c>
      <c r="Z89" s="134" t="s">
        <v>68</v>
      </c>
      <c r="AA89" s="163" t="s">
        <v>4428</v>
      </c>
      <c r="AB89" s="105">
        <v>0</v>
      </c>
      <c r="AC89" s="160">
        <v>1</v>
      </c>
      <c r="AD89" s="160">
        <v>2012</v>
      </c>
      <c r="AE89" s="135">
        <v>2</v>
      </c>
      <c r="AF89" s="135"/>
    </row>
    <row r="90" spans="1:32" s="80" customFormat="1" ht="56">
      <c r="A90" s="158" t="s">
        <v>4645</v>
      </c>
      <c r="B90" s="134" t="s">
        <v>4646</v>
      </c>
      <c r="C90" s="50">
        <v>2</v>
      </c>
      <c r="D90" s="50">
        <v>3</v>
      </c>
      <c r="E90" s="50">
        <v>4</v>
      </c>
      <c r="F90" s="50"/>
      <c r="G90" s="50"/>
      <c r="H90" s="50"/>
      <c r="I90" s="161"/>
      <c r="J90" s="134"/>
      <c r="K90" s="134" t="s">
        <v>4418</v>
      </c>
      <c r="L90" s="134" t="s">
        <v>1705</v>
      </c>
      <c r="M90" s="134" t="s">
        <v>4647</v>
      </c>
      <c r="N90" s="134" t="s">
        <v>4477</v>
      </c>
      <c r="O90" s="134" t="s">
        <v>4477</v>
      </c>
      <c r="P90" s="134" t="s">
        <v>4477</v>
      </c>
      <c r="Q90" s="134" t="s">
        <v>4457</v>
      </c>
      <c r="R90" s="134">
        <v>1</v>
      </c>
      <c r="S90" s="160">
        <v>2</v>
      </c>
      <c r="T90" s="134">
        <v>0</v>
      </c>
      <c r="U90" s="134" t="s">
        <v>376</v>
      </c>
      <c r="V90" s="134">
        <v>1</v>
      </c>
      <c r="W90" s="160" t="s">
        <v>73</v>
      </c>
      <c r="X90" s="134" t="s">
        <v>275</v>
      </c>
      <c r="Y90" s="134" t="s">
        <v>68</v>
      </c>
      <c r="Z90" s="134" t="s">
        <v>68</v>
      </c>
      <c r="AA90" s="163" t="s">
        <v>4428</v>
      </c>
      <c r="AB90" s="105">
        <v>0</v>
      </c>
      <c r="AC90" s="160">
        <v>1</v>
      </c>
      <c r="AD90" s="160">
        <v>2008</v>
      </c>
      <c r="AE90" s="135">
        <v>2</v>
      </c>
      <c r="AF90" s="135"/>
    </row>
    <row r="91" spans="1:32" s="80" customFormat="1" ht="56">
      <c r="A91" s="158" t="s">
        <v>5528</v>
      </c>
      <c r="B91" s="160" t="s">
        <v>2919</v>
      </c>
      <c r="C91" s="50">
        <v>2</v>
      </c>
      <c r="D91" s="50">
        <v>3</v>
      </c>
      <c r="E91" s="50">
        <v>4</v>
      </c>
      <c r="F91" s="50"/>
      <c r="G91" s="50"/>
      <c r="H91" s="50"/>
      <c r="I91" s="161"/>
      <c r="J91" s="160">
        <v>382</v>
      </c>
      <c r="K91" s="160" t="s">
        <v>4418</v>
      </c>
      <c r="L91" s="160" t="s">
        <v>1705</v>
      </c>
      <c r="M91" s="160" t="s">
        <v>2920</v>
      </c>
      <c r="N91" s="160" t="s">
        <v>4477</v>
      </c>
      <c r="O91" s="160" t="s">
        <v>4477</v>
      </c>
      <c r="P91" s="160" t="s">
        <v>4477</v>
      </c>
      <c r="Q91" s="160" t="s">
        <v>5529</v>
      </c>
      <c r="R91" s="160">
        <v>1</v>
      </c>
      <c r="S91" s="160" t="s">
        <v>4628</v>
      </c>
      <c r="T91" s="160">
        <v>0</v>
      </c>
      <c r="U91" s="160" t="s">
        <v>376</v>
      </c>
      <c r="V91" s="160">
        <v>1</v>
      </c>
      <c r="W91" s="160" t="s">
        <v>73</v>
      </c>
      <c r="X91" s="160" t="s">
        <v>275</v>
      </c>
      <c r="Y91" s="160" t="s">
        <v>68</v>
      </c>
      <c r="Z91" s="160" t="s">
        <v>68</v>
      </c>
      <c r="AA91" s="163" t="s">
        <v>4428</v>
      </c>
      <c r="AB91" s="105">
        <v>0</v>
      </c>
      <c r="AC91" s="160">
        <v>1</v>
      </c>
      <c r="AD91" s="160">
        <v>2020</v>
      </c>
      <c r="AE91" s="135">
        <v>2</v>
      </c>
      <c r="AF91" s="135"/>
    </row>
    <row r="92" spans="1:32" s="80" customFormat="1" ht="56">
      <c r="A92" s="158" t="s">
        <v>4648</v>
      </c>
      <c r="B92" s="134" t="s">
        <v>4649</v>
      </c>
      <c r="C92" s="135">
        <v>2</v>
      </c>
      <c r="D92" s="135">
        <v>3</v>
      </c>
      <c r="E92" s="135">
        <v>4</v>
      </c>
      <c r="F92" s="135"/>
      <c r="G92" s="135"/>
      <c r="H92" s="135"/>
      <c r="I92" s="135"/>
      <c r="J92" s="134"/>
      <c r="K92" s="135" t="s">
        <v>4418</v>
      </c>
      <c r="L92" s="135" t="s">
        <v>1705</v>
      </c>
      <c r="M92" s="134" t="s">
        <v>4650</v>
      </c>
      <c r="N92" s="135" t="s">
        <v>328</v>
      </c>
      <c r="O92" s="135" t="s">
        <v>328</v>
      </c>
      <c r="P92" s="134" t="s">
        <v>328</v>
      </c>
      <c r="Q92" s="134" t="s">
        <v>4651</v>
      </c>
      <c r="R92" s="135">
        <v>1</v>
      </c>
      <c r="S92" s="135">
        <v>2</v>
      </c>
      <c r="T92" s="135">
        <v>0</v>
      </c>
      <c r="U92" s="134" t="s">
        <v>792</v>
      </c>
      <c r="V92" s="135">
        <v>1</v>
      </c>
      <c r="W92" s="135" t="s">
        <v>73</v>
      </c>
      <c r="X92" s="134" t="s">
        <v>4652</v>
      </c>
      <c r="Y92" s="135" t="s">
        <v>68</v>
      </c>
      <c r="Z92" s="135" t="s">
        <v>68</v>
      </c>
      <c r="AA92" s="163" t="s">
        <v>4428</v>
      </c>
      <c r="AB92" s="110">
        <v>0</v>
      </c>
      <c r="AC92" s="135">
        <v>1</v>
      </c>
      <c r="AD92" s="135">
        <v>2021</v>
      </c>
      <c r="AE92" s="135">
        <v>2</v>
      </c>
      <c r="AF92" s="135"/>
    </row>
    <row r="93" spans="1:32" s="80" customFormat="1" ht="42">
      <c r="A93" s="158" t="s">
        <v>2068</v>
      </c>
      <c r="B93" s="134" t="s">
        <v>4653</v>
      </c>
      <c r="C93" s="135">
        <v>2</v>
      </c>
      <c r="D93" s="135">
        <v>3</v>
      </c>
      <c r="E93" s="135">
        <v>4</v>
      </c>
      <c r="F93" s="135"/>
      <c r="G93" s="135"/>
      <c r="H93" s="135"/>
      <c r="I93" s="135"/>
      <c r="J93" s="134">
        <v>6</v>
      </c>
      <c r="K93" s="135" t="s">
        <v>4418</v>
      </c>
      <c r="L93" s="135" t="s">
        <v>1705</v>
      </c>
      <c r="M93" s="134" t="s">
        <v>4654</v>
      </c>
      <c r="N93" s="135" t="s">
        <v>59</v>
      </c>
      <c r="O93" s="135" t="s">
        <v>1987</v>
      </c>
      <c r="P93" s="134" t="s">
        <v>328</v>
      </c>
      <c r="Q93" s="134" t="s">
        <v>4600</v>
      </c>
      <c r="R93" s="135">
        <v>1</v>
      </c>
      <c r="S93" s="135" t="s">
        <v>1715</v>
      </c>
      <c r="T93" s="135">
        <v>0</v>
      </c>
      <c r="U93" s="134" t="s">
        <v>792</v>
      </c>
      <c r="V93" s="135">
        <v>1</v>
      </c>
      <c r="W93" s="135" t="s">
        <v>73</v>
      </c>
      <c r="X93" s="134" t="s">
        <v>275</v>
      </c>
      <c r="Y93" s="135" t="s">
        <v>68</v>
      </c>
      <c r="Z93" s="135" t="s">
        <v>68</v>
      </c>
      <c r="AA93" s="163" t="s">
        <v>4428</v>
      </c>
      <c r="AB93" s="110">
        <v>0</v>
      </c>
      <c r="AC93" s="135">
        <v>1</v>
      </c>
      <c r="AD93" s="135">
        <v>2021</v>
      </c>
      <c r="AE93" s="135">
        <v>2</v>
      </c>
      <c r="AF93" s="135"/>
    </row>
    <row r="94" spans="1:32" s="80" customFormat="1" ht="84">
      <c r="A94" s="158" t="s">
        <v>4759</v>
      </c>
      <c r="B94" s="134" t="s">
        <v>4760</v>
      </c>
      <c r="C94" s="50">
        <v>2</v>
      </c>
      <c r="D94" s="135"/>
      <c r="E94" s="135"/>
      <c r="F94" s="135"/>
      <c r="G94" s="135"/>
      <c r="H94" s="135"/>
      <c r="I94" s="135"/>
      <c r="J94" s="117" t="s">
        <v>5502</v>
      </c>
      <c r="K94" s="117" t="s">
        <v>4418</v>
      </c>
      <c r="L94" s="117" t="s">
        <v>1705</v>
      </c>
      <c r="M94" s="134" t="s">
        <v>4761</v>
      </c>
      <c r="N94" s="160" t="s">
        <v>4531</v>
      </c>
      <c r="O94" s="117" t="s">
        <v>4697</v>
      </c>
      <c r="P94" s="117" t="s">
        <v>4697</v>
      </c>
      <c r="Q94" s="117" t="s">
        <v>4698</v>
      </c>
      <c r="R94" s="117">
        <v>1</v>
      </c>
      <c r="S94" s="117">
        <v>0</v>
      </c>
      <c r="T94" s="117">
        <v>3</v>
      </c>
      <c r="U94" s="135" t="s">
        <v>792</v>
      </c>
      <c r="V94" s="135" t="s">
        <v>4458</v>
      </c>
      <c r="W94" s="117" t="s">
        <v>73</v>
      </c>
      <c r="X94" s="134" t="s">
        <v>4762</v>
      </c>
      <c r="Y94" s="117" t="s">
        <v>4699</v>
      </c>
      <c r="Z94" s="135" t="s">
        <v>68</v>
      </c>
      <c r="AA94" s="163" t="s">
        <v>4428</v>
      </c>
      <c r="AB94" s="110">
        <v>0</v>
      </c>
      <c r="AC94" s="117" t="s">
        <v>1873</v>
      </c>
      <c r="AD94" s="117">
        <v>2021</v>
      </c>
      <c r="AE94" s="8">
        <v>2</v>
      </c>
      <c r="AF94" s="135"/>
    </row>
    <row r="95" spans="1:32" s="80" customFormat="1" ht="84">
      <c r="A95" s="158" t="s">
        <v>4763</v>
      </c>
      <c r="B95" s="134" t="s">
        <v>4764</v>
      </c>
      <c r="C95" s="50">
        <v>2</v>
      </c>
      <c r="D95" s="135"/>
      <c r="E95" s="135"/>
      <c r="F95" s="135"/>
      <c r="G95" s="135"/>
      <c r="H95" s="135"/>
      <c r="I95" s="135"/>
      <c r="J95" s="117" t="s">
        <v>5502</v>
      </c>
      <c r="K95" s="117" t="s">
        <v>4418</v>
      </c>
      <c r="L95" s="117" t="s">
        <v>1705</v>
      </c>
      <c r="M95" s="134" t="s">
        <v>4765</v>
      </c>
      <c r="N95" s="160" t="s">
        <v>4531</v>
      </c>
      <c r="O95" s="117" t="s">
        <v>4697</v>
      </c>
      <c r="P95" s="117" t="s">
        <v>4697</v>
      </c>
      <c r="Q95" s="117" t="s">
        <v>4698</v>
      </c>
      <c r="R95" s="117">
        <v>1</v>
      </c>
      <c r="S95" s="117">
        <v>0</v>
      </c>
      <c r="T95" s="117">
        <v>3</v>
      </c>
      <c r="U95" s="135" t="s">
        <v>792</v>
      </c>
      <c r="V95" s="135" t="s">
        <v>4458</v>
      </c>
      <c r="W95" s="117" t="s">
        <v>73</v>
      </c>
      <c r="X95" s="134" t="s">
        <v>4762</v>
      </c>
      <c r="Y95" s="117" t="s">
        <v>4699</v>
      </c>
      <c r="Z95" s="135" t="s">
        <v>68</v>
      </c>
      <c r="AA95" s="163" t="s">
        <v>4428</v>
      </c>
      <c r="AB95" s="110">
        <v>0</v>
      </c>
      <c r="AC95" s="117" t="s">
        <v>1873</v>
      </c>
      <c r="AD95" s="117">
        <v>2021</v>
      </c>
      <c r="AE95" s="8">
        <v>2</v>
      </c>
      <c r="AF95" s="135"/>
    </row>
    <row r="96" spans="1:32" s="80" customFormat="1" ht="98">
      <c r="A96" s="158" t="s">
        <v>4766</v>
      </c>
      <c r="B96" s="134" t="s">
        <v>4767</v>
      </c>
      <c r="C96" s="50">
        <v>2</v>
      </c>
      <c r="D96" s="135"/>
      <c r="E96" s="135"/>
      <c r="F96" s="135"/>
      <c r="G96" s="135"/>
      <c r="H96" s="135"/>
      <c r="I96" s="135"/>
      <c r="J96" s="117" t="s">
        <v>5502</v>
      </c>
      <c r="K96" s="117" t="s">
        <v>4418</v>
      </c>
      <c r="L96" s="117" t="s">
        <v>1705</v>
      </c>
      <c r="M96" s="134" t="s">
        <v>4768</v>
      </c>
      <c r="N96" s="160" t="s">
        <v>4531</v>
      </c>
      <c r="O96" s="117" t="s">
        <v>4697</v>
      </c>
      <c r="P96" s="135" t="s">
        <v>1188</v>
      </c>
      <c r="Q96" s="117" t="s">
        <v>4698</v>
      </c>
      <c r="R96" s="117">
        <v>1</v>
      </c>
      <c r="S96" s="117">
        <v>0</v>
      </c>
      <c r="T96" s="117">
        <v>3</v>
      </c>
      <c r="U96" s="135" t="s">
        <v>792</v>
      </c>
      <c r="V96" s="135" t="s">
        <v>4458</v>
      </c>
      <c r="W96" s="117" t="s">
        <v>73</v>
      </c>
      <c r="X96" s="134" t="s">
        <v>4561</v>
      </c>
      <c r="Y96" s="117" t="s">
        <v>4699</v>
      </c>
      <c r="Z96" s="135" t="s">
        <v>68</v>
      </c>
      <c r="AA96" s="163" t="s">
        <v>4428</v>
      </c>
      <c r="AB96" s="110">
        <v>0</v>
      </c>
      <c r="AC96" s="117" t="s">
        <v>1873</v>
      </c>
      <c r="AD96" s="117">
        <v>2021</v>
      </c>
      <c r="AE96" s="8">
        <v>2</v>
      </c>
      <c r="AF96" s="135"/>
    </row>
    <row r="97" spans="1:32" s="80" customFormat="1" ht="84">
      <c r="A97" s="158" t="s">
        <v>4769</v>
      </c>
      <c r="B97" s="134" t="s">
        <v>4770</v>
      </c>
      <c r="C97" s="50">
        <v>2</v>
      </c>
      <c r="D97" s="135"/>
      <c r="E97" s="135"/>
      <c r="F97" s="135"/>
      <c r="G97" s="135"/>
      <c r="H97" s="135"/>
      <c r="I97" s="135"/>
      <c r="J97" s="117"/>
      <c r="K97" s="117" t="s">
        <v>4418</v>
      </c>
      <c r="L97" s="117" t="s">
        <v>1705</v>
      </c>
      <c r="M97" s="134" t="s">
        <v>4771</v>
      </c>
      <c r="N97" s="160" t="s">
        <v>4531</v>
      </c>
      <c r="O97" s="117" t="s">
        <v>4697</v>
      </c>
      <c r="P97" s="135" t="s">
        <v>1188</v>
      </c>
      <c r="Q97" s="117" t="s">
        <v>4698</v>
      </c>
      <c r="R97" s="117">
        <v>1</v>
      </c>
      <c r="S97" s="117">
        <v>0</v>
      </c>
      <c r="T97" s="117">
        <v>3</v>
      </c>
      <c r="U97" s="135" t="s">
        <v>792</v>
      </c>
      <c r="V97" s="135" t="s">
        <v>4458</v>
      </c>
      <c r="W97" s="117" t="s">
        <v>73</v>
      </c>
      <c r="X97" s="134" t="s">
        <v>4561</v>
      </c>
      <c r="Y97" s="117" t="s">
        <v>4699</v>
      </c>
      <c r="Z97" s="135" t="s">
        <v>68</v>
      </c>
      <c r="AA97" s="163" t="s">
        <v>4428</v>
      </c>
      <c r="AB97" s="110">
        <v>0</v>
      </c>
      <c r="AC97" s="117" t="s">
        <v>1873</v>
      </c>
      <c r="AD97" s="117">
        <v>2021</v>
      </c>
      <c r="AE97" s="8">
        <v>2</v>
      </c>
      <c r="AF97" s="135"/>
    </row>
    <row r="98" spans="1:32" s="80" customFormat="1" ht="70">
      <c r="A98" s="138" t="s">
        <v>3048</v>
      </c>
      <c r="B98" s="134" t="s">
        <v>3049</v>
      </c>
      <c r="C98" s="135">
        <v>7</v>
      </c>
      <c r="D98" s="135"/>
      <c r="E98" s="135"/>
      <c r="F98" s="135"/>
      <c r="G98" s="135"/>
      <c r="H98" s="135"/>
      <c r="I98" s="135"/>
      <c r="J98" s="135" t="s">
        <v>52</v>
      </c>
      <c r="K98" s="135" t="s">
        <v>52</v>
      </c>
      <c r="L98" s="135" t="s">
        <v>52</v>
      </c>
      <c r="M98" s="134" t="s">
        <v>4657</v>
      </c>
      <c r="N98" s="135" t="s">
        <v>50</v>
      </c>
      <c r="O98" s="135" t="s">
        <v>4658</v>
      </c>
      <c r="P98" s="135" t="s">
        <v>50</v>
      </c>
      <c r="Q98" s="135" t="s">
        <v>52</v>
      </c>
      <c r="R98" s="135" t="s">
        <v>52</v>
      </c>
      <c r="S98" s="135" t="s">
        <v>52</v>
      </c>
      <c r="T98" s="135" t="s">
        <v>52</v>
      </c>
      <c r="U98" s="135"/>
      <c r="V98" s="134" t="s">
        <v>1792</v>
      </c>
      <c r="W98" s="135" t="s">
        <v>73</v>
      </c>
      <c r="X98" s="135" t="s">
        <v>3050</v>
      </c>
      <c r="Y98" s="135" t="s">
        <v>68</v>
      </c>
      <c r="Z98" s="135" t="s">
        <v>68</v>
      </c>
      <c r="AA98" s="163" t="s">
        <v>328</v>
      </c>
      <c r="AB98" s="110">
        <v>0</v>
      </c>
      <c r="AC98" s="135">
        <v>1</v>
      </c>
      <c r="AD98" s="135">
        <v>2000</v>
      </c>
      <c r="AE98" s="135">
        <v>1</v>
      </c>
      <c r="AF98" s="135"/>
    </row>
    <row r="99" spans="1:32" s="80" customFormat="1" ht="42">
      <c r="A99" s="138" t="s">
        <v>3044</v>
      </c>
      <c r="B99" s="134" t="s">
        <v>3045</v>
      </c>
      <c r="C99" s="135">
        <v>7</v>
      </c>
      <c r="D99" s="135"/>
      <c r="E99" s="135"/>
      <c r="F99" s="135"/>
      <c r="G99" s="135"/>
      <c r="H99" s="135"/>
      <c r="I99" s="135"/>
      <c r="J99" s="135" t="s">
        <v>52</v>
      </c>
      <c r="K99" s="135" t="s">
        <v>52</v>
      </c>
      <c r="L99" s="135" t="s">
        <v>52</v>
      </c>
      <c r="M99" s="134" t="s">
        <v>3046</v>
      </c>
      <c r="N99" s="135" t="s">
        <v>50</v>
      </c>
      <c r="O99" s="135" t="s">
        <v>4658</v>
      </c>
      <c r="P99" s="135" t="s">
        <v>50</v>
      </c>
      <c r="Q99" s="135" t="s">
        <v>52</v>
      </c>
      <c r="R99" s="135" t="s">
        <v>52</v>
      </c>
      <c r="S99" s="135" t="s">
        <v>52</v>
      </c>
      <c r="T99" s="135" t="s">
        <v>52</v>
      </c>
      <c r="U99" s="135"/>
      <c r="V99" s="135" t="s">
        <v>1792</v>
      </c>
      <c r="W99" s="135" t="s">
        <v>73</v>
      </c>
      <c r="X99" s="135" t="s">
        <v>3047</v>
      </c>
      <c r="Y99" s="135" t="s">
        <v>68</v>
      </c>
      <c r="Z99" s="135" t="s">
        <v>68</v>
      </c>
      <c r="AA99" s="163" t="s">
        <v>328</v>
      </c>
      <c r="AB99" s="110">
        <v>0</v>
      </c>
      <c r="AC99" s="135">
        <v>1</v>
      </c>
      <c r="AD99" s="135">
        <v>2000</v>
      </c>
      <c r="AE99" s="135">
        <v>1</v>
      </c>
      <c r="AF99" s="135"/>
    </row>
    <row r="100" spans="1:32" s="80" customFormat="1" ht="98">
      <c r="A100" s="138" t="s">
        <v>4659</v>
      </c>
      <c r="B100" s="134" t="s">
        <v>4660</v>
      </c>
      <c r="C100" s="135">
        <v>7</v>
      </c>
      <c r="D100" s="135"/>
      <c r="E100" s="135"/>
      <c r="F100" s="135"/>
      <c r="G100" s="135"/>
      <c r="H100" s="135"/>
      <c r="I100" s="135"/>
      <c r="J100" s="135" t="s">
        <v>52</v>
      </c>
      <c r="K100" s="135" t="s">
        <v>52</v>
      </c>
      <c r="L100" s="135" t="s">
        <v>52</v>
      </c>
      <c r="M100" s="134" t="s">
        <v>4660</v>
      </c>
      <c r="N100" s="135" t="s">
        <v>50</v>
      </c>
      <c r="O100" s="135" t="s">
        <v>4658</v>
      </c>
      <c r="P100" s="135" t="s">
        <v>50</v>
      </c>
      <c r="Q100" s="135" t="s">
        <v>52</v>
      </c>
      <c r="R100" s="135" t="s">
        <v>52</v>
      </c>
      <c r="S100" s="135" t="s">
        <v>52</v>
      </c>
      <c r="T100" s="135" t="s">
        <v>52</v>
      </c>
      <c r="U100" s="135"/>
      <c r="V100" s="134" t="s">
        <v>1792</v>
      </c>
      <c r="W100" s="135" t="s">
        <v>73</v>
      </c>
      <c r="X100" s="135" t="s">
        <v>4661</v>
      </c>
      <c r="Y100" s="135" t="s">
        <v>68</v>
      </c>
      <c r="Z100" s="135" t="s">
        <v>68</v>
      </c>
      <c r="AA100" s="163" t="s">
        <v>328</v>
      </c>
      <c r="AB100" s="110">
        <v>0</v>
      </c>
      <c r="AC100" s="135">
        <v>1</v>
      </c>
      <c r="AD100" s="135">
        <v>2017</v>
      </c>
      <c r="AE100" s="135">
        <v>1</v>
      </c>
      <c r="AF100" s="135"/>
    </row>
    <row r="101" spans="1:32" s="80" customFormat="1" ht="98">
      <c r="A101" s="138" t="s">
        <v>3041</v>
      </c>
      <c r="B101" s="134" t="s">
        <v>3042</v>
      </c>
      <c r="C101" s="135">
        <v>2</v>
      </c>
      <c r="D101" s="135">
        <v>4</v>
      </c>
      <c r="E101" s="135">
        <v>6</v>
      </c>
      <c r="F101" s="135"/>
      <c r="G101" s="135"/>
      <c r="H101" s="135"/>
      <c r="I101" s="135"/>
      <c r="J101" s="134" t="s">
        <v>5530</v>
      </c>
      <c r="K101" s="135" t="s">
        <v>52</v>
      </c>
      <c r="L101" s="135" t="s">
        <v>52</v>
      </c>
      <c r="M101" s="134" t="s">
        <v>4662</v>
      </c>
      <c r="N101" s="135" t="s">
        <v>388</v>
      </c>
      <c r="O101" s="135" t="s">
        <v>388</v>
      </c>
      <c r="P101" s="135" t="s">
        <v>388</v>
      </c>
      <c r="Q101" s="135" t="s">
        <v>4663</v>
      </c>
      <c r="R101" s="135">
        <v>2</v>
      </c>
      <c r="S101" s="134">
        <v>2</v>
      </c>
      <c r="T101" s="135" t="s">
        <v>52</v>
      </c>
      <c r="U101" s="134" t="s">
        <v>376</v>
      </c>
      <c r="V101" s="135">
        <v>1</v>
      </c>
      <c r="W101" s="135" t="s">
        <v>73</v>
      </c>
      <c r="X101" s="135"/>
      <c r="Y101" s="135" t="s">
        <v>68</v>
      </c>
      <c r="Z101" s="135" t="s">
        <v>68</v>
      </c>
      <c r="AA101" s="163" t="s">
        <v>4664</v>
      </c>
      <c r="AB101" s="110">
        <v>0</v>
      </c>
      <c r="AC101" s="135">
        <v>1</v>
      </c>
      <c r="AD101" s="135">
        <v>2000</v>
      </c>
      <c r="AE101" s="135">
        <v>1</v>
      </c>
      <c r="AF101" s="135"/>
    </row>
    <row r="102" spans="1:32" s="80" customFormat="1" ht="56">
      <c r="A102" s="138" t="s">
        <v>4665</v>
      </c>
      <c r="B102" s="160" t="s">
        <v>4666</v>
      </c>
      <c r="C102" s="50">
        <v>2</v>
      </c>
      <c r="D102" s="50">
        <v>4</v>
      </c>
      <c r="E102" s="50">
        <v>6</v>
      </c>
      <c r="F102" s="50"/>
      <c r="G102" s="50"/>
      <c r="H102" s="50"/>
      <c r="I102" s="161"/>
      <c r="J102" s="160" t="s">
        <v>5531</v>
      </c>
      <c r="K102" s="160" t="s">
        <v>52</v>
      </c>
      <c r="L102" s="160" t="s">
        <v>52</v>
      </c>
      <c r="M102" s="160" t="s">
        <v>3037</v>
      </c>
      <c r="N102" s="160" t="s">
        <v>4667</v>
      </c>
      <c r="O102" s="160" t="s">
        <v>4667</v>
      </c>
      <c r="P102" s="160" t="s">
        <v>4667</v>
      </c>
      <c r="Q102" s="160" t="s">
        <v>4663</v>
      </c>
      <c r="R102" s="160">
        <v>2</v>
      </c>
      <c r="S102" s="160">
        <v>2</v>
      </c>
      <c r="T102" s="160" t="s">
        <v>52</v>
      </c>
      <c r="U102" s="160" t="s">
        <v>376</v>
      </c>
      <c r="V102" s="160">
        <v>1</v>
      </c>
      <c r="W102" s="135" t="s">
        <v>73</v>
      </c>
      <c r="X102" s="134"/>
      <c r="Y102" s="135" t="s">
        <v>68</v>
      </c>
      <c r="Z102" s="135" t="s">
        <v>68</v>
      </c>
      <c r="AA102" s="163" t="s">
        <v>4668</v>
      </c>
      <c r="AB102" s="110">
        <v>0</v>
      </c>
      <c r="AC102" s="135">
        <v>1</v>
      </c>
      <c r="AD102" s="135">
        <v>2000</v>
      </c>
      <c r="AE102" s="134">
        <v>1</v>
      </c>
      <c r="AF102" s="135"/>
    </row>
    <row r="103" spans="1:32" s="80" customFormat="1" ht="112">
      <c r="A103" s="138" t="s">
        <v>389</v>
      </c>
      <c r="B103" s="160" t="s">
        <v>4669</v>
      </c>
      <c r="C103" s="50">
        <v>2</v>
      </c>
      <c r="D103" s="50">
        <v>4</v>
      </c>
      <c r="E103" s="50">
        <v>6</v>
      </c>
      <c r="F103" s="50"/>
      <c r="G103" s="50"/>
      <c r="H103" s="50"/>
      <c r="I103" s="161"/>
      <c r="J103" s="160" t="s">
        <v>5532</v>
      </c>
      <c r="K103" s="160" t="s">
        <v>52</v>
      </c>
      <c r="L103" s="160" t="s">
        <v>52</v>
      </c>
      <c r="M103" s="160" t="s">
        <v>3037</v>
      </c>
      <c r="N103" s="160" t="s">
        <v>4670</v>
      </c>
      <c r="O103" s="160" t="s">
        <v>4670</v>
      </c>
      <c r="P103" s="160" t="s">
        <v>4670</v>
      </c>
      <c r="Q103" s="160" t="s">
        <v>512</v>
      </c>
      <c r="R103" s="160">
        <v>2</v>
      </c>
      <c r="S103" s="160">
        <v>2</v>
      </c>
      <c r="T103" s="160" t="s">
        <v>52</v>
      </c>
      <c r="U103" s="160" t="s">
        <v>376</v>
      </c>
      <c r="V103" s="160">
        <v>1</v>
      </c>
      <c r="W103" s="135" t="s">
        <v>73</v>
      </c>
      <c r="X103" s="134"/>
      <c r="Y103" s="135" t="s">
        <v>68</v>
      </c>
      <c r="Z103" s="135" t="s">
        <v>68</v>
      </c>
      <c r="AA103" s="163" t="s">
        <v>4664</v>
      </c>
      <c r="AB103" s="110">
        <v>0</v>
      </c>
      <c r="AC103" s="135">
        <v>1</v>
      </c>
      <c r="AD103" s="135">
        <v>2000</v>
      </c>
      <c r="AE103" s="134">
        <v>1</v>
      </c>
      <c r="AF103" s="135"/>
    </row>
    <row r="104" spans="1:32" s="80" customFormat="1" ht="56">
      <c r="A104" s="138" t="s">
        <v>4671</v>
      </c>
      <c r="B104" s="160" t="s">
        <v>4672</v>
      </c>
      <c r="C104" s="50">
        <v>2</v>
      </c>
      <c r="D104" s="50">
        <v>4</v>
      </c>
      <c r="E104" s="50">
        <v>6</v>
      </c>
      <c r="F104" s="50"/>
      <c r="G104" s="50"/>
      <c r="H104" s="50"/>
      <c r="I104" s="161"/>
      <c r="J104" s="160" t="s">
        <v>5533</v>
      </c>
      <c r="K104" s="160" t="s">
        <v>52</v>
      </c>
      <c r="L104" s="160" t="s">
        <v>52</v>
      </c>
      <c r="M104" s="160" t="s">
        <v>3037</v>
      </c>
      <c r="N104" s="160" t="s">
        <v>4670</v>
      </c>
      <c r="O104" s="160" t="s">
        <v>4670</v>
      </c>
      <c r="P104" s="160" t="s">
        <v>4670</v>
      </c>
      <c r="Q104" s="160" t="s">
        <v>4663</v>
      </c>
      <c r="R104" s="160">
        <v>2</v>
      </c>
      <c r="S104" s="160">
        <v>2</v>
      </c>
      <c r="T104" s="160" t="s">
        <v>52</v>
      </c>
      <c r="U104" s="160" t="s">
        <v>376</v>
      </c>
      <c r="V104" s="160">
        <v>1</v>
      </c>
      <c r="W104" s="135" t="s">
        <v>73</v>
      </c>
      <c r="X104" s="134"/>
      <c r="Y104" s="135" t="s">
        <v>68</v>
      </c>
      <c r="Z104" s="135" t="s">
        <v>68</v>
      </c>
      <c r="AA104" s="163" t="s">
        <v>4673</v>
      </c>
      <c r="AB104" s="110">
        <v>0</v>
      </c>
      <c r="AC104" s="135">
        <v>1</v>
      </c>
      <c r="AD104" s="135">
        <v>2000</v>
      </c>
      <c r="AE104" s="134">
        <v>1</v>
      </c>
      <c r="AF104" s="135"/>
    </row>
    <row r="105" spans="1:32" s="80" customFormat="1" ht="56">
      <c r="A105" s="138" t="s">
        <v>3035</v>
      </c>
      <c r="B105" s="160" t="s">
        <v>4674</v>
      </c>
      <c r="C105" s="50">
        <v>2</v>
      </c>
      <c r="D105" s="50">
        <v>4</v>
      </c>
      <c r="E105" s="50">
        <v>6</v>
      </c>
      <c r="F105" s="50"/>
      <c r="G105" s="50"/>
      <c r="H105" s="50"/>
      <c r="I105" s="161"/>
      <c r="J105" s="160" t="s">
        <v>52</v>
      </c>
      <c r="K105" s="160" t="s">
        <v>52</v>
      </c>
      <c r="L105" s="160" t="s">
        <v>52</v>
      </c>
      <c r="M105" s="160" t="s">
        <v>3037</v>
      </c>
      <c r="N105" s="160" t="s">
        <v>52</v>
      </c>
      <c r="O105" s="160" t="s">
        <v>52</v>
      </c>
      <c r="P105" s="160" t="s">
        <v>52</v>
      </c>
      <c r="Q105" s="160" t="s">
        <v>4663</v>
      </c>
      <c r="R105" s="160" t="s">
        <v>52</v>
      </c>
      <c r="S105" s="160">
        <v>2</v>
      </c>
      <c r="T105" s="160" t="s">
        <v>52</v>
      </c>
      <c r="U105" s="160" t="s">
        <v>3039</v>
      </c>
      <c r="V105" s="160">
        <v>1</v>
      </c>
      <c r="W105" s="135" t="s">
        <v>73</v>
      </c>
      <c r="X105" s="134" t="s">
        <v>3040</v>
      </c>
      <c r="Y105" s="135" t="s">
        <v>68</v>
      </c>
      <c r="Z105" s="135" t="s">
        <v>68</v>
      </c>
      <c r="AA105" s="163" t="s">
        <v>4675</v>
      </c>
      <c r="AB105" s="110">
        <v>0</v>
      </c>
      <c r="AC105" s="135">
        <v>1</v>
      </c>
      <c r="AD105" s="135">
        <v>1996</v>
      </c>
      <c r="AE105" s="134">
        <v>1</v>
      </c>
      <c r="AF105" s="135"/>
    </row>
    <row r="106" spans="1:32" s="80" customFormat="1" ht="56">
      <c r="A106" s="138" t="s">
        <v>4676</v>
      </c>
      <c r="B106" s="134" t="s">
        <v>4677</v>
      </c>
      <c r="C106" s="135">
        <v>6</v>
      </c>
      <c r="D106" s="135">
        <v>7</v>
      </c>
      <c r="E106" s="135"/>
      <c r="F106" s="135"/>
      <c r="G106" s="135"/>
      <c r="H106" s="135"/>
      <c r="I106" s="135"/>
      <c r="J106" s="134" t="s">
        <v>52</v>
      </c>
      <c r="K106" s="135" t="s">
        <v>52</v>
      </c>
      <c r="L106" s="135" t="s">
        <v>52</v>
      </c>
      <c r="M106" s="134" t="s">
        <v>4678</v>
      </c>
      <c r="N106" s="135" t="s">
        <v>296</v>
      </c>
      <c r="O106" s="135" t="s">
        <v>52</v>
      </c>
      <c r="P106" s="135" t="s">
        <v>52</v>
      </c>
      <c r="Q106" s="135" t="s">
        <v>52</v>
      </c>
      <c r="R106" s="135" t="s">
        <v>52</v>
      </c>
      <c r="S106" s="135" t="s">
        <v>52</v>
      </c>
      <c r="T106" s="135" t="s">
        <v>52</v>
      </c>
      <c r="U106" s="134" t="s">
        <v>376</v>
      </c>
      <c r="V106" s="135">
        <v>1</v>
      </c>
      <c r="W106" s="135" t="s">
        <v>73</v>
      </c>
      <c r="X106" s="135"/>
      <c r="Y106" s="135" t="s">
        <v>68</v>
      </c>
      <c r="Z106" s="135" t="s">
        <v>68</v>
      </c>
      <c r="AA106" s="164" t="s">
        <v>328</v>
      </c>
      <c r="AB106" s="110">
        <v>0</v>
      </c>
      <c r="AC106" s="135">
        <v>1</v>
      </c>
      <c r="AD106" s="135">
        <v>1991</v>
      </c>
      <c r="AE106" s="135">
        <v>1</v>
      </c>
      <c r="AF106" s="135"/>
    </row>
    <row r="107" spans="1:32" s="80" customFormat="1" ht="56">
      <c r="A107" s="138" t="s">
        <v>390</v>
      </c>
      <c r="B107" s="134" t="s">
        <v>4679</v>
      </c>
      <c r="C107" s="135">
        <v>6</v>
      </c>
      <c r="D107" s="135"/>
      <c r="E107" s="135"/>
      <c r="F107" s="135"/>
      <c r="G107" s="135"/>
      <c r="H107" s="135"/>
      <c r="I107" s="135"/>
      <c r="J107" s="134">
        <v>490</v>
      </c>
      <c r="K107" s="135">
        <v>500</v>
      </c>
      <c r="L107" s="135" t="s">
        <v>328</v>
      </c>
      <c r="M107" s="134" t="s">
        <v>4680</v>
      </c>
      <c r="N107" s="134" t="s">
        <v>4667</v>
      </c>
      <c r="O107" s="134" t="s">
        <v>4667</v>
      </c>
      <c r="P107" s="134" t="s">
        <v>4681</v>
      </c>
      <c r="Q107" s="134" t="s">
        <v>4682</v>
      </c>
      <c r="R107" s="135" t="s">
        <v>52</v>
      </c>
      <c r="S107" s="134" t="s">
        <v>52</v>
      </c>
      <c r="T107" s="135" t="s">
        <v>52</v>
      </c>
      <c r="U107" s="135"/>
      <c r="V107" s="135" t="s">
        <v>1792</v>
      </c>
      <c r="W107" s="135" t="s">
        <v>73</v>
      </c>
      <c r="X107" s="135" t="s">
        <v>4683</v>
      </c>
      <c r="Y107" s="135" t="s">
        <v>68</v>
      </c>
      <c r="Z107" s="135" t="s">
        <v>68</v>
      </c>
      <c r="AA107" s="163" t="s">
        <v>4684</v>
      </c>
      <c r="AB107" s="110">
        <v>0</v>
      </c>
      <c r="AC107" s="135" t="s">
        <v>1792</v>
      </c>
      <c r="AD107" s="135">
        <v>2007</v>
      </c>
      <c r="AE107" s="135">
        <v>1</v>
      </c>
      <c r="AF107" s="135"/>
    </row>
    <row r="108" spans="1:32" s="80" customFormat="1" ht="56">
      <c r="A108" s="138" t="s">
        <v>3033</v>
      </c>
      <c r="B108" s="134" t="s">
        <v>3034</v>
      </c>
      <c r="C108" s="135">
        <v>7</v>
      </c>
      <c r="D108" s="135"/>
      <c r="E108" s="135"/>
      <c r="F108" s="135"/>
      <c r="G108" s="135"/>
      <c r="H108" s="135"/>
      <c r="I108" s="135"/>
      <c r="J108" s="134" t="s">
        <v>52</v>
      </c>
      <c r="K108" s="135" t="s">
        <v>52</v>
      </c>
      <c r="L108" s="135" t="s">
        <v>52</v>
      </c>
      <c r="M108" s="134" t="s">
        <v>3034</v>
      </c>
      <c r="N108" s="135" t="s">
        <v>296</v>
      </c>
      <c r="O108" s="135" t="s">
        <v>296</v>
      </c>
      <c r="P108" s="135" t="s">
        <v>296</v>
      </c>
      <c r="Q108" s="135" t="s">
        <v>52</v>
      </c>
      <c r="R108" s="135" t="s">
        <v>52</v>
      </c>
      <c r="S108" s="135" t="s">
        <v>52</v>
      </c>
      <c r="T108" s="135" t="s">
        <v>52</v>
      </c>
      <c r="U108" s="135"/>
      <c r="V108" s="135">
        <v>1</v>
      </c>
      <c r="W108" s="135" t="s">
        <v>73</v>
      </c>
      <c r="X108" s="135"/>
      <c r="Y108" s="135" t="s">
        <v>68</v>
      </c>
      <c r="Z108" s="135" t="s">
        <v>68</v>
      </c>
      <c r="AA108" s="164" t="s">
        <v>328</v>
      </c>
      <c r="AB108" s="110"/>
      <c r="AC108" s="135">
        <v>1</v>
      </c>
      <c r="AD108" s="135">
        <v>1991</v>
      </c>
      <c r="AE108" s="135">
        <v>1</v>
      </c>
      <c r="AF108" s="135"/>
    </row>
    <row r="109" spans="1:32" s="80" customFormat="1" ht="70">
      <c r="A109" s="138" t="s">
        <v>324</v>
      </c>
      <c r="B109" s="134" t="s">
        <v>4685</v>
      </c>
      <c r="C109" s="135">
        <v>6</v>
      </c>
      <c r="D109" s="135">
        <v>7</v>
      </c>
      <c r="E109" s="135"/>
      <c r="F109" s="135"/>
      <c r="G109" s="135"/>
      <c r="H109" s="135"/>
      <c r="I109" s="135"/>
      <c r="J109" s="134" t="s">
        <v>52</v>
      </c>
      <c r="K109" s="135" t="s">
        <v>52</v>
      </c>
      <c r="L109" s="135" t="s">
        <v>52</v>
      </c>
      <c r="M109" s="134" t="s">
        <v>4686</v>
      </c>
      <c r="N109" s="134" t="s">
        <v>296</v>
      </c>
      <c r="O109" s="134" t="s">
        <v>296</v>
      </c>
      <c r="P109" s="134" t="s">
        <v>296</v>
      </c>
      <c r="Q109" s="135" t="s">
        <v>4687</v>
      </c>
      <c r="R109" s="135" t="s">
        <v>52</v>
      </c>
      <c r="S109" s="135" t="s">
        <v>52</v>
      </c>
      <c r="T109" s="135" t="s">
        <v>52</v>
      </c>
      <c r="U109" s="135"/>
      <c r="V109" s="135">
        <v>1</v>
      </c>
      <c r="W109" s="135" t="s">
        <v>73</v>
      </c>
      <c r="X109" s="134" t="s">
        <v>4688</v>
      </c>
      <c r="Y109" s="135" t="s">
        <v>68</v>
      </c>
      <c r="Z109" s="135" t="s">
        <v>68</v>
      </c>
      <c r="AA109" s="162">
        <v>0</v>
      </c>
      <c r="AB109" s="110">
        <v>0</v>
      </c>
      <c r="AC109" s="135">
        <v>1</v>
      </c>
      <c r="AD109" s="135">
        <v>2010</v>
      </c>
      <c r="AE109" s="135">
        <v>1</v>
      </c>
      <c r="AF109" s="135"/>
    </row>
    <row r="110" spans="1:32" s="80" customFormat="1" ht="70">
      <c r="A110" s="138" t="s">
        <v>4689</v>
      </c>
      <c r="B110" s="134" t="s">
        <v>4690</v>
      </c>
      <c r="C110" s="135">
        <v>6</v>
      </c>
      <c r="D110" s="135">
        <v>7</v>
      </c>
      <c r="E110" s="135"/>
      <c r="F110" s="135"/>
      <c r="G110" s="135"/>
      <c r="H110" s="135"/>
      <c r="I110" s="135"/>
      <c r="J110" s="134" t="s">
        <v>5534</v>
      </c>
      <c r="K110" s="135" t="s">
        <v>52</v>
      </c>
      <c r="L110" s="135" t="s">
        <v>52</v>
      </c>
      <c r="M110" s="134" t="s">
        <v>4691</v>
      </c>
      <c r="N110" s="135" t="s">
        <v>296</v>
      </c>
      <c r="O110" s="135" t="s">
        <v>52</v>
      </c>
      <c r="P110" s="134" t="s">
        <v>52</v>
      </c>
      <c r="Q110" s="134" t="s">
        <v>4692</v>
      </c>
      <c r="R110" s="135" t="s">
        <v>52</v>
      </c>
      <c r="S110" s="134">
        <v>3</v>
      </c>
      <c r="T110" s="135" t="s">
        <v>52</v>
      </c>
      <c r="U110" s="134" t="s">
        <v>376</v>
      </c>
      <c r="V110" s="135">
        <v>1</v>
      </c>
      <c r="W110" s="135" t="s">
        <v>73</v>
      </c>
      <c r="X110" s="134" t="s">
        <v>4693</v>
      </c>
      <c r="Y110" s="135" t="s">
        <v>68</v>
      </c>
      <c r="Z110" s="135" t="s">
        <v>68</v>
      </c>
      <c r="AA110" s="164" t="s">
        <v>328</v>
      </c>
      <c r="AB110" s="110">
        <v>0</v>
      </c>
      <c r="AC110" s="135">
        <v>1</v>
      </c>
      <c r="AD110" s="135">
        <v>2014</v>
      </c>
      <c r="AE110" s="135">
        <v>1</v>
      </c>
      <c r="AF110" s="135"/>
    </row>
  </sheetData>
  <sheetProtection algorithmName="SHA-512" hashValue="aFvFmdjiX7wxev/s90veHDpXiNNmHORSkOe8EEZH4Hu3jKMXIGW682L7va9tXp54iUxSGSEZKBLgZxwuytluJg==" saltValue="KhA0x/ooU9Rx9Nii4BRh8w==" spinCount="100000" sheet="1" objects="1" scenarios="1"/>
  <mergeCells count="4">
    <mergeCell ref="C2:I2"/>
    <mergeCell ref="A1:I1"/>
    <mergeCell ref="J1:L1"/>
    <mergeCell ref="N1:S1"/>
  </mergeCells>
  <pageMargins left="0.7" right="0.7" top="0.75" bottom="0.75" header="0.3" footer="0.3"/>
  <pageSetup orientation="landscape"/>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67B98-A91D-3241-A443-DBB94FE4B316}">
  <sheetPr codeName="Sheet9"/>
  <dimension ref="A1:M26"/>
  <sheetViews>
    <sheetView workbookViewId="0">
      <selection activeCell="K32" sqref="K32"/>
    </sheetView>
  </sheetViews>
  <sheetFormatPr baseColWidth="10" defaultRowHeight="13"/>
  <cols>
    <col min="1" max="1" width="14.1640625" customWidth="1"/>
    <col min="2" max="2" width="8.1640625" customWidth="1"/>
    <col min="3" max="3" width="15.6640625" style="213" customWidth="1"/>
    <col min="4" max="4" width="9.5" customWidth="1"/>
    <col min="5" max="5" width="8.83203125" customWidth="1"/>
    <col min="6" max="6" width="15.33203125" customWidth="1"/>
    <col min="7" max="7" width="13" customWidth="1"/>
    <col min="8" max="8" width="15.83203125" customWidth="1"/>
    <col min="9" max="9" width="13" customWidth="1"/>
    <col min="10" max="10" width="15.5" customWidth="1"/>
    <col min="11" max="11" width="14.5" customWidth="1"/>
    <col min="12" max="12" width="13.5" customWidth="1"/>
    <col min="13" max="13" width="12.83203125" customWidth="1"/>
    <col min="14" max="256" width="8.83203125" customWidth="1"/>
    <col min="257" max="257" width="14.1640625" customWidth="1"/>
    <col min="258" max="258" width="8.1640625" customWidth="1"/>
    <col min="259" max="259" width="15.6640625" customWidth="1"/>
    <col min="260" max="260" width="9.5" customWidth="1"/>
    <col min="261" max="261" width="8.83203125" customWidth="1"/>
    <col min="262" max="262" width="15.33203125" customWidth="1"/>
    <col min="263" max="263" width="13" customWidth="1"/>
    <col min="264" max="264" width="15.83203125" customWidth="1"/>
    <col min="265" max="265" width="13" customWidth="1"/>
    <col min="266" max="266" width="15.5" customWidth="1"/>
    <col min="267" max="267" width="14.5" customWidth="1"/>
    <col min="268" max="268" width="13.5" customWidth="1"/>
    <col min="269" max="269" width="12.83203125" customWidth="1"/>
    <col min="270" max="512" width="8.83203125" customWidth="1"/>
    <col min="513" max="513" width="14.1640625" customWidth="1"/>
    <col min="514" max="514" width="8.1640625" customWidth="1"/>
    <col min="515" max="515" width="15.6640625" customWidth="1"/>
    <col min="516" max="516" width="9.5" customWidth="1"/>
    <col min="517" max="517" width="8.83203125" customWidth="1"/>
    <col min="518" max="518" width="15.33203125" customWidth="1"/>
    <col min="519" max="519" width="13" customWidth="1"/>
    <col min="520" max="520" width="15.83203125" customWidth="1"/>
    <col min="521" max="521" width="13" customWidth="1"/>
    <col min="522" max="522" width="15.5" customWidth="1"/>
    <col min="523" max="523" width="14.5" customWidth="1"/>
    <col min="524" max="524" width="13.5" customWidth="1"/>
    <col min="525" max="525" width="12.83203125" customWidth="1"/>
    <col min="526" max="768" width="8.83203125" customWidth="1"/>
    <col min="769" max="769" width="14.1640625" customWidth="1"/>
    <col min="770" max="770" width="8.1640625" customWidth="1"/>
    <col min="771" max="771" width="15.6640625" customWidth="1"/>
    <col min="772" max="772" width="9.5" customWidth="1"/>
    <col min="773" max="773" width="8.83203125" customWidth="1"/>
    <col min="774" max="774" width="15.33203125" customWidth="1"/>
    <col min="775" max="775" width="13" customWidth="1"/>
    <col min="776" max="776" width="15.83203125" customWidth="1"/>
    <col min="777" max="777" width="13" customWidth="1"/>
    <col min="778" max="778" width="15.5" customWidth="1"/>
    <col min="779" max="779" width="14.5" customWidth="1"/>
    <col min="780" max="780" width="13.5" customWidth="1"/>
    <col min="781" max="781" width="12.83203125" customWidth="1"/>
    <col min="782" max="1024" width="8.83203125" customWidth="1"/>
    <col min="1025" max="1025" width="14.1640625" customWidth="1"/>
    <col min="1026" max="1026" width="8.1640625" customWidth="1"/>
    <col min="1027" max="1027" width="15.6640625" customWidth="1"/>
    <col min="1028" max="1028" width="9.5" customWidth="1"/>
    <col min="1029" max="1029" width="8.83203125" customWidth="1"/>
    <col min="1030" max="1030" width="15.33203125" customWidth="1"/>
    <col min="1031" max="1031" width="13" customWidth="1"/>
    <col min="1032" max="1032" width="15.83203125" customWidth="1"/>
    <col min="1033" max="1033" width="13" customWidth="1"/>
    <col min="1034" max="1034" width="15.5" customWidth="1"/>
    <col min="1035" max="1035" width="14.5" customWidth="1"/>
    <col min="1036" max="1036" width="13.5" customWidth="1"/>
    <col min="1037" max="1037" width="12.83203125" customWidth="1"/>
    <col min="1038" max="1280" width="8.83203125" customWidth="1"/>
    <col min="1281" max="1281" width="14.1640625" customWidth="1"/>
    <col min="1282" max="1282" width="8.1640625" customWidth="1"/>
    <col min="1283" max="1283" width="15.6640625" customWidth="1"/>
    <col min="1284" max="1284" width="9.5" customWidth="1"/>
    <col min="1285" max="1285" width="8.83203125" customWidth="1"/>
    <col min="1286" max="1286" width="15.33203125" customWidth="1"/>
    <col min="1287" max="1287" width="13" customWidth="1"/>
    <col min="1288" max="1288" width="15.83203125" customWidth="1"/>
    <col min="1289" max="1289" width="13" customWidth="1"/>
    <col min="1290" max="1290" width="15.5" customWidth="1"/>
    <col min="1291" max="1291" width="14.5" customWidth="1"/>
    <col min="1292" max="1292" width="13.5" customWidth="1"/>
    <col min="1293" max="1293" width="12.83203125" customWidth="1"/>
    <col min="1294" max="1536" width="8.83203125" customWidth="1"/>
    <col min="1537" max="1537" width="14.1640625" customWidth="1"/>
    <col min="1538" max="1538" width="8.1640625" customWidth="1"/>
    <col min="1539" max="1539" width="15.6640625" customWidth="1"/>
    <col min="1540" max="1540" width="9.5" customWidth="1"/>
    <col min="1541" max="1541" width="8.83203125" customWidth="1"/>
    <col min="1542" max="1542" width="15.33203125" customWidth="1"/>
    <col min="1543" max="1543" width="13" customWidth="1"/>
    <col min="1544" max="1544" width="15.83203125" customWidth="1"/>
    <col min="1545" max="1545" width="13" customWidth="1"/>
    <col min="1546" max="1546" width="15.5" customWidth="1"/>
    <col min="1547" max="1547" width="14.5" customWidth="1"/>
    <col min="1548" max="1548" width="13.5" customWidth="1"/>
    <col min="1549" max="1549" width="12.83203125" customWidth="1"/>
    <col min="1550" max="1792" width="8.83203125" customWidth="1"/>
    <col min="1793" max="1793" width="14.1640625" customWidth="1"/>
    <col min="1794" max="1794" width="8.1640625" customWidth="1"/>
    <col min="1795" max="1795" width="15.6640625" customWidth="1"/>
    <col min="1796" max="1796" width="9.5" customWidth="1"/>
    <col min="1797" max="1797" width="8.83203125" customWidth="1"/>
    <col min="1798" max="1798" width="15.33203125" customWidth="1"/>
    <col min="1799" max="1799" width="13" customWidth="1"/>
    <col min="1800" max="1800" width="15.83203125" customWidth="1"/>
    <col min="1801" max="1801" width="13" customWidth="1"/>
    <col min="1802" max="1802" width="15.5" customWidth="1"/>
    <col min="1803" max="1803" width="14.5" customWidth="1"/>
    <col min="1804" max="1804" width="13.5" customWidth="1"/>
    <col min="1805" max="1805" width="12.83203125" customWidth="1"/>
    <col min="1806" max="2048" width="8.83203125" customWidth="1"/>
    <col min="2049" max="2049" width="14.1640625" customWidth="1"/>
    <col min="2050" max="2050" width="8.1640625" customWidth="1"/>
    <col min="2051" max="2051" width="15.6640625" customWidth="1"/>
    <col min="2052" max="2052" width="9.5" customWidth="1"/>
    <col min="2053" max="2053" width="8.83203125" customWidth="1"/>
    <col min="2054" max="2054" width="15.33203125" customWidth="1"/>
    <col min="2055" max="2055" width="13" customWidth="1"/>
    <col min="2056" max="2056" width="15.83203125" customWidth="1"/>
    <col min="2057" max="2057" width="13" customWidth="1"/>
    <col min="2058" max="2058" width="15.5" customWidth="1"/>
    <col min="2059" max="2059" width="14.5" customWidth="1"/>
    <col min="2060" max="2060" width="13.5" customWidth="1"/>
    <col min="2061" max="2061" width="12.83203125" customWidth="1"/>
    <col min="2062" max="2304" width="8.83203125" customWidth="1"/>
    <col min="2305" max="2305" width="14.1640625" customWidth="1"/>
    <col min="2306" max="2306" width="8.1640625" customWidth="1"/>
    <col min="2307" max="2307" width="15.6640625" customWidth="1"/>
    <col min="2308" max="2308" width="9.5" customWidth="1"/>
    <col min="2309" max="2309" width="8.83203125" customWidth="1"/>
    <col min="2310" max="2310" width="15.33203125" customWidth="1"/>
    <col min="2311" max="2311" width="13" customWidth="1"/>
    <col min="2312" max="2312" width="15.83203125" customWidth="1"/>
    <col min="2313" max="2313" width="13" customWidth="1"/>
    <col min="2314" max="2314" width="15.5" customWidth="1"/>
    <col min="2315" max="2315" width="14.5" customWidth="1"/>
    <col min="2316" max="2316" width="13.5" customWidth="1"/>
    <col min="2317" max="2317" width="12.83203125" customWidth="1"/>
    <col min="2318" max="2560" width="8.83203125" customWidth="1"/>
    <col min="2561" max="2561" width="14.1640625" customWidth="1"/>
    <col min="2562" max="2562" width="8.1640625" customWidth="1"/>
    <col min="2563" max="2563" width="15.6640625" customWidth="1"/>
    <col min="2564" max="2564" width="9.5" customWidth="1"/>
    <col min="2565" max="2565" width="8.83203125" customWidth="1"/>
    <col min="2566" max="2566" width="15.33203125" customWidth="1"/>
    <col min="2567" max="2567" width="13" customWidth="1"/>
    <col min="2568" max="2568" width="15.83203125" customWidth="1"/>
    <col min="2569" max="2569" width="13" customWidth="1"/>
    <col min="2570" max="2570" width="15.5" customWidth="1"/>
    <col min="2571" max="2571" width="14.5" customWidth="1"/>
    <col min="2572" max="2572" width="13.5" customWidth="1"/>
    <col min="2573" max="2573" width="12.83203125" customWidth="1"/>
    <col min="2574" max="2816" width="8.83203125" customWidth="1"/>
    <col min="2817" max="2817" width="14.1640625" customWidth="1"/>
    <col min="2818" max="2818" width="8.1640625" customWidth="1"/>
    <col min="2819" max="2819" width="15.6640625" customWidth="1"/>
    <col min="2820" max="2820" width="9.5" customWidth="1"/>
    <col min="2821" max="2821" width="8.83203125" customWidth="1"/>
    <col min="2822" max="2822" width="15.33203125" customWidth="1"/>
    <col min="2823" max="2823" width="13" customWidth="1"/>
    <col min="2824" max="2824" width="15.83203125" customWidth="1"/>
    <col min="2825" max="2825" width="13" customWidth="1"/>
    <col min="2826" max="2826" width="15.5" customWidth="1"/>
    <col min="2827" max="2827" width="14.5" customWidth="1"/>
    <col min="2828" max="2828" width="13.5" customWidth="1"/>
    <col min="2829" max="2829" width="12.83203125" customWidth="1"/>
    <col min="2830" max="3072" width="8.83203125" customWidth="1"/>
    <col min="3073" max="3073" width="14.1640625" customWidth="1"/>
    <col min="3074" max="3074" width="8.1640625" customWidth="1"/>
    <col min="3075" max="3075" width="15.6640625" customWidth="1"/>
    <col min="3076" max="3076" width="9.5" customWidth="1"/>
    <col min="3077" max="3077" width="8.83203125" customWidth="1"/>
    <col min="3078" max="3078" width="15.33203125" customWidth="1"/>
    <col min="3079" max="3079" width="13" customWidth="1"/>
    <col min="3080" max="3080" width="15.83203125" customWidth="1"/>
    <col min="3081" max="3081" width="13" customWidth="1"/>
    <col min="3082" max="3082" width="15.5" customWidth="1"/>
    <col min="3083" max="3083" width="14.5" customWidth="1"/>
    <col min="3084" max="3084" width="13.5" customWidth="1"/>
    <col min="3085" max="3085" width="12.83203125" customWidth="1"/>
    <col min="3086" max="3328" width="8.83203125" customWidth="1"/>
    <col min="3329" max="3329" width="14.1640625" customWidth="1"/>
    <col min="3330" max="3330" width="8.1640625" customWidth="1"/>
    <col min="3331" max="3331" width="15.6640625" customWidth="1"/>
    <col min="3332" max="3332" width="9.5" customWidth="1"/>
    <col min="3333" max="3333" width="8.83203125" customWidth="1"/>
    <col min="3334" max="3334" width="15.33203125" customWidth="1"/>
    <col min="3335" max="3335" width="13" customWidth="1"/>
    <col min="3336" max="3336" width="15.83203125" customWidth="1"/>
    <col min="3337" max="3337" width="13" customWidth="1"/>
    <col min="3338" max="3338" width="15.5" customWidth="1"/>
    <col min="3339" max="3339" width="14.5" customWidth="1"/>
    <col min="3340" max="3340" width="13.5" customWidth="1"/>
    <col min="3341" max="3341" width="12.83203125" customWidth="1"/>
    <col min="3342" max="3584" width="8.83203125" customWidth="1"/>
    <col min="3585" max="3585" width="14.1640625" customWidth="1"/>
    <col min="3586" max="3586" width="8.1640625" customWidth="1"/>
    <col min="3587" max="3587" width="15.6640625" customWidth="1"/>
    <col min="3588" max="3588" width="9.5" customWidth="1"/>
    <col min="3589" max="3589" width="8.83203125" customWidth="1"/>
    <col min="3590" max="3590" width="15.33203125" customWidth="1"/>
    <col min="3591" max="3591" width="13" customWidth="1"/>
    <col min="3592" max="3592" width="15.83203125" customWidth="1"/>
    <col min="3593" max="3593" width="13" customWidth="1"/>
    <col min="3594" max="3594" width="15.5" customWidth="1"/>
    <col min="3595" max="3595" width="14.5" customWidth="1"/>
    <col min="3596" max="3596" width="13.5" customWidth="1"/>
    <col min="3597" max="3597" width="12.83203125" customWidth="1"/>
    <col min="3598" max="3840" width="8.83203125" customWidth="1"/>
    <col min="3841" max="3841" width="14.1640625" customWidth="1"/>
    <col min="3842" max="3842" width="8.1640625" customWidth="1"/>
    <col min="3843" max="3843" width="15.6640625" customWidth="1"/>
    <col min="3844" max="3844" width="9.5" customWidth="1"/>
    <col min="3845" max="3845" width="8.83203125" customWidth="1"/>
    <col min="3846" max="3846" width="15.33203125" customWidth="1"/>
    <col min="3847" max="3847" width="13" customWidth="1"/>
    <col min="3848" max="3848" width="15.83203125" customWidth="1"/>
    <col min="3849" max="3849" width="13" customWidth="1"/>
    <col min="3850" max="3850" width="15.5" customWidth="1"/>
    <col min="3851" max="3851" width="14.5" customWidth="1"/>
    <col min="3852" max="3852" width="13.5" customWidth="1"/>
    <col min="3853" max="3853" width="12.83203125" customWidth="1"/>
    <col min="3854" max="4096" width="8.83203125" customWidth="1"/>
    <col min="4097" max="4097" width="14.1640625" customWidth="1"/>
    <col min="4098" max="4098" width="8.1640625" customWidth="1"/>
    <col min="4099" max="4099" width="15.6640625" customWidth="1"/>
    <col min="4100" max="4100" width="9.5" customWidth="1"/>
    <col min="4101" max="4101" width="8.83203125" customWidth="1"/>
    <col min="4102" max="4102" width="15.33203125" customWidth="1"/>
    <col min="4103" max="4103" width="13" customWidth="1"/>
    <col min="4104" max="4104" width="15.83203125" customWidth="1"/>
    <col min="4105" max="4105" width="13" customWidth="1"/>
    <col min="4106" max="4106" width="15.5" customWidth="1"/>
    <col min="4107" max="4107" width="14.5" customWidth="1"/>
    <col min="4108" max="4108" width="13.5" customWidth="1"/>
    <col min="4109" max="4109" width="12.83203125" customWidth="1"/>
    <col min="4110" max="4352" width="8.83203125" customWidth="1"/>
    <col min="4353" max="4353" width="14.1640625" customWidth="1"/>
    <col min="4354" max="4354" width="8.1640625" customWidth="1"/>
    <col min="4355" max="4355" width="15.6640625" customWidth="1"/>
    <col min="4356" max="4356" width="9.5" customWidth="1"/>
    <col min="4357" max="4357" width="8.83203125" customWidth="1"/>
    <col min="4358" max="4358" width="15.33203125" customWidth="1"/>
    <col min="4359" max="4359" width="13" customWidth="1"/>
    <col min="4360" max="4360" width="15.83203125" customWidth="1"/>
    <col min="4361" max="4361" width="13" customWidth="1"/>
    <col min="4362" max="4362" width="15.5" customWidth="1"/>
    <col min="4363" max="4363" width="14.5" customWidth="1"/>
    <col min="4364" max="4364" width="13.5" customWidth="1"/>
    <col min="4365" max="4365" width="12.83203125" customWidth="1"/>
    <col min="4366" max="4608" width="8.83203125" customWidth="1"/>
    <col min="4609" max="4609" width="14.1640625" customWidth="1"/>
    <col min="4610" max="4610" width="8.1640625" customWidth="1"/>
    <col min="4611" max="4611" width="15.6640625" customWidth="1"/>
    <col min="4612" max="4612" width="9.5" customWidth="1"/>
    <col min="4613" max="4613" width="8.83203125" customWidth="1"/>
    <col min="4614" max="4614" width="15.33203125" customWidth="1"/>
    <col min="4615" max="4615" width="13" customWidth="1"/>
    <col min="4616" max="4616" width="15.83203125" customWidth="1"/>
    <col min="4617" max="4617" width="13" customWidth="1"/>
    <col min="4618" max="4618" width="15.5" customWidth="1"/>
    <col min="4619" max="4619" width="14.5" customWidth="1"/>
    <col min="4620" max="4620" width="13.5" customWidth="1"/>
    <col min="4621" max="4621" width="12.83203125" customWidth="1"/>
    <col min="4622" max="4864" width="8.83203125" customWidth="1"/>
    <col min="4865" max="4865" width="14.1640625" customWidth="1"/>
    <col min="4866" max="4866" width="8.1640625" customWidth="1"/>
    <col min="4867" max="4867" width="15.6640625" customWidth="1"/>
    <col min="4868" max="4868" width="9.5" customWidth="1"/>
    <col min="4869" max="4869" width="8.83203125" customWidth="1"/>
    <col min="4870" max="4870" width="15.33203125" customWidth="1"/>
    <col min="4871" max="4871" width="13" customWidth="1"/>
    <col min="4872" max="4872" width="15.83203125" customWidth="1"/>
    <col min="4873" max="4873" width="13" customWidth="1"/>
    <col min="4874" max="4874" width="15.5" customWidth="1"/>
    <col min="4875" max="4875" width="14.5" customWidth="1"/>
    <col min="4876" max="4876" width="13.5" customWidth="1"/>
    <col min="4877" max="4877" width="12.83203125" customWidth="1"/>
    <col min="4878" max="5120" width="8.83203125" customWidth="1"/>
    <col min="5121" max="5121" width="14.1640625" customWidth="1"/>
    <col min="5122" max="5122" width="8.1640625" customWidth="1"/>
    <col min="5123" max="5123" width="15.6640625" customWidth="1"/>
    <col min="5124" max="5124" width="9.5" customWidth="1"/>
    <col min="5125" max="5125" width="8.83203125" customWidth="1"/>
    <col min="5126" max="5126" width="15.33203125" customWidth="1"/>
    <col min="5127" max="5127" width="13" customWidth="1"/>
    <col min="5128" max="5128" width="15.83203125" customWidth="1"/>
    <col min="5129" max="5129" width="13" customWidth="1"/>
    <col min="5130" max="5130" width="15.5" customWidth="1"/>
    <col min="5131" max="5131" width="14.5" customWidth="1"/>
    <col min="5132" max="5132" width="13.5" customWidth="1"/>
    <col min="5133" max="5133" width="12.83203125" customWidth="1"/>
    <col min="5134" max="5376" width="8.83203125" customWidth="1"/>
    <col min="5377" max="5377" width="14.1640625" customWidth="1"/>
    <col min="5378" max="5378" width="8.1640625" customWidth="1"/>
    <col min="5379" max="5379" width="15.6640625" customWidth="1"/>
    <col min="5380" max="5380" width="9.5" customWidth="1"/>
    <col min="5381" max="5381" width="8.83203125" customWidth="1"/>
    <col min="5382" max="5382" width="15.33203125" customWidth="1"/>
    <col min="5383" max="5383" width="13" customWidth="1"/>
    <col min="5384" max="5384" width="15.83203125" customWidth="1"/>
    <col min="5385" max="5385" width="13" customWidth="1"/>
    <col min="5386" max="5386" width="15.5" customWidth="1"/>
    <col min="5387" max="5387" width="14.5" customWidth="1"/>
    <col min="5388" max="5388" width="13.5" customWidth="1"/>
    <col min="5389" max="5389" width="12.83203125" customWidth="1"/>
    <col min="5390" max="5632" width="8.83203125" customWidth="1"/>
    <col min="5633" max="5633" width="14.1640625" customWidth="1"/>
    <col min="5634" max="5634" width="8.1640625" customWidth="1"/>
    <col min="5635" max="5635" width="15.6640625" customWidth="1"/>
    <col min="5636" max="5636" width="9.5" customWidth="1"/>
    <col min="5637" max="5637" width="8.83203125" customWidth="1"/>
    <col min="5638" max="5638" width="15.33203125" customWidth="1"/>
    <col min="5639" max="5639" width="13" customWidth="1"/>
    <col min="5640" max="5640" width="15.83203125" customWidth="1"/>
    <col min="5641" max="5641" width="13" customWidth="1"/>
    <col min="5642" max="5642" width="15.5" customWidth="1"/>
    <col min="5643" max="5643" width="14.5" customWidth="1"/>
    <col min="5644" max="5644" width="13.5" customWidth="1"/>
    <col min="5645" max="5645" width="12.83203125" customWidth="1"/>
    <col min="5646" max="5888" width="8.83203125" customWidth="1"/>
    <col min="5889" max="5889" width="14.1640625" customWidth="1"/>
    <col min="5890" max="5890" width="8.1640625" customWidth="1"/>
    <col min="5891" max="5891" width="15.6640625" customWidth="1"/>
    <col min="5892" max="5892" width="9.5" customWidth="1"/>
    <col min="5893" max="5893" width="8.83203125" customWidth="1"/>
    <col min="5894" max="5894" width="15.33203125" customWidth="1"/>
    <col min="5895" max="5895" width="13" customWidth="1"/>
    <col min="5896" max="5896" width="15.83203125" customWidth="1"/>
    <col min="5897" max="5897" width="13" customWidth="1"/>
    <col min="5898" max="5898" width="15.5" customWidth="1"/>
    <col min="5899" max="5899" width="14.5" customWidth="1"/>
    <col min="5900" max="5900" width="13.5" customWidth="1"/>
    <col min="5901" max="5901" width="12.83203125" customWidth="1"/>
    <col min="5902" max="6144" width="8.83203125" customWidth="1"/>
    <col min="6145" max="6145" width="14.1640625" customWidth="1"/>
    <col min="6146" max="6146" width="8.1640625" customWidth="1"/>
    <col min="6147" max="6147" width="15.6640625" customWidth="1"/>
    <col min="6148" max="6148" width="9.5" customWidth="1"/>
    <col min="6149" max="6149" width="8.83203125" customWidth="1"/>
    <col min="6150" max="6150" width="15.33203125" customWidth="1"/>
    <col min="6151" max="6151" width="13" customWidth="1"/>
    <col min="6152" max="6152" width="15.83203125" customWidth="1"/>
    <col min="6153" max="6153" width="13" customWidth="1"/>
    <col min="6154" max="6154" width="15.5" customWidth="1"/>
    <col min="6155" max="6155" width="14.5" customWidth="1"/>
    <col min="6156" max="6156" width="13.5" customWidth="1"/>
    <col min="6157" max="6157" width="12.83203125" customWidth="1"/>
    <col min="6158" max="6400" width="8.83203125" customWidth="1"/>
    <col min="6401" max="6401" width="14.1640625" customWidth="1"/>
    <col min="6402" max="6402" width="8.1640625" customWidth="1"/>
    <col min="6403" max="6403" width="15.6640625" customWidth="1"/>
    <col min="6404" max="6404" width="9.5" customWidth="1"/>
    <col min="6405" max="6405" width="8.83203125" customWidth="1"/>
    <col min="6406" max="6406" width="15.33203125" customWidth="1"/>
    <col min="6407" max="6407" width="13" customWidth="1"/>
    <col min="6408" max="6408" width="15.83203125" customWidth="1"/>
    <col min="6409" max="6409" width="13" customWidth="1"/>
    <col min="6410" max="6410" width="15.5" customWidth="1"/>
    <col min="6411" max="6411" width="14.5" customWidth="1"/>
    <col min="6412" max="6412" width="13.5" customWidth="1"/>
    <col min="6413" max="6413" width="12.83203125" customWidth="1"/>
    <col min="6414" max="6656" width="8.83203125" customWidth="1"/>
    <col min="6657" max="6657" width="14.1640625" customWidth="1"/>
    <col min="6658" max="6658" width="8.1640625" customWidth="1"/>
    <col min="6659" max="6659" width="15.6640625" customWidth="1"/>
    <col min="6660" max="6660" width="9.5" customWidth="1"/>
    <col min="6661" max="6661" width="8.83203125" customWidth="1"/>
    <col min="6662" max="6662" width="15.33203125" customWidth="1"/>
    <col min="6663" max="6663" width="13" customWidth="1"/>
    <col min="6664" max="6664" width="15.83203125" customWidth="1"/>
    <col min="6665" max="6665" width="13" customWidth="1"/>
    <col min="6666" max="6666" width="15.5" customWidth="1"/>
    <col min="6667" max="6667" width="14.5" customWidth="1"/>
    <col min="6668" max="6668" width="13.5" customWidth="1"/>
    <col min="6669" max="6669" width="12.83203125" customWidth="1"/>
    <col min="6670" max="6912" width="8.83203125" customWidth="1"/>
    <col min="6913" max="6913" width="14.1640625" customWidth="1"/>
    <col min="6914" max="6914" width="8.1640625" customWidth="1"/>
    <col min="6915" max="6915" width="15.6640625" customWidth="1"/>
    <col min="6916" max="6916" width="9.5" customWidth="1"/>
    <col min="6917" max="6917" width="8.83203125" customWidth="1"/>
    <col min="6918" max="6918" width="15.33203125" customWidth="1"/>
    <col min="6919" max="6919" width="13" customWidth="1"/>
    <col min="6920" max="6920" width="15.83203125" customWidth="1"/>
    <col min="6921" max="6921" width="13" customWidth="1"/>
    <col min="6922" max="6922" width="15.5" customWidth="1"/>
    <col min="6923" max="6923" width="14.5" customWidth="1"/>
    <col min="6924" max="6924" width="13.5" customWidth="1"/>
    <col min="6925" max="6925" width="12.83203125" customWidth="1"/>
    <col min="6926" max="7168" width="8.83203125" customWidth="1"/>
    <col min="7169" max="7169" width="14.1640625" customWidth="1"/>
    <col min="7170" max="7170" width="8.1640625" customWidth="1"/>
    <col min="7171" max="7171" width="15.6640625" customWidth="1"/>
    <col min="7172" max="7172" width="9.5" customWidth="1"/>
    <col min="7173" max="7173" width="8.83203125" customWidth="1"/>
    <col min="7174" max="7174" width="15.33203125" customWidth="1"/>
    <col min="7175" max="7175" width="13" customWidth="1"/>
    <col min="7176" max="7176" width="15.83203125" customWidth="1"/>
    <col min="7177" max="7177" width="13" customWidth="1"/>
    <col min="7178" max="7178" width="15.5" customWidth="1"/>
    <col min="7179" max="7179" width="14.5" customWidth="1"/>
    <col min="7180" max="7180" width="13.5" customWidth="1"/>
    <col min="7181" max="7181" width="12.83203125" customWidth="1"/>
    <col min="7182" max="7424" width="8.83203125" customWidth="1"/>
    <col min="7425" max="7425" width="14.1640625" customWidth="1"/>
    <col min="7426" max="7426" width="8.1640625" customWidth="1"/>
    <col min="7427" max="7427" width="15.6640625" customWidth="1"/>
    <col min="7428" max="7428" width="9.5" customWidth="1"/>
    <col min="7429" max="7429" width="8.83203125" customWidth="1"/>
    <col min="7430" max="7430" width="15.33203125" customWidth="1"/>
    <col min="7431" max="7431" width="13" customWidth="1"/>
    <col min="7432" max="7432" width="15.83203125" customWidth="1"/>
    <col min="7433" max="7433" width="13" customWidth="1"/>
    <col min="7434" max="7434" width="15.5" customWidth="1"/>
    <col min="7435" max="7435" width="14.5" customWidth="1"/>
    <col min="7436" max="7436" width="13.5" customWidth="1"/>
    <col min="7437" max="7437" width="12.83203125" customWidth="1"/>
    <col min="7438" max="7680" width="8.83203125" customWidth="1"/>
    <col min="7681" max="7681" width="14.1640625" customWidth="1"/>
    <col min="7682" max="7682" width="8.1640625" customWidth="1"/>
    <col min="7683" max="7683" width="15.6640625" customWidth="1"/>
    <col min="7684" max="7684" width="9.5" customWidth="1"/>
    <col min="7685" max="7685" width="8.83203125" customWidth="1"/>
    <col min="7686" max="7686" width="15.33203125" customWidth="1"/>
    <col min="7687" max="7687" width="13" customWidth="1"/>
    <col min="7688" max="7688" width="15.83203125" customWidth="1"/>
    <col min="7689" max="7689" width="13" customWidth="1"/>
    <col min="7690" max="7690" width="15.5" customWidth="1"/>
    <col min="7691" max="7691" width="14.5" customWidth="1"/>
    <col min="7692" max="7692" width="13.5" customWidth="1"/>
    <col min="7693" max="7693" width="12.83203125" customWidth="1"/>
    <col min="7694" max="7936" width="8.83203125" customWidth="1"/>
    <col min="7937" max="7937" width="14.1640625" customWidth="1"/>
    <col min="7938" max="7938" width="8.1640625" customWidth="1"/>
    <col min="7939" max="7939" width="15.6640625" customWidth="1"/>
    <col min="7940" max="7940" width="9.5" customWidth="1"/>
    <col min="7941" max="7941" width="8.83203125" customWidth="1"/>
    <col min="7942" max="7942" width="15.33203125" customWidth="1"/>
    <col min="7943" max="7943" width="13" customWidth="1"/>
    <col min="7944" max="7944" width="15.83203125" customWidth="1"/>
    <col min="7945" max="7945" width="13" customWidth="1"/>
    <col min="7946" max="7946" width="15.5" customWidth="1"/>
    <col min="7947" max="7947" width="14.5" customWidth="1"/>
    <col min="7948" max="7948" width="13.5" customWidth="1"/>
    <col min="7949" max="7949" width="12.83203125" customWidth="1"/>
    <col min="7950" max="8192" width="8.83203125" customWidth="1"/>
    <col min="8193" max="8193" width="14.1640625" customWidth="1"/>
    <col min="8194" max="8194" width="8.1640625" customWidth="1"/>
    <col min="8195" max="8195" width="15.6640625" customWidth="1"/>
    <col min="8196" max="8196" width="9.5" customWidth="1"/>
    <col min="8197" max="8197" width="8.83203125" customWidth="1"/>
    <col min="8198" max="8198" width="15.33203125" customWidth="1"/>
    <col min="8199" max="8199" width="13" customWidth="1"/>
    <col min="8200" max="8200" width="15.83203125" customWidth="1"/>
    <col min="8201" max="8201" width="13" customWidth="1"/>
    <col min="8202" max="8202" width="15.5" customWidth="1"/>
    <col min="8203" max="8203" width="14.5" customWidth="1"/>
    <col min="8204" max="8204" width="13.5" customWidth="1"/>
    <col min="8205" max="8205" width="12.83203125" customWidth="1"/>
    <col min="8206" max="8448" width="8.83203125" customWidth="1"/>
    <col min="8449" max="8449" width="14.1640625" customWidth="1"/>
    <col min="8450" max="8450" width="8.1640625" customWidth="1"/>
    <col min="8451" max="8451" width="15.6640625" customWidth="1"/>
    <col min="8452" max="8452" width="9.5" customWidth="1"/>
    <col min="8453" max="8453" width="8.83203125" customWidth="1"/>
    <col min="8454" max="8454" width="15.33203125" customWidth="1"/>
    <col min="8455" max="8455" width="13" customWidth="1"/>
    <col min="8456" max="8456" width="15.83203125" customWidth="1"/>
    <col min="8457" max="8457" width="13" customWidth="1"/>
    <col min="8458" max="8458" width="15.5" customWidth="1"/>
    <col min="8459" max="8459" width="14.5" customWidth="1"/>
    <col min="8460" max="8460" width="13.5" customWidth="1"/>
    <col min="8461" max="8461" width="12.83203125" customWidth="1"/>
    <col min="8462" max="8704" width="8.83203125" customWidth="1"/>
    <col min="8705" max="8705" width="14.1640625" customWidth="1"/>
    <col min="8706" max="8706" width="8.1640625" customWidth="1"/>
    <col min="8707" max="8707" width="15.6640625" customWidth="1"/>
    <col min="8708" max="8708" width="9.5" customWidth="1"/>
    <col min="8709" max="8709" width="8.83203125" customWidth="1"/>
    <col min="8710" max="8710" width="15.33203125" customWidth="1"/>
    <col min="8711" max="8711" width="13" customWidth="1"/>
    <col min="8712" max="8712" width="15.83203125" customWidth="1"/>
    <col min="8713" max="8713" width="13" customWidth="1"/>
    <col min="8714" max="8714" width="15.5" customWidth="1"/>
    <col min="8715" max="8715" width="14.5" customWidth="1"/>
    <col min="8716" max="8716" width="13.5" customWidth="1"/>
    <col min="8717" max="8717" width="12.83203125" customWidth="1"/>
    <col min="8718" max="8960" width="8.83203125" customWidth="1"/>
    <col min="8961" max="8961" width="14.1640625" customWidth="1"/>
    <col min="8962" max="8962" width="8.1640625" customWidth="1"/>
    <col min="8963" max="8963" width="15.6640625" customWidth="1"/>
    <col min="8964" max="8964" width="9.5" customWidth="1"/>
    <col min="8965" max="8965" width="8.83203125" customWidth="1"/>
    <col min="8966" max="8966" width="15.33203125" customWidth="1"/>
    <col min="8967" max="8967" width="13" customWidth="1"/>
    <col min="8968" max="8968" width="15.83203125" customWidth="1"/>
    <col min="8969" max="8969" width="13" customWidth="1"/>
    <col min="8970" max="8970" width="15.5" customWidth="1"/>
    <col min="8971" max="8971" width="14.5" customWidth="1"/>
    <col min="8972" max="8972" width="13.5" customWidth="1"/>
    <col min="8973" max="8973" width="12.83203125" customWidth="1"/>
    <col min="8974" max="9216" width="8.83203125" customWidth="1"/>
    <col min="9217" max="9217" width="14.1640625" customWidth="1"/>
    <col min="9218" max="9218" width="8.1640625" customWidth="1"/>
    <col min="9219" max="9219" width="15.6640625" customWidth="1"/>
    <col min="9220" max="9220" width="9.5" customWidth="1"/>
    <col min="9221" max="9221" width="8.83203125" customWidth="1"/>
    <col min="9222" max="9222" width="15.33203125" customWidth="1"/>
    <col min="9223" max="9223" width="13" customWidth="1"/>
    <col min="9224" max="9224" width="15.83203125" customWidth="1"/>
    <col min="9225" max="9225" width="13" customWidth="1"/>
    <col min="9226" max="9226" width="15.5" customWidth="1"/>
    <col min="9227" max="9227" width="14.5" customWidth="1"/>
    <col min="9228" max="9228" width="13.5" customWidth="1"/>
    <col min="9229" max="9229" width="12.83203125" customWidth="1"/>
    <col min="9230" max="9472" width="8.83203125" customWidth="1"/>
    <col min="9473" max="9473" width="14.1640625" customWidth="1"/>
    <col min="9474" max="9474" width="8.1640625" customWidth="1"/>
    <col min="9475" max="9475" width="15.6640625" customWidth="1"/>
    <col min="9476" max="9476" width="9.5" customWidth="1"/>
    <col min="9477" max="9477" width="8.83203125" customWidth="1"/>
    <col min="9478" max="9478" width="15.33203125" customWidth="1"/>
    <col min="9479" max="9479" width="13" customWidth="1"/>
    <col min="9480" max="9480" width="15.83203125" customWidth="1"/>
    <col min="9481" max="9481" width="13" customWidth="1"/>
    <col min="9482" max="9482" width="15.5" customWidth="1"/>
    <col min="9483" max="9483" width="14.5" customWidth="1"/>
    <col min="9484" max="9484" width="13.5" customWidth="1"/>
    <col min="9485" max="9485" width="12.83203125" customWidth="1"/>
    <col min="9486" max="9728" width="8.83203125" customWidth="1"/>
    <col min="9729" max="9729" width="14.1640625" customWidth="1"/>
    <col min="9730" max="9730" width="8.1640625" customWidth="1"/>
    <col min="9731" max="9731" width="15.6640625" customWidth="1"/>
    <col min="9732" max="9732" width="9.5" customWidth="1"/>
    <col min="9733" max="9733" width="8.83203125" customWidth="1"/>
    <col min="9734" max="9734" width="15.33203125" customWidth="1"/>
    <col min="9735" max="9735" width="13" customWidth="1"/>
    <col min="9736" max="9736" width="15.83203125" customWidth="1"/>
    <col min="9737" max="9737" width="13" customWidth="1"/>
    <col min="9738" max="9738" width="15.5" customWidth="1"/>
    <col min="9739" max="9739" width="14.5" customWidth="1"/>
    <col min="9740" max="9740" width="13.5" customWidth="1"/>
    <col min="9741" max="9741" width="12.83203125" customWidth="1"/>
    <col min="9742" max="9984" width="8.83203125" customWidth="1"/>
    <col min="9985" max="9985" width="14.1640625" customWidth="1"/>
    <col min="9986" max="9986" width="8.1640625" customWidth="1"/>
    <col min="9987" max="9987" width="15.6640625" customWidth="1"/>
    <col min="9988" max="9988" width="9.5" customWidth="1"/>
    <col min="9989" max="9989" width="8.83203125" customWidth="1"/>
    <col min="9990" max="9990" width="15.33203125" customWidth="1"/>
    <col min="9991" max="9991" width="13" customWidth="1"/>
    <col min="9992" max="9992" width="15.83203125" customWidth="1"/>
    <col min="9993" max="9993" width="13" customWidth="1"/>
    <col min="9994" max="9994" width="15.5" customWidth="1"/>
    <col min="9995" max="9995" width="14.5" customWidth="1"/>
    <col min="9996" max="9996" width="13.5" customWidth="1"/>
    <col min="9997" max="9997" width="12.83203125" customWidth="1"/>
    <col min="9998" max="10240" width="8.83203125" customWidth="1"/>
    <col min="10241" max="10241" width="14.1640625" customWidth="1"/>
    <col min="10242" max="10242" width="8.1640625" customWidth="1"/>
    <col min="10243" max="10243" width="15.6640625" customWidth="1"/>
    <col min="10244" max="10244" width="9.5" customWidth="1"/>
    <col min="10245" max="10245" width="8.83203125" customWidth="1"/>
    <col min="10246" max="10246" width="15.33203125" customWidth="1"/>
    <col min="10247" max="10247" width="13" customWidth="1"/>
    <col min="10248" max="10248" width="15.83203125" customWidth="1"/>
    <col min="10249" max="10249" width="13" customWidth="1"/>
    <col min="10250" max="10250" width="15.5" customWidth="1"/>
    <col min="10251" max="10251" width="14.5" customWidth="1"/>
    <col min="10252" max="10252" width="13.5" customWidth="1"/>
    <col min="10253" max="10253" width="12.83203125" customWidth="1"/>
    <col min="10254" max="10496" width="8.83203125" customWidth="1"/>
    <col min="10497" max="10497" width="14.1640625" customWidth="1"/>
    <col min="10498" max="10498" width="8.1640625" customWidth="1"/>
    <col min="10499" max="10499" width="15.6640625" customWidth="1"/>
    <col min="10500" max="10500" width="9.5" customWidth="1"/>
    <col min="10501" max="10501" width="8.83203125" customWidth="1"/>
    <col min="10502" max="10502" width="15.33203125" customWidth="1"/>
    <col min="10503" max="10503" width="13" customWidth="1"/>
    <col min="10504" max="10504" width="15.83203125" customWidth="1"/>
    <col min="10505" max="10505" width="13" customWidth="1"/>
    <col min="10506" max="10506" width="15.5" customWidth="1"/>
    <col min="10507" max="10507" width="14.5" customWidth="1"/>
    <col min="10508" max="10508" width="13.5" customWidth="1"/>
    <col min="10509" max="10509" width="12.83203125" customWidth="1"/>
    <col min="10510" max="10752" width="8.83203125" customWidth="1"/>
    <col min="10753" max="10753" width="14.1640625" customWidth="1"/>
    <col min="10754" max="10754" width="8.1640625" customWidth="1"/>
    <col min="10755" max="10755" width="15.6640625" customWidth="1"/>
    <col min="10756" max="10756" width="9.5" customWidth="1"/>
    <col min="10757" max="10757" width="8.83203125" customWidth="1"/>
    <col min="10758" max="10758" width="15.33203125" customWidth="1"/>
    <col min="10759" max="10759" width="13" customWidth="1"/>
    <col min="10760" max="10760" width="15.83203125" customWidth="1"/>
    <col min="10761" max="10761" width="13" customWidth="1"/>
    <col min="10762" max="10762" width="15.5" customWidth="1"/>
    <col min="10763" max="10763" width="14.5" customWidth="1"/>
    <col min="10764" max="10764" width="13.5" customWidth="1"/>
    <col min="10765" max="10765" width="12.83203125" customWidth="1"/>
    <col min="10766" max="11008" width="8.83203125" customWidth="1"/>
    <col min="11009" max="11009" width="14.1640625" customWidth="1"/>
    <col min="11010" max="11010" width="8.1640625" customWidth="1"/>
    <col min="11011" max="11011" width="15.6640625" customWidth="1"/>
    <col min="11012" max="11012" width="9.5" customWidth="1"/>
    <col min="11013" max="11013" width="8.83203125" customWidth="1"/>
    <col min="11014" max="11014" width="15.33203125" customWidth="1"/>
    <col min="11015" max="11015" width="13" customWidth="1"/>
    <col min="11016" max="11016" width="15.83203125" customWidth="1"/>
    <col min="11017" max="11017" width="13" customWidth="1"/>
    <col min="11018" max="11018" width="15.5" customWidth="1"/>
    <col min="11019" max="11019" width="14.5" customWidth="1"/>
    <col min="11020" max="11020" width="13.5" customWidth="1"/>
    <col min="11021" max="11021" width="12.83203125" customWidth="1"/>
    <col min="11022" max="11264" width="8.83203125" customWidth="1"/>
    <col min="11265" max="11265" width="14.1640625" customWidth="1"/>
    <col min="11266" max="11266" width="8.1640625" customWidth="1"/>
    <col min="11267" max="11267" width="15.6640625" customWidth="1"/>
    <col min="11268" max="11268" width="9.5" customWidth="1"/>
    <col min="11269" max="11269" width="8.83203125" customWidth="1"/>
    <col min="11270" max="11270" width="15.33203125" customWidth="1"/>
    <col min="11271" max="11271" width="13" customWidth="1"/>
    <col min="11272" max="11272" width="15.83203125" customWidth="1"/>
    <col min="11273" max="11273" width="13" customWidth="1"/>
    <col min="11274" max="11274" width="15.5" customWidth="1"/>
    <col min="11275" max="11275" width="14.5" customWidth="1"/>
    <col min="11276" max="11276" width="13.5" customWidth="1"/>
    <col min="11277" max="11277" width="12.83203125" customWidth="1"/>
    <col min="11278" max="11520" width="8.83203125" customWidth="1"/>
    <col min="11521" max="11521" width="14.1640625" customWidth="1"/>
    <col min="11522" max="11522" width="8.1640625" customWidth="1"/>
    <col min="11523" max="11523" width="15.6640625" customWidth="1"/>
    <col min="11524" max="11524" width="9.5" customWidth="1"/>
    <col min="11525" max="11525" width="8.83203125" customWidth="1"/>
    <col min="11526" max="11526" width="15.33203125" customWidth="1"/>
    <col min="11527" max="11527" width="13" customWidth="1"/>
    <col min="11528" max="11528" width="15.83203125" customWidth="1"/>
    <col min="11529" max="11529" width="13" customWidth="1"/>
    <col min="11530" max="11530" width="15.5" customWidth="1"/>
    <col min="11531" max="11531" width="14.5" customWidth="1"/>
    <col min="11532" max="11532" width="13.5" customWidth="1"/>
    <col min="11533" max="11533" width="12.83203125" customWidth="1"/>
    <col min="11534" max="11776" width="8.83203125" customWidth="1"/>
    <col min="11777" max="11777" width="14.1640625" customWidth="1"/>
    <col min="11778" max="11778" width="8.1640625" customWidth="1"/>
    <col min="11779" max="11779" width="15.6640625" customWidth="1"/>
    <col min="11780" max="11780" width="9.5" customWidth="1"/>
    <col min="11781" max="11781" width="8.83203125" customWidth="1"/>
    <col min="11782" max="11782" width="15.33203125" customWidth="1"/>
    <col min="11783" max="11783" width="13" customWidth="1"/>
    <col min="11784" max="11784" width="15.83203125" customWidth="1"/>
    <col min="11785" max="11785" width="13" customWidth="1"/>
    <col min="11786" max="11786" width="15.5" customWidth="1"/>
    <col min="11787" max="11787" width="14.5" customWidth="1"/>
    <col min="11788" max="11788" width="13.5" customWidth="1"/>
    <col min="11789" max="11789" width="12.83203125" customWidth="1"/>
    <col min="11790" max="12032" width="8.83203125" customWidth="1"/>
    <col min="12033" max="12033" width="14.1640625" customWidth="1"/>
    <col min="12034" max="12034" width="8.1640625" customWidth="1"/>
    <col min="12035" max="12035" width="15.6640625" customWidth="1"/>
    <col min="12036" max="12036" width="9.5" customWidth="1"/>
    <col min="12037" max="12037" width="8.83203125" customWidth="1"/>
    <col min="12038" max="12038" width="15.33203125" customWidth="1"/>
    <col min="12039" max="12039" width="13" customWidth="1"/>
    <col min="12040" max="12040" width="15.83203125" customWidth="1"/>
    <col min="12041" max="12041" width="13" customWidth="1"/>
    <col min="12042" max="12042" width="15.5" customWidth="1"/>
    <col min="12043" max="12043" width="14.5" customWidth="1"/>
    <col min="12044" max="12044" width="13.5" customWidth="1"/>
    <col min="12045" max="12045" width="12.83203125" customWidth="1"/>
    <col min="12046" max="12288" width="8.83203125" customWidth="1"/>
    <col min="12289" max="12289" width="14.1640625" customWidth="1"/>
    <col min="12290" max="12290" width="8.1640625" customWidth="1"/>
    <col min="12291" max="12291" width="15.6640625" customWidth="1"/>
    <col min="12292" max="12292" width="9.5" customWidth="1"/>
    <col min="12293" max="12293" width="8.83203125" customWidth="1"/>
    <col min="12294" max="12294" width="15.33203125" customWidth="1"/>
    <col min="12295" max="12295" width="13" customWidth="1"/>
    <col min="12296" max="12296" width="15.83203125" customWidth="1"/>
    <col min="12297" max="12297" width="13" customWidth="1"/>
    <col min="12298" max="12298" width="15.5" customWidth="1"/>
    <col min="12299" max="12299" width="14.5" customWidth="1"/>
    <col min="12300" max="12300" width="13.5" customWidth="1"/>
    <col min="12301" max="12301" width="12.83203125" customWidth="1"/>
    <col min="12302" max="12544" width="8.83203125" customWidth="1"/>
    <col min="12545" max="12545" width="14.1640625" customWidth="1"/>
    <col min="12546" max="12546" width="8.1640625" customWidth="1"/>
    <col min="12547" max="12547" width="15.6640625" customWidth="1"/>
    <col min="12548" max="12548" width="9.5" customWidth="1"/>
    <col min="12549" max="12549" width="8.83203125" customWidth="1"/>
    <col min="12550" max="12550" width="15.33203125" customWidth="1"/>
    <col min="12551" max="12551" width="13" customWidth="1"/>
    <col min="12552" max="12552" width="15.83203125" customWidth="1"/>
    <col min="12553" max="12553" width="13" customWidth="1"/>
    <col min="12554" max="12554" width="15.5" customWidth="1"/>
    <col min="12555" max="12555" width="14.5" customWidth="1"/>
    <col min="12556" max="12556" width="13.5" customWidth="1"/>
    <col min="12557" max="12557" width="12.83203125" customWidth="1"/>
    <col min="12558" max="12800" width="8.83203125" customWidth="1"/>
    <col min="12801" max="12801" width="14.1640625" customWidth="1"/>
    <col min="12802" max="12802" width="8.1640625" customWidth="1"/>
    <col min="12803" max="12803" width="15.6640625" customWidth="1"/>
    <col min="12804" max="12804" width="9.5" customWidth="1"/>
    <col min="12805" max="12805" width="8.83203125" customWidth="1"/>
    <col min="12806" max="12806" width="15.33203125" customWidth="1"/>
    <col min="12807" max="12807" width="13" customWidth="1"/>
    <col min="12808" max="12808" width="15.83203125" customWidth="1"/>
    <col min="12809" max="12809" width="13" customWidth="1"/>
    <col min="12810" max="12810" width="15.5" customWidth="1"/>
    <col min="12811" max="12811" width="14.5" customWidth="1"/>
    <col min="12812" max="12812" width="13.5" customWidth="1"/>
    <col min="12813" max="12813" width="12.83203125" customWidth="1"/>
    <col min="12814" max="13056" width="8.83203125" customWidth="1"/>
    <col min="13057" max="13057" width="14.1640625" customWidth="1"/>
    <col min="13058" max="13058" width="8.1640625" customWidth="1"/>
    <col min="13059" max="13059" width="15.6640625" customWidth="1"/>
    <col min="13060" max="13060" width="9.5" customWidth="1"/>
    <col min="13061" max="13061" width="8.83203125" customWidth="1"/>
    <col min="13062" max="13062" width="15.33203125" customWidth="1"/>
    <col min="13063" max="13063" width="13" customWidth="1"/>
    <col min="13064" max="13064" width="15.83203125" customWidth="1"/>
    <col min="13065" max="13065" width="13" customWidth="1"/>
    <col min="13066" max="13066" width="15.5" customWidth="1"/>
    <col min="13067" max="13067" width="14.5" customWidth="1"/>
    <col min="13068" max="13068" width="13.5" customWidth="1"/>
    <col min="13069" max="13069" width="12.83203125" customWidth="1"/>
    <col min="13070" max="13312" width="8.83203125" customWidth="1"/>
    <col min="13313" max="13313" width="14.1640625" customWidth="1"/>
    <col min="13314" max="13314" width="8.1640625" customWidth="1"/>
    <col min="13315" max="13315" width="15.6640625" customWidth="1"/>
    <col min="13316" max="13316" width="9.5" customWidth="1"/>
    <col min="13317" max="13317" width="8.83203125" customWidth="1"/>
    <col min="13318" max="13318" width="15.33203125" customWidth="1"/>
    <col min="13319" max="13319" width="13" customWidth="1"/>
    <col min="13320" max="13320" width="15.83203125" customWidth="1"/>
    <col min="13321" max="13321" width="13" customWidth="1"/>
    <col min="13322" max="13322" width="15.5" customWidth="1"/>
    <col min="13323" max="13323" width="14.5" customWidth="1"/>
    <col min="13324" max="13324" width="13.5" customWidth="1"/>
    <col min="13325" max="13325" width="12.83203125" customWidth="1"/>
    <col min="13326" max="13568" width="8.83203125" customWidth="1"/>
    <col min="13569" max="13569" width="14.1640625" customWidth="1"/>
    <col min="13570" max="13570" width="8.1640625" customWidth="1"/>
    <col min="13571" max="13571" width="15.6640625" customWidth="1"/>
    <col min="13572" max="13572" width="9.5" customWidth="1"/>
    <col min="13573" max="13573" width="8.83203125" customWidth="1"/>
    <col min="13574" max="13574" width="15.33203125" customWidth="1"/>
    <col min="13575" max="13575" width="13" customWidth="1"/>
    <col min="13576" max="13576" width="15.83203125" customWidth="1"/>
    <col min="13577" max="13577" width="13" customWidth="1"/>
    <col min="13578" max="13578" width="15.5" customWidth="1"/>
    <col min="13579" max="13579" width="14.5" customWidth="1"/>
    <col min="13580" max="13580" width="13.5" customWidth="1"/>
    <col min="13581" max="13581" width="12.83203125" customWidth="1"/>
    <col min="13582" max="13824" width="8.83203125" customWidth="1"/>
    <col min="13825" max="13825" width="14.1640625" customWidth="1"/>
    <col min="13826" max="13826" width="8.1640625" customWidth="1"/>
    <col min="13827" max="13827" width="15.6640625" customWidth="1"/>
    <col min="13828" max="13828" width="9.5" customWidth="1"/>
    <col min="13829" max="13829" width="8.83203125" customWidth="1"/>
    <col min="13830" max="13830" width="15.33203125" customWidth="1"/>
    <col min="13831" max="13831" width="13" customWidth="1"/>
    <col min="13832" max="13832" width="15.83203125" customWidth="1"/>
    <col min="13833" max="13833" width="13" customWidth="1"/>
    <col min="13834" max="13834" width="15.5" customWidth="1"/>
    <col min="13835" max="13835" width="14.5" customWidth="1"/>
    <col min="13836" max="13836" width="13.5" customWidth="1"/>
    <col min="13837" max="13837" width="12.83203125" customWidth="1"/>
    <col min="13838" max="14080" width="8.83203125" customWidth="1"/>
    <col min="14081" max="14081" width="14.1640625" customWidth="1"/>
    <col min="14082" max="14082" width="8.1640625" customWidth="1"/>
    <col min="14083" max="14083" width="15.6640625" customWidth="1"/>
    <col min="14084" max="14084" width="9.5" customWidth="1"/>
    <col min="14085" max="14085" width="8.83203125" customWidth="1"/>
    <col min="14086" max="14086" width="15.33203125" customWidth="1"/>
    <col min="14087" max="14087" width="13" customWidth="1"/>
    <col min="14088" max="14088" width="15.83203125" customWidth="1"/>
    <col min="14089" max="14089" width="13" customWidth="1"/>
    <col min="14090" max="14090" width="15.5" customWidth="1"/>
    <col min="14091" max="14091" width="14.5" customWidth="1"/>
    <col min="14092" max="14092" width="13.5" customWidth="1"/>
    <col min="14093" max="14093" width="12.83203125" customWidth="1"/>
    <col min="14094" max="14336" width="8.83203125" customWidth="1"/>
    <col min="14337" max="14337" width="14.1640625" customWidth="1"/>
    <col min="14338" max="14338" width="8.1640625" customWidth="1"/>
    <col min="14339" max="14339" width="15.6640625" customWidth="1"/>
    <col min="14340" max="14340" width="9.5" customWidth="1"/>
    <col min="14341" max="14341" width="8.83203125" customWidth="1"/>
    <col min="14342" max="14342" width="15.33203125" customWidth="1"/>
    <col min="14343" max="14343" width="13" customWidth="1"/>
    <col min="14344" max="14344" width="15.83203125" customWidth="1"/>
    <col min="14345" max="14345" width="13" customWidth="1"/>
    <col min="14346" max="14346" width="15.5" customWidth="1"/>
    <col min="14347" max="14347" width="14.5" customWidth="1"/>
    <col min="14348" max="14348" width="13.5" customWidth="1"/>
    <col min="14349" max="14349" width="12.83203125" customWidth="1"/>
    <col min="14350" max="14592" width="8.83203125" customWidth="1"/>
    <col min="14593" max="14593" width="14.1640625" customWidth="1"/>
    <col min="14594" max="14594" width="8.1640625" customWidth="1"/>
    <col min="14595" max="14595" width="15.6640625" customWidth="1"/>
    <col min="14596" max="14596" width="9.5" customWidth="1"/>
    <col min="14597" max="14597" width="8.83203125" customWidth="1"/>
    <col min="14598" max="14598" width="15.33203125" customWidth="1"/>
    <col min="14599" max="14599" width="13" customWidth="1"/>
    <col min="14600" max="14600" width="15.83203125" customWidth="1"/>
    <col min="14601" max="14601" width="13" customWidth="1"/>
    <col min="14602" max="14602" width="15.5" customWidth="1"/>
    <col min="14603" max="14603" width="14.5" customWidth="1"/>
    <col min="14604" max="14604" width="13.5" customWidth="1"/>
    <col min="14605" max="14605" width="12.83203125" customWidth="1"/>
    <col min="14606" max="14848" width="8.83203125" customWidth="1"/>
    <col min="14849" max="14849" width="14.1640625" customWidth="1"/>
    <col min="14850" max="14850" width="8.1640625" customWidth="1"/>
    <col min="14851" max="14851" width="15.6640625" customWidth="1"/>
    <col min="14852" max="14852" width="9.5" customWidth="1"/>
    <col min="14853" max="14853" width="8.83203125" customWidth="1"/>
    <col min="14854" max="14854" width="15.33203125" customWidth="1"/>
    <col min="14855" max="14855" width="13" customWidth="1"/>
    <col min="14856" max="14856" width="15.83203125" customWidth="1"/>
    <col min="14857" max="14857" width="13" customWidth="1"/>
    <col min="14858" max="14858" width="15.5" customWidth="1"/>
    <col min="14859" max="14859" width="14.5" customWidth="1"/>
    <col min="14860" max="14860" width="13.5" customWidth="1"/>
    <col min="14861" max="14861" width="12.83203125" customWidth="1"/>
    <col min="14862" max="15104" width="8.83203125" customWidth="1"/>
    <col min="15105" max="15105" width="14.1640625" customWidth="1"/>
    <col min="15106" max="15106" width="8.1640625" customWidth="1"/>
    <col min="15107" max="15107" width="15.6640625" customWidth="1"/>
    <col min="15108" max="15108" width="9.5" customWidth="1"/>
    <col min="15109" max="15109" width="8.83203125" customWidth="1"/>
    <col min="15110" max="15110" width="15.33203125" customWidth="1"/>
    <col min="15111" max="15111" width="13" customWidth="1"/>
    <col min="15112" max="15112" width="15.83203125" customWidth="1"/>
    <col min="15113" max="15113" width="13" customWidth="1"/>
    <col min="15114" max="15114" width="15.5" customWidth="1"/>
    <col min="15115" max="15115" width="14.5" customWidth="1"/>
    <col min="15116" max="15116" width="13.5" customWidth="1"/>
    <col min="15117" max="15117" width="12.83203125" customWidth="1"/>
    <col min="15118" max="15360" width="8.83203125" customWidth="1"/>
    <col min="15361" max="15361" width="14.1640625" customWidth="1"/>
    <col min="15362" max="15362" width="8.1640625" customWidth="1"/>
    <col min="15363" max="15363" width="15.6640625" customWidth="1"/>
    <col min="15364" max="15364" width="9.5" customWidth="1"/>
    <col min="15365" max="15365" width="8.83203125" customWidth="1"/>
    <col min="15366" max="15366" width="15.33203125" customWidth="1"/>
    <col min="15367" max="15367" width="13" customWidth="1"/>
    <col min="15368" max="15368" width="15.83203125" customWidth="1"/>
    <col min="15369" max="15369" width="13" customWidth="1"/>
    <col min="15370" max="15370" width="15.5" customWidth="1"/>
    <col min="15371" max="15371" width="14.5" customWidth="1"/>
    <col min="15372" max="15372" width="13.5" customWidth="1"/>
    <col min="15373" max="15373" width="12.83203125" customWidth="1"/>
    <col min="15374" max="15616" width="8.83203125" customWidth="1"/>
    <col min="15617" max="15617" width="14.1640625" customWidth="1"/>
    <col min="15618" max="15618" width="8.1640625" customWidth="1"/>
    <col min="15619" max="15619" width="15.6640625" customWidth="1"/>
    <col min="15620" max="15620" width="9.5" customWidth="1"/>
    <col min="15621" max="15621" width="8.83203125" customWidth="1"/>
    <col min="15622" max="15622" width="15.33203125" customWidth="1"/>
    <col min="15623" max="15623" width="13" customWidth="1"/>
    <col min="15624" max="15624" width="15.83203125" customWidth="1"/>
    <col min="15625" max="15625" width="13" customWidth="1"/>
    <col min="15626" max="15626" width="15.5" customWidth="1"/>
    <col min="15627" max="15627" width="14.5" customWidth="1"/>
    <col min="15628" max="15628" width="13.5" customWidth="1"/>
    <col min="15629" max="15629" width="12.83203125" customWidth="1"/>
    <col min="15630" max="15872" width="8.83203125" customWidth="1"/>
    <col min="15873" max="15873" width="14.1640625" customWidth="1"/>
    <col min="15874" max="15874" width="8.1640625" customWidth="1"/>
    <col min="15875" max="15875" width="15.6640625" customWidth="1"/>
    <col min="15876" max="15876" width="9.5" customWidth="1"/>
    <col min="15877" max="15877" width="8.83203125" customWidth="1"/>
    <col min="15878" max="15878" width="15.33203125" customWidth="1"/>
    <col min="15879" max="15879" width="13" customWidth="1"/>
    <col min="15880" max="15880" width="15.83203125" customWidth="1"/>
    <col min="15881" max="15881" width="13" customWidth="1"/>
    <col min="15882" max="15882" width="15.5" customWidth="1"/>
    <col min="15883" max="15883" width="14.5" customWidth="1"/>
    <col min="15884" max="15884" width="13.5" customWidth="1"/>
    <col min="15885" max="15885" width="12.83203125" customWidth="1"/>
    <col min="15886" max="16128" width="8.83203125" customWidth="1"/>
    <col min="16129" max="16129" width="14.1640625" customWidth="1"/>
    <col min="16130" max="16130" width="8.1640625" customWidth="1"/>
    <col min="16131" max="16131" width="15.6640625" customWidth="1"/>
    <col min="16132" max="16132" width="9.5" customWidth="1"/>
    <col min="16133" max="16133" width="8.83203125" customWidth="1"/>
    <col min="16134" max="16134" width="15.33203125" customWidth="1"/>
    <col min="16135" max="16135" width="13" customWidth="1"/>
    <col min="16136" max="16136" width="15.83203125" customWidth="1"/>
    <col min="16137" max="16137" width="13" customWidth="1"/>
    <col min="16138" max="16138" width="15.5" customWidth="1"/>
    <col min="16139" max="16139" width="14.5" customWidth="1"/>
    <col min="16140" max="16140" width="13.5" customWidth="1"/>
    <col min="16141" max="16141" width="12.83203125" customWidth="1"/>
    <col min="16142" max="16384" width="8.83203125" customWidth="1"/>
  </cols>
  <sheetData>
    <row r="1" spans="1:13" ht="16">
      <c r="A1" s="190" t="s">
        <v>392</v>
      </c>
      <c r="B1" s="190"/>
      <c r="C1" s="191"/>
      <c r="D1" s="190"/>
    </row>
    <row r="2" spans="1:13" ht="17" thickBot="1">
      <c r="A2" s="190" t="s">
        <v>5535</v>
      </c>
      <c r="B2" s="190"/>
      <c r="C2" s="191"/>
      <c r="D2" s="190"/>
    </row>
    <row r="3" spans="1:13">
      <c r="A3" s="712" t="s">
        <v>393</v>
      </c>
      <c r="B3" s="714" t="s">
        <v>394</v>
      </c>
      <c r="C3" s="716" t="s">
        <v>395</v>
      </c>
      <c r="D3" s="718" t="s">
        <v>396</v>
      </c>
      <c r="E3" s="718" t="s">
        <v>397</v>
      </c>
      <c r="F3" s="707" t="s">
        <v>398</v>
      </c>
      <c r="G3" s="709" t="s">
        <v>399</v>
      </c>
      <c r="H3" s="710"/>
      <c r="I3" s="709" t="s">
        <v>400</v>
      </c>
      <c r="J3" s="710"/>
      <c r="K3" s="702"/>
      <c r="L3" s="702"/>
      <c r="M3" s="703"/>
    </row>
    <row r="4" spans="1:13" ht="71" thickBot="1">
      <c r="A4" s="713"/>
      <c r="B4" s="715"/>
      <c r="C4" s="717"/>
      <c r="D4" s="719"/>
      <c r="E4" s="719"/>
      <c r="F4" s="708"/>
      <c r="G4" s="26" t="s">
        <v>401</v>
      </c>
      <c r="H4" s="27" t="s">
        <v>402</v>
      </c>
      <c r="I4" s="26" t="s">
        <v>401</v>
      </c>
      <c r="J4" s="27" t="s">
        <v>402</v>
      </c>
      <c r="K4" s="28" t="s">
        <v>403</v>
      </c>
      <c r="L4" s="28" t="s">
        <v>4772</v>
      </c>
      <c r="M4" s="29" t="s">
        <v>4773</v>
      </c>
    </row>
    <row r="5" spans="1:13" ht="42">
      <c r="A5" s="30" t="s">
        <v>404</v>
      </c>
      <c r="B5" s="31"/>
      <c r="C5" s="192"/>
      <c r="D5" s="193"/>
      <c r="E5" s="193"/>
      <c r="F5" s="194"/>
      <c r="G5" s="195"/>
      <c r="H5" s="194"/>
      <c r="I5" s="195"/>
      <c r="J5" s="194"/>
      <c r="K5" s="196"/>
      <c r="L5" s="196"/>
      <c r="M5" s="197"/>
    </row>
    <row r="6" spans="1:13">
      <c r="A6" s="32" t="s">
        <v>405</v>
      </c>
      <c r="B6" s="33">
        <v>2024</v>
      </c>
      <c r="C6" s="198"/>
      <c r="D6" s="199"/>
      <c r="E6" s="199"/>
      <c r="F6" s="200"/>
      <c r="G6" s="201"/>
      <c r="H6" s="200"/>
      <c r="I6" s="202"/>
      <c r="J6" s="200"/>
      <c r="K6" s="203"/>
      <c r="L6" s="203"/>
      <c r="M6" s="200"/>
    </row>
    <row r="7" spans="1:13">
      <c r="A7" s="32" t="s">
        <v>406</v>
      </c>
      <c r="B7" s="33">
        <v>2024</v>
      </c>
      <c r="C7" s="198"/>
      <c r="D7" s="199"/>
      <c r="E7" s="199"/>
      <c r="F7" s="200"/>
      <c r="G7" s="201"/>
      <c r="H7" s="200"/>
      <c r="I7" s="202"/>
      <c r="J7" s="200"/>
      <c r="K7" s="203"/>
      <c r="L7" s="203"/>
      <c r="M7" s="200"/>
    </row>
    <row r="8" spans="1:13">
      <c r="A8" s="32" t="s">
        <v>407</v>
      </c>
      <c r="B8" s="33">
        <v>2024</v>
      </c>
      <c r="C8" s="198"/>
      <c r="D8" s="199"/>
      <c r="E8" s="199"/>
      <c r="F8" s="200"/>
      <c r="G8" s="201"/>
      <c r="H8" s="200"/>
      <c r="I8" s="202"/>
      <c r="J8" s="200"/>
      <c r="K8" s="203"/>
      <c r="L8" s="203"/>
      <c r="M8" s="200"/>
    </row>
    <row r="9" spans="1:13">
      <c r="A9" s="32" t="s">
        <v>408</v>
      </c>
      <c r="B9" s="33">
        <v>2024</v>
      </c>
      <c r="C9" s="198"/>
      <c r="D9" s="199"/>
      <c r="E9" s="199"/>
      <c r="F9" s="200"/>
      <c r="G9" s="201"/>
      <c r="H9" s="200"/>
      <c r="I9" s="202"/>
      <c r="J9" s="200"/>
      <c r="K9" s="203"/>
      <c r="L9" s="203"/>
      <c r="M9" s="200"/>
    </row>
    <row r="10" spans="1:13" ht="16">
      <c r="A10" s="34" t="s">
        <v>409</v>
      </c>
      <c r="B10" s="33">
        <v>2024</v>
      </c>
      <c r="C10" s="399">
        <f>K10+L10+M10</f>
        <v>92816216.300000012</v>
      </c>
      <c r="D10" s="400">
        <v>1092</v>
      </c>
      <c r="E10" s="400">
        <v>551</v>
      </c>
      <c r="F10" s="401">
        <v>54825516</v>
      </c>
      <c r="G10" s="402">
        <v>1782419.8000000003</v>
      </c>
      <c r="H10" s="403">
        <v>11363091.16</v>
      </c>
      <c r="I10" s="402">
        <v>3801534.7000000016</v>
      </c>
      <c r="J10" s="401">
        <v>1915511</v>
      </c>
      <c r="K10" s="404">
        <v>88681250.200000018</v>
      </c>
      <c r="L10" s="405">
        <v>3400650.33</v>
      </c>
      <c r="M10" s="406">
        <v>734315.7699999999</v>
      </c>
    </row>
    <row r="11" spans="1:13">
      <c r="A11" s="32" t="s">
        <v>411</v>
      </c>
      <c r="B11" s="33">
        <v>2024</v>
      </c>
      <c r="C11" s="198"/>
      <c r="D11" s="199"/>
      <c r="E11" s="199"/>
      <c r="F11" s="200"/>
      <c r="G11" s="201"/>
      <c r="H11" s="200"/>
      <c r="I11" s="202"/>
      <c r="J11" s="200"/>
      <c r="K11" s="203"/>
      <c r="L11" s="203"/>
      <c r="M11" s="200"/>
    </row>
    <row r="12" spans="1:13">
      <c r="A12" s="32" t="s">
        <v>412</v>
      </c>
      <c r="B12" s="33">
        <v>2024</v>
      </c>
      <c r="C12" s="198"/>
      <c r="D12" s="199"/>
      <c r="E12" s="199"/>
      <c r="F12" s="200"/>
      <c r="G12" s="201"/>
      <c r="H12" s="200"/>
      <c r="I12" s="202"/>
      <c r="J12" s="200"/>
      <c r="K12" s="203"/>
      <c r="L12" s="203"/>
      <c r="M12" s="200"/>
    </row>
    <row r="13" spans="1:13">
      <c r="A13" s="32" t="s">
        <v>413</v>
      </c>
      <c r="B13" s="33">
        <v>2024</v>
      </c>
      <c r="C13" s="198"/>
      <c r="D13" s="199"/>
      <c r="E13" s="199"/>
      <c r="F13" s="200"/>
      <c r="G13" s="201"/>
      <c r="H13" s="200"/>
      <c r="I13" s="202"/>
      <c r="J13" s="200"/>
      <c r="K13" s="203"/>
      <c r="L13" s="203"/>
      <c r="M13" s="200"/>
    </row>
    <row r="14" spans="1:13">
      <c r="A14" s="32" t="s">
        <v>414</v>
      </c>
      <c r="B14" s="33">
        <v>2024</v>
      </c>
      <c r="C14" s="198"/>
      <c r="D14" s="199"/>
      <c r="E14" s="199"/>
      <c r="F14" s="200"/>
      <c r="G14" s="201"/>
      <c r="H14" s="200"/>
      <c r="I14" s="202"/>
      <c r="J14" s="200"/>
      <c r="K14" s="203"/>
      <c r="L14" s="203"/>
      <c r="M14" s="200"/>
    </row>
    <row r="15" spans="1:13">
      <c r="A15" s="32" t="s">
        <v>415</v>
      </c>
      <c r="B15" s="33">
        <v>2024</v>
      </c>
      <c r="C15" s="198"/>
      <c r="D15" s="199"/>
      <c r="E15" s="199"/>
      <c r="F15" s="200"/>
      <c r="G15" s="201"/>
      <c r="H15" s="200"/>
      <c r="I15" s="202"/>
      <c r="J15" s="200"/>
      <c r="K15" s="203"/>
      <c r="L15" s="203"/>
      <c r="M15" s="200"/>
    </row>
    <row r="16" spans="1:13">
      <c r="A16" s="32" t="s">
        <v>416</v>
      </c>
      <c r="B16" s="33">
        <v>2024</v>
      </c>
      <c r="C16" s="198"/>
      <c r="D16" s="199"/>
      <c r="E16" s="199"/>
      <c r="F16" s="200"/>
      <c r="G16" s="201"/>
      <c r="H16" s="200"/>
      <c r="I16" s="202"/>
      <c r="J16" s="200"/>
      <c r="K16" s="203"/>
      <c r="L16" s="203"/>
      <c r="M16" s="200"/>
    </row>
    <row r="17" spans="1:13">
      <c r="A17" s="32" t="s">
        <v>417</v>
      </c>
      <c r="B17" s="33">
        <v>2024</v>
      </c>
      <c r="C17" s="198"/>
      <c r="D17" s="199"/>
      <c r="E17" s="199"/>
      <c r="F17" s="200"/>
      <c r="G17" s="201"/>
      <c r="H17" s="200"/>
      <c r="I17" s="202"/>
      <c r="J17" s="200"/>
      <c r="K17" s="203"/>
      <c r="L17" s="203"/>
      <c r="M17" s="200"/>
    </row>
    <row r="18" spans="1:13">
      <c r="A18" s="32" t="s">
        <v>418</v>
      </c>
      <c r="B18" s="33">
        <v>2024</v>
      </c>
      <c r="C18" s="198"/>
      <c r="D18" s="199"/>
      <c r="E18" s="199"/>
      <c r="F18" s="200"/>
      <c r="G18" s="201"/>
      <c r="H18" s="200"/>
      <c r="I18" s="202"/>
      <c r="J18" s="200"/>
      <c r="K18" s="203"/>
      <c r="L18" s="203"/>
      <c r="M18" s="200"/>
    </row>
    <row r="19" spans="1:13" ht="14" thickBot="1">
      <c r="A19" s="38" t="s">
        <v>419</v>
      </c>
      <c r="B19" s="33">
        <v>2024</v>
      </c>
      <c r="C19" s="207"/>
      <c r="D19" s="208"/>
      <c r="E19" s="208"/>
      <c r="F19" s="209"/>
      <c r="G19" s="210"/>
      <c r="H19" s="209"/>
      <c r="I19" s="211"/>
      <c r="J19" s="209"/>
      <c r="K19" s="212"/>
      <c r="L19" s="212"/>
      <c r="M19" s="209"/>
    </row>
    <row r="21" spans="1:13" ht="14">
      <c r="A21" s="407"/>
      <c r="B21" s="233"/>
      <c r="C21" s="204">
        <v>91490832</v>
      </c>
      <c r="D21" s="205">
        <v>1092</v>
      </c>
      <c r="E21" s="205">
        <v>551</v>
      </c>
      <c r="F21" s="408">
        <v>54825516</v>
      </c>
      <c r="G21" s="36">
        <v>1720851</v>
      </c>
      <c r="H21" s="35">
        <v>11585441</v>
      </c>
      <c r="I21" s="36">
        <v>2902501</v>
      </c>
      <c r="J21" s="35">
        <v>3372797</v>
      </c>
      <c r="K21" s="206">
        <v>87868271</v>
      </c>
      <c r="L21" s="37">
        <v>831032</v>
      </c>
      <c r="M21" s="35">
        <v>285298</v>
      </c>
    </row>
    <row r="22" spans="1:13">
      <c r="E22" s="25"/>
      <c r="F22" s="25"/>
      <c r="G22" s="25"/>
      <c r="H22" s="25"/>
      <c r="I22" s="25" t="s">
        <v>420</v>
      </c>
      <c r="J22" s="25"/>
    </row>
    <row r="23" spans="1:13">
      <c r="E23" s="704" t="s">
        <v>421</v>
      </c>
      <c r="F23" s="704"/>
      <c r="G23" s="704"/>
      <c r="H23" s="39">
        <f>G10+H10</f>
        <v>13145510.960000001</v>
      </c>
      <c r="I23" s="214">
        <f>H23/C10</f>
        <v>0.14162946394529982</v>
      </c>
      <c r="J23" s="25"/>
    </row>
    <row r="24" spans="1:13">
      <c r="E24" s="705" t="s">
        <v>5536</v>
      </c>
      <c r="F24" s="705"/>
      <c r="G24" s="705"/>
      <c r="H24" s="40">
        <f>I10+J10+L10+M10</f>
        <v>9852011.8000000007</v>
      </c>
      <c r="I24" s="214">
        <f>H24/C10</f>
        <v>0.10614537192678042</v>
      </c>
      <c r="J24" s="25"/>
    </row>
    <row r="25" spans="1:13" ht="14">
      <c r="E25" s="711" t="s">
        <v>422</v>
      </c>
      <c r="F25" s="711"/>
      <c r="G25" s="711"/>
      <c r="H25" s="41">
        <f>SUM(H23:H24)</f>
        <v>22997522.760000002</v>
      </c>
      <c r="I25" s="42">
        <f>H25/C10</f>
        <v>0.24777483587208024</v>
      </c>
      <c r="J25" s="25"/>
    </row>
    <row r="26" spans="1:13" ht="14">
      <c r="E26" s="706"/>
      <c r="F26" s="706"/>
      <c r="G26" s="25"/>
      <c r="H26" s="25"/>
      <c r="I26" s="25"/>
      <c r="J26" s="25"/>
    </row>
  </sheetData>
  <sheetProtection algorithmName="SHA-512" hashValue="PP/WQeDpT+jamPvhZobDwQo1vNcRfBiNc/DQVzcVtUN6d4zEIyof/R1kQU7gwm32IPHfpe2fVuyABIvgXvCGkA==" saltValue="2ZZiAv6lFMtsDAZsXPvuLg==" spinCount="100000" sheet="1" objects="1" scenarios="1"/>
  <mergeCells count="13">
    <mergeCell ref="A3:A4"/>
    <mergeCell ref="B3:B4"/>
    <mergeCell ref="C3:C4"/>
    <mergeCell ref="D3:D4"/>
    <mergeCell ref="E3:E4"/>
    <mergeCell ref="K3:M3"/>
    <mergeCell ref="E23:G23"/>
    <mergeCell ref="E24:G24"/>
    <mergeCell ref="E26:F26"/>
    <mergeCell ref="F3:F4"/>
    <mergeCell ref="G3:H3"/>
    <mergeCell ref="I3:J3"/>
    <mergeCell ref="E25:G25"/>
  </mergeCells>
  <pageMargins left="0.25" right="0.25" top="0.75" bottom="0.75" header="0.3" footer="0.3"/>
  <pageSetup orientation="landscape" horizontalDpi="1200" verticalDpi="1200"/>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1. Key</vt:lpstr>
      <vt:lpstr>2a. Demographics</vt:lpstr>
      <vt:lpstr>2b. SU &amp; MH Data</vt:lpstr>
      <vt:lpstr>3. Barnstable</vt:lpstr>
      <vt:lpstr>4. Berkshire</vt:lpstr>
      <vt:lpstr>5. Bristol</vt:lpstr>
      <vt:lpstr>6. Dukes</vt:lpstr>
      <vt:lpstr>7. Essex</vt:lpstr>
      <vt:lpstr>7b. Essex Fiscal</vt:lpstr>
      <vt:lpstr>8. Franklin</vt:lpstr>
      <vt:lpstr>9. Hampden</vt:lpstr>
      <vt:lpstr>10. Hampshire</vt:lpstr>
      <vt:lpstr>11. Middlesex</vt:lpstr>
      <vt:lpstr>12. Nantucket</vt:lpstr>
      <vt:lpstr>13. Norfolk</vt:lpstr>
      <vt:lpstr>14. Plymouth</vt:lpstr>
      <vt:lpstr>15. Suffolk</vt:lpstr>
      <vt:lpstr>16. Worcester</vt:lpstr>
      <vt:lpstr>'1. Key'!Print_Area</vt:lpstr>
      <vt:lpstr>'10. Hampshire'!Print_Area</vt:lpstr>
      <vt:lpstr>'11. Middlesex'!Print_Area</vt:lpstr>
      <vt:lpstr>'12. Nantucket'!Print_Area</vt:lpstr>
      <vt:lpstr>'13. Norfolk'!Print_Area</vt:lpstr>
      <vt:lpstr>'14. Plymouth'!Print_Area</vt:lpstr>
      <vt:lpstr>'15. Suffolk'!Print_Area</vt:lpstr>
      <vt:lpstr>'16. Worcester'!Print_Area</vt:lpstr>
      <vt:lpstr>'2a. Demographics'!Print_Area</vt:lpstr>
      <vt:lpstr>'2b. SU &amp; MH Data'!Print_Area</vt:lpstr>
      <vt:lpstr>'3. Barnstable'!Print_Area</vt:lpstr>
      <vt:lpstr>'4. Berkshire'!Print_Area</vt:lpstr>
      <vt:lpstr>'5. Bristol'!Print_Area</vt:lpstr>
      <vt:lpstr>'6. Dukes'!Print_Area</vt:lpstr>
      <vt:lpstr>'7. Essex'!Print_Area</vt:lpstr>
      <vt:lpstr>'8. Franklin'!Print_Area</vt:lpstr>
      <vt:lpstr>'9. Hampden'!Print_Area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johnsonvanwright, sally</dc:creator>
  <cp:lastModifiedBy>Montano, Julie A. (SDA)</cp:lastModifiedBy>
  <cp:lastPrinted>2023-12-08T15:26:33Z</cp:lastPrinted>
  <dcterms:created xsi:type="dcterms:W3CDTF">2021-08-30T13:31:46Z</dcterms:created>
  <dcterms:modified xsi:type="dcterms:W3CDTF">2025-02-19T17:11:59Z</dcterms:modified>
</cp:coreProperties>
</file>