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H:\CSA Management\CSA Monthly Reports\Template\FY20 Finished Files\FY20 January\"/>
    </mc:Choice>
  </mc:AlternateContent>
  <bookViews>
    <workbookView xWindow="360" yWindow="15" windowWidth="12420" windowHeight="6825"/>
  </bookViews>
  <sheets>
    <sheet name="Explanation of Report" sheetId="55" r:id="rId1"/>
    <sheet name="Referral Sources" sheetId="21" r:id="rId2"/>
    <sheet name="Referral Outcome" sheetId="29" r:id="rId3"/>
    <sheet name="Time to Initial Appointment" sheetId="57" r:id="rId4"/>
    <sheet name="Distribution Initial Appt" sheetId="51" r:id="rId5"/>
    <sheet name="Youth Waiting by CSA" sheetId="54" r:id="rId6"/>
    <sheet name="Youth Waiting by Time" sheetId="41" r:id="rId7"/>
    <sheet name="ICC Youth Enrolled at Month End" sheetId="43" r:id="rId8"/>
    <sheet name="ICC Youth by CSA" sheetId="44" r:id="rId9"/>
    <sheet name="Discharge Reason" sheetId="36" r:id="rId10"/>
    <sheet name="LOS by Discharge Reason" sheetId="37" r:id="rId11"/>
    <sheet name="ICC Coordinator FTEs" sheetId="49" r:id="rId12"/>
    <sheet name="Family Partner FTEs" sheetId="50" r:id="rId13"/>
    <sheet name="Youth with FP" sheetId="48" r:id="rId14"/>
    <sheet name="Caseload Distribution" sheetId="27" r:id="rId15"/>
    <sheet name="Data" sheetId="5" state="hidden" r:id="rId16"/>
  </sheets>
  <definedNames>
    <definedName name="_xlnm.Print_Area" localSheetId="14">'Caseload Distribution'!$A$1:$M$42</definedName>
    <definedName name="_xlnm.Print_Area" localSheetId="9">'Discharge Reason'!$A$1:$M$33</definedName>
    <definedName name="_xlnm.Print_Area" localSheetId="4">'Distribution Initial Appt'!$A$1:$N$37</definedName>
    <definedName name="_xlnm.Print_Area" localSheetId="0">'Explanation of Report'!$A$1:$B$56</definedName>
    <definedName name="_xlnm.Print_Area" localSheetId="12">'Family Partner FTEs'!$A$1:$N$36</definedName>
    <definedName name="_xlnm.Print_Area" localSheetId="11">'ICC Coordinator FTEs'!$A$1:$N$39</definedName>
    <definedName name="_xlnm.Print_Area" localSheetId="8">'ICC Youth by CSA'!$A$1:$N$35</definedName>
    <definedName name="_xlnm.Print_Area" localSheetId="7">'ICC Youth Enrolled at Month End'!$A$1:$N$36</definedName>
    <definedName name="_xlnm.Print_Area" localSheetId="10">'LOS by Discharge Reason'!$A$1:$M$33</definedName>
    <definedName name="_xlnm.Print_Area" localSheetId="2">'Referral Outcome'!$A$1:$M$34</definedName>
    <definedName name="_xlnm.Print_Area" localSheetId="1">'Referral Sources'!$A$1:$R$34</definedName>
    <definedName name="_xlnm.Print_Area" localSheetId="3">'Time to Initial Appointment'!$A$1:$P$35</definedName>
    <definedName name="_xlnm.Print_Area" localSheetId="5">'Youth Waiting by CSA'!$A$1:$N$39</definedName>
    <definedName name="_xlnm.Print_Area" localSheetId="6">'Youth Waiting by Time'!$A$1:$N$38</definedName>
    <definedName name="_xlnm.Print_Area" localSheetId="13">'Youth with FP'!$A$1:$N$36</definedName>
  </definedNames>
  <calcPr calcId="162913"/>
</workbook>
</file>

<file path=xl/calcChain.xml><?xml version="1.0" encoding="utf-8"?>
<calcChain xmlns="http://schemas.openxmlformats.org/spreadsheetml/2006/main">
  <c r="L30" i="29" l="1"/>
  <c r="J30" i="29"/>
  <c r="I30" i="29"/>
  <c r="H28" i="29"/>
  <c r="G30" i="29"/>
  <c r="F30" i="29"/>
  <c r="E30" i="29"/>
  <c r="D30" i="29"/>
  <c r="C31" i="57"/>
  <c r="D27" i="29"/>
  <c r="A3" i="44"/>
  <c r="B3" i="41"/>
  <c r="H27" i="21"/>
  <c r="D27" i="37"/>
  <c r="E27" i="37"/>
  <c r="F27" i="37"/>
  <c r="G27" i="37"/>
  <c r="H27" i="37"/>
  <c r="I27" i="37"/>
  <c r="J27" i="37"/>
  <c r="K27" i="37"/>
  <c r="K27" i="36"/>
  <c r="J27" i="36"/>
  <c r="I27" i="36"/>
  <c r="H27" i="36"/>
  <c r="G27" i="36"/>
  <c r="F27" i="36"/>
  <c r="E27" i="36"/>
  <c r="D27" i="36"/>
  <c r="K27" i="29"/>
  <c r="J27" i="29"/>
  <c r="I27" i="29"/>
  <c r="H27" i="29"/>
  <c r="G27" i="29"/>
  <c r="F27" i="29"/>
  <c r="E27" i="29"/>
  <c r="Q27" i="21"/>
  <c r="P27" i="21"/>
  <c r="O27" i="21"/>
  <c r="N27" i="21"/>
  <c r="M27" i="21"/>
  <c r="L27" i="21"/>
  <c r="K27" i="21"/>
  <c r="J27" i="21"/>
  <c r="I27" i="21"/>
  <c r="G27" i="21"/>
  <c r="F27" i="21"/>
  <c r="E27" i="21"/>
  <c r="D27" i="21"/>
  <c r="C30" i="37"/>
  <c r="C30" i="29"/>
  <c r="C30" i="21"/>
  <c r="C30" i="36"/>
  <c r="J28" i="37"/>
  <c r="I28" i="37"/>
  <c r="H28" i="37"/>
  <c r="F28" i="37"/>
  <c r="E28" i="37"/>
  <c r="D28" i="37"/>
  <c r="J30" i="36"/>
  <c r="I30" i="36"/>
  <c r="H30" i="36"/>
  <c r="G30" i="37"/>
  <c r="E30" i="37"/>
  <c r="M38" i="27"/>
  <c r="H30" i="21"/>
  <c r="N30" i="21"/>
  <c r="E30" i="21"/>
  <c r="K30" i="21"/>
  <c r="M30" i="21"/>
  <c r="Q30" i="21"/>
  <c r="P31" i="21"/>
  <c r="O31" i="21"/>
  <c r="N31" i="21"/>
  <c r="L31" i="21"/>
  <c r="K31" i="21"/>
  <c r="I31" i="21"/>
  <c r="H31" i="21"/>
  <c r="I29" i="57" l="1"/>
  <c r="H29" i="57"/>
  <c r="G29" i="57"/>
  <c r="F29" i="57"/>
  <c r="E29" i="57"/>
  <c r="D29" i="57"/>
  <c r="J28" i="57"/>
  <c r="G31" i="57"/>
  <c r="F28" i="57"/>
  <c r="I31" i="57"/>
  <c r="H28" i="57"/>
  <c r="H31" i="57"/>
  <c r="G28" i="57"/>
  <c r="D31" i="57"/>
  <c r="E31" i="57"/>
  <c r="D28" i="57"/>
  <c r="G30" i="57"/>
  <c r="E28" i="57"/>
  <c r="I30" i="57"/>
  <c r="D30" i="57"/>
  <c r="J31" i="57"/>
  <c r="J30" i="57"/>
  <c r="F30" i="57"/>
  <c r="I28" i="57"/>
  <c r="E30" i="57"/>
  <c r="F31" i="57"/>
  <c r="H30" i="57"/>
  <c r="H30" i="37"/>
  <c r="E30" i="36"/>
  <c r="K29" i="21"/>
  <c r="J30" i="37"/>
  <c r="G29" i="21"/>
  <c r="J28" i="29"/>
  <c r="O29" i="21"/>
  <c r="J29" i="57"/>
  <c r="J29" i="21"/>
  <c r="Q29" i="21"/>
  <c r="F28" i="29"/>
  <c r="I28" i="29"/>
  <c r="I30" i="37"/>
  <c r="D28" i="36"/>
  <c r="Q31" i="21"/>
  <c r="F28" i="21"/>
  <c r="G30" i="36"/>
  <c r="D28" i="29"/>
  <c r="L29" i="21"/>
  <c r="M29" i="21"/>
  <c r="F30" i="21"/>
  <c r="G28" i="29"/>
  <c r="A1" i="21"/>
  <c r="F29" i="21"/>
  <c r="I29" i="21"/>
  <c r="N29" i="21"/>
  <c r="M31" i="21"/>
  <c r="D29" i="21"/>
  <c r="D28" i="21"/>
  <c r="D30" i="21"/>
  <c r="P30" i="21"/>
  <c r="H29" i="21"/>
  <c r="D31" i="21"/>
  <c r="P28" i="21"/>
  <c r="I30" i="21"/>
  <c r="L30" i="21"/>
  <c r="B35" i="43"/>
  <c r="C33" i="29"/>
  <c r="C33" i="57"/>
  <c r="B37" i="54"/>
  <c r="B37" i="41"/>
  <c r="C33" i="36"/>
  <c r="B35" i="50"/>
  <c r="C33" i="37"/>
  <c r="A42" i="27"/>
  <c r="C33" i="21"/>
  <c r="B37" i="49"/>
  <c r="B37" i="51"/>
  <c r="C34" i="44"/>
  <c r="B35" i="48"/>
  <c r="K28" i="29"/>
  <c r="J31" i="21"/>
  <c r="G31" i="21"/>
  <c r="E31" i="21"/>
  <c r="E29" i="21"/>
  <c r="H28" i="21"/>
  <c r="E28" i="21"/>
  <c r="L28" i="21"/>
  <c r="I28" i="21"/>
  <c r="R30" i="21"/>
  <c r="J28" i="21"/>
  <c r="K28" i="21"/>
  <c r="H30" i="29"/>
  <c r="K30" i="29"/>
  <c r="O28" i="21"/>
  <c r="O30" i="21"/>
  <c r="G28" i="21"/>
  <c r="G30" i="21"/>
  <c r="N28" i="21"/>
  <c r="D30" i="37"/>
  <c r="D30" i="36"/>
  <c r="G28" i="37"/>
  <c r="K28" i="37"/>
  <c r="I35" i="51"/>
  <c r="E28" i="29"/>
  <c r="F30" i="36"/>
  <c r="K30" i="36"/>
  <c r="K30" i="37"/>
  <c r="F30" i="37"/>
  <c r="P29" i="21"/>
  <c r="F31" i="21"/>
  <c r="Q28" i="21"/>
  <c r="R31" i="21"/>
  <c r="J30" i="21"/>
  <c r="M28" i="21"/>
  <c r="H28" i="36" l="1"/>
  <c r="L30" i="36"/>
  <c r="L30" i="37"/>
  <c r="I28" i="36"/>
  <c r="F28" i="36"/>
  <c r="J28" i="36"/>
  <c r="E28" i="36"/>
  <c r="C41" i="27"/>
  <c r="G28" i="36"/>
  <c r="K28" i="36"/>
  <c r="A2" i="50"/>
  <c r="A1" i="41"/>
  <c r="A1" i="29"/>
  <c r="A2" i="49"/>
  <c r="A1" i="57"/>
  <c r="A1" i="51"/>
  <c r="A1" i="54"/>
  <c r="A2" i="48"/>
  <c r="A2" i="27"/>
  <c r="A1" i="43"/>
  <c r="A1" i="44"/>
  <c r="A1" i="37"/>
  <c r="A1" i="36"/>
  <c r="C28" i="21" l="1"/>
  <c r="C28" i="37"/>
  <c r="C28" i="36"/>
  <c r="C28" i="29" l="1"/>
  <c r="H35" i="41" l="1"/>
  <c r="H35" i="54"/>
  <c r="K31" i="29" l="1"/>
  <c r="F31" i="29"/>
  <c r="K29" i="29"/>
  <c r="F29" i="29" l="1"/>
  <c r="H31" i="29"/>
  <c r="H29" i="29"/>
  <c r="D31" i="29"/>
  <c r="D29" i="29"/>
  <c r="E31" i="29"/>
  <c r="E29" i="29"/>
  <c r="J31" i="29"/>
  <c r="J29" i="29"/>
  <c r="I31" i="29"/>
  <c r="I29" i="29"/>
  <c r="G31" i="29"/>
  <c r="G29" i="29"/>
  <c r="L31" i="29"/>
  <c r="K29" i="37" l="1"/>
  <c r="J29" i="37"/>
  <c r="I29" i="37"/>
  <c r="H29" i="37"/>
  <c r="G29" i="37"/>
  <c r="F29" i="37"/>
  <c r="E29" i="37"/>
  <c r="D29" i="37"/>
  <c r="G31" i="36" l="1"/>
  <c r="G31" i="37"/>
  <c r="G29" i="36"/>
  <c r="I31" i="37"/>
  <c r="I31" i="36"/>
  <c r="I29" i="36"/>
  <c r="K31" i="37"/>
  <c r="K31" i="36"/>
  <c r="K29" i="36"/>
  <c r="E31" i="37"/>
  <c r="E29" i="36"/>
  <c r="E31" i="36"/>
  <c r="F31" i="37"/>
  <c r="F31" i="36"/>
  <c r="F29" i="36"/>
  <c r="H31" i="36"/>
  <c r="H31" i="37"/>
  <c r="H29" i="36"/>
  <c r="J31" i="37"/>
  <c r="J29" i="36"/>
  <c r="J31" i="36"/>
  <c r="L31" i="37"/>
  <c r="L31" i="36"/>
  <c r="D31" i="37"/>
  <c r="D31" i="36"/>
  <c r="D29" i="36"/>
</calcChain>
</file>

<file path=xl/sharedStrings.xml><?xml version="1.0" encoding="utf-8"?>
<sst xmlns="http://schemas.openxmlformats.org/spreadsheetml/2006/main" count="839" uniqueCount="241">
  <si>
    <t>Total</t>
  </si>
  <si>
    <t>Grand Total</t>
  </si>
  <si>
    <t>Referral Source</t>
  </si>
  <si>
    <t>Family/Youth</t>
  </si>
  <si>
    <t>DCF</t>
  </si>
  <si>
    <t>DMH</t>
  </si>
  <si>
    <t>DYS</t>
  </si>
  <si>
    <t>DDS</t>
  </si>
  <si>
    <t>School</t>
  </si>
  <si>
    <t>MCI</t>
  </si>
  <si>
    <t>In-Home</t>
  </si>
  <si>
    <t>Outpatient</t>
  </si>
  <si>
    <t>PCP</t>
  </si>
  <si>
    <t>Other</t>
  </si>
  <si>
    <t>Referrals</t>
  </si>
  <si>
    <t>Month</t>
  </si>
  <si>
    <t>YTD</t>
  </si>
  <si>
    <t>Current Month</t>
  </si>
  <si>
    <t>Number</t>
  </si>
  <si>
    <t>Category</t>
  </si>
  <si>
    <t>0-24</t>
  </si>
  <si>
    <t>25-49</t>
  </si>
  <si>
    <t>50-74</t>
  </si>
  <si>
    <t>75-99</t>
  </si>
  <si>
    <t>100-124</t>
  </si>
  <si>
    <t>125-149</t>
  </si>
  <si>
    <t>150-174</t>
  </si>
  <si>
    <t>175-199</t>
  </si>
  <si>
    <t>Date</t>
  </si>
  <si>
    <t>Associate FTEs</t>
  </si>
  <si>
    <t>BA FTEs</t>
  </si>
  <si>
    <t>Masters FTEs</t>
  </si>
  <si>
    <t>Family Partner FTEs</t>
  </si>
  <si>
    <t>Percent Masters</t>
  </si>
  <si>
    <t>Total Care Coordinators</t>
  </si>
  <si>
    <t>Staffing Data</t>
  </si>
  <si>
    <t>Distribution of ICC Youth by CSA</t>
  </si>
  <si>
    <t>Youth Distribution by CSA</t>
  </si>
  <si>
    <t>YTD (N)</t>
  </si>
  <si>
    <t>█</t>
  </si>
  <si>
    <t>Community Service Agency Monthly Report</t>
  </si>
  <si>
    <t>General Acronyms:</t>
  </si>
  <si>
    <t>All data is reported as of the end of the month for each month.</t>
  </si>
  <si>
    <t>Keys to Referral Sources:</t>
  </si>
  <si>
    <t>YTD (%)</t>
  </si>
  <si>
    <t>Data is self reported by the community service agencies and may be slightly different than reports</t>
  </si>
  <si>
    <t>based on billed services.</t>
  </si>
  <si>
    <t>Explanation of Report</t>
  </si>
  <si>
    <t>Hospital</t>
  </si>
  <si>
    <t>TCU/CBAT</t>
  </si>
  <si>
    <t>Year</t>
  </si>
  <si>
    <t>Jul</t>
  </si>
  <si>
    <t>Aug</t>
  </si>
  <si>
    <t>Sep</t>
  </si>
  <si>
    <t>Oct</t>
  </si>
  <si>
    <t>Nov</t>
  </si>
  <si>
    <t>Dec</t>
  </si>
  <si>
    <t>Jan</t>
  </si>
  <si>
    <t>Feb</t>
  </si>
  <si>
    <t>Mar</t>
  </si>
  <si>
    <t>Apr</t>
  </si>
  <si>
    <t>May</t>
  </si>
  <si>
    <t>Jun</t>
  </si>
  <si>
    <t>Referral Data</t>
  </si>
  <si>
    <t>Distribution Care Coordinators</t>
  </si>
  <si>
    <t>Distribution Family Partners</t>
  </si>
  <si>
    <t>&gt;18</t>
  </si>
  <si>
    <t>Does not include Senior Care Coordinator caseloads.</t>
  </si>
  <si>
    <t>Average Caseload</t>
  </si>
  <si>
    <t>Percent Youth with FP</t>
  </si>
  <si>
    <t>ICC Youth Enrolled/Discharged</t>
  </si>
  <si>
    <t>With FP</t>
  </si>
  <si>
    <t>Referral Status</t>
  </si>
  <si>
    <t>Youth</t>
  </si>
  <si>
    <t>Family Declines Service</t>
  </si>
  <si>
    <t>Family Not Yet Reached</t>
  </si>
  <si>
    <t>Not MH Eligible</t>
  </si>
  <si>
    <t>Service Started</t>
  </si>
  <si>
    <t>Waiting for Preferred Staff</t>
  </si>
  <si>
    <t>Initial Appt Offered</t>
  </si>
  <si>
    <t>Number Waiting</t>
  </si>
  <si>
    <t>Average Waiting Time</t>
  </si>
  <si>
    <t>Number Starting</t>
  </si>
  <si>
    <t>Distribution of Waiting Time by CSA</t>
  </si>
  <si>
    <t>1-10</t>
  </si>
  <si>
    <t>11-20</t>
  </si>
  <si>
    <t>21-30</t>
  </si>
  <si>
    <t>31-40</t>
  </si>
  <si>
    <t>41-50</t>
  </si>
  <si>
    <t>51-60</t>
  </si>
  <si>
    <t>61-70</t>
  </si>
  <si>
    <t>Discharge Reason</t>
  </si>
  <si>
    <t xml:space="preserve">Discharge Reason </t>
  </si>
  <si>
    <t>Goals Met</t>
  </si>
  <si>
    <t>Consent Withdrawn</t>
  </si>
  <si>
    <t>Not SED</t>
  </si>
  <si>
    <t>Family Moved</t>
  </si>
  <si>
    <t>Disenrolled MH</t>
  </si>
  <si>
    <t>Out of Home</t>
  </si>
  <si>
    <t>Youth 21</t>
  </si>
  <si>
    <t>LOS by Discharge Reason</t>
  </si>
  <si>
    <t>LOS</t>
  </si>
  <si>
    <t>YTD (LOS)</t>
  </si>
  <si>
    <t>Probation</t>
  </si>
  <si>
    <t>TCU/
CBAT</t>
  </si>
  <si>
    <t>Out-
patient</t>
  </si>
  <si>
    <t>Family/
Youth</t>
  </si>
  <si>
    <t>Referral Sources of Youth Starting Service in FY11</t>
  </si>
  <si>
    <t>Caseload Distribution</t>
  </si>
  <si>
    <t>Referrals:</t>
  </si>
  <si>
    <t>Discharge Reasons</t>
  </si>
  <si>
    <t>This report provides information on all youth who are members of any of the six MassHealth</t>
  </si>
  <si>
    <t>Average Time to Initial Appointment</t>
  </si>
  <si>
    <t xml:space="preserve">Prepared by the Massachusetts Behavioral Health Partnership on </t>
  </si>
  <si>
    <t>Average Time (Days)</t>
  </si>
  <si>
    <t>Distribution of Waiting Time by Youth</t>
  </si>
  <si>
    <t>Total youth waiting at end of current month:</t>
  </si>
  <si>
    <t>200 - 224</t>
  </si>
  <si>
    <t>Distribution of Youth Waiting by Days Waiting for Current Month</t>
  </si>
  <si>
    <t>Distribution of ICC Youth At End of Month by CSA for Current Month</t>
  </si>
  <si>
    <t>Waiting to Schedule 1st Appt</t>
  </si>
  <si>
    <t>Total youth starting services at end of current month:</t>
  </si>
  <si>
    <t>Referred to Other Service</t>
  </si>
  <si>
    <r>
      <rPr>
        <b/>
        <sz val="11"/>
        <color indexed="8"/>
        <rFont val="Calibri"/>
        <family val="2"/>
      </rPr>
      <t xml:space="preserve">CSA:  </t>
    </r>
    <r>
      <rPr>
        <sz val="11"/>
        <color theme="1"/>
        <rFont val="Calibri"/>
        <family val="2"/>
        <scheme val="minor"/>
      </rPr>
      <t>Community Service Agency</t>
    </r>
  </si>
  <si>
    <r>
      <rPr>
        <b/>
        <sz val="11"/>
        <color indexed="8"/>
        <rFont val="Calibri"/>
        <family val="2"/>
      </rPr>
      <t xml:space="preserve">ICC:   </t>
    </r>
    <r>
      <rPr>
        <sz val="11"/>
        <color theme="1"/>
        <rFont val="Calibri"/>
        <family val="2"/>
        <scheme val="minor"/>
      </rPr>
      <t>Intensive Care Coordination</t>
    </r>
  </si>
  <si>
    <r>
      <rPr>
        <b/>
        <sz val="11"/>
        <color indexed="8"/>
        <rFont val="Calibri"/>
        <family val="2"/>
      </rPr>
      <t xml:space="preserve">FP:  </t>
    </r>
    <r>
      <rPr>
        <sz val="11"/>
        <color theme="1"/>
        <rFont val="Calibri"/>
        <family val="2"/>
        <scheme val="minor"/>
      </rPr>
      <t>Family Partner</t>
    </r>
  </si>
  <si>
    <r>
      <rPr>
        <b/>
        <sz val="11"/>
        <color indexed="8"/>
        <rFont val="Calibri"/>
        <family val="2"/>
      </rPr>
      <t xml:space="preserve">FTE:  </t>
    </r>
    <r>
      <rPr>
        <sz val="11"/>
        <color theme="1"/>
        <rFont val="Calibri"/>
        <family val="2"/>
        <scheme val="minor"/>
      </rPr>
      <t>Full Time Equivalent</t>
    </r>
  </si>
  <si>
    <r>
      <rPr>
        <b/>
        <sz val="11"/>
        <color indexed="8"/>
        <rFont val="Calibri"/>
        <family val="2"/>
      </rPr>
      <t xml:space="preserve">YTD:  </t>
    </r>
    <r>
      <rPr>
        <sz val="11"/>
        <color theme="1"/>
        <rFont val="Calibri"/>
        <family val="2"/>
        <scheme val="minor"/>
      </rPr>
      <t>Year to Date</t>
    </r>
  </si>
  <si>
    <r>
      <rPr>
        <b/>
        <sz val="11"/>
        <color indexed="8"/>
        <rFont val="Calibri"/>
        <family val="2"/>
      </rPr>
      <t xml:space="preserve">LOS:  </t>
    </r>
    <r>
      <rPr>
        <sz val="11"/>
        <color theme="1"/>
        <rFont val="Calibri"/>
        <family val="2"/>
        <scheme val="minor"/>
      </rPr>
      <t>Length of Stay</t>
    </r>
  </si>
  <si>
    <r>
      <rPr>
        <b/>
        <sz val="11"/>
        <color indexed="8"/>
        <rFont val="Calibri"/>
        <family val="2"/>
      </rPr>
      <t xml:space="preserve">Family/Youth: </t>
    </r>
    <r>
      <rPr>
        <sz val="11"/>
        <color theme="1"/>
        <rFont val="Calibri"/>
        <family val="2"/>
        <scheme val="minor"/>
      </rPr>
      <t xml:space="preserve">This is a self referral by family or youth </t>
    </r>
  </si>
  <si>
    <r>
      <rPr>
        <b/>
        <sz val="11"/>
        <color indexed="8"/>
        <rFont val="Calibri"/>
        <family val="2"/>
      </rPr>
      <t xml:space="preserve">DCF:  </t>
    </r>
    <r>
      <rPr>
        <sz val="11"/>
        <color theme="1"/>
        <rFont val="Calibri"/>
        <family val="2"/>
        <scheme val="minor"/>
      </rPr>
      <t>Department of Children and Families</t>
    </r>
  </si>
  <si>
    <r>
      <rPr>
        <b/>
        <sz val="11"/>
        <color indexed="8"/>
        <rFont val="Calibri"/>
        <family val="2"/>
      </rPr>
      <t xml:space="preserve">DMH:  </t>
    </r>
    <r>
      <rPr>
        <sz val="11"/>
        <color theme="1"/>
        <rFont val="Calibri"/>
        <family val="2"/>
        <scheme val="minor"/>
      </rPr>
      <t>Department of Mental Health</t>
    </r>
  </si>
  <si>
    <r>
      <rPr>
        <b/>
        <sz val="11"/>
        <color indexed="8"/>
        <rFont val="Calibri"/>
        <family val="2"/>
      </rPr>
      <t xml:space="preserve">DYS:  </t>
    </r>
    <r>
      <rPr>
        <sz val="11"/>
        <color theme="1"/>
        <rFont val="Calibri"/>
        <family val="2"/>
        <scheme val="minor"/>
      </rPr>
      <t>Department of Youth Services</t>
    </r>
  </si>
  <si>
    <r>
      <rPr>
        <b/>
        <sz val="11"/>
        <color indexed="8"/>
        <rFont val="Calibri"/>
        <family val="2"/>
      </rPr>
      <t>Probation:</t>
    </r>
    <r>
      <rPr>
        <sz val="11"/>
        <color theme="1"/>
        <rFont val="Calibri"/>
        <family val="2"/>
        <scheme val="minor"/>
      </rPr>
      <t xml:space="preserve">  </t>
    </r>
  </si>
  <si>
    <r>
      <rPr>
        <b/>
        <sz val="11"/>
        <color indexed="8"/>
        <rFont val="Calibri"/>
        <family val="2"/>
      </rPr>
      <t xml:space="preserve">DDS:  </t>
    </r>
    <r>
      <rPr>
        <sz val="11"/>
        <color theme="1"/>
        <rFont val="Calibri"/>
        <family val="2"/>
        <scheme val="minor"/>
      </rPr>
      <t>Department of Developmental Services</t>
    </r>
  </si>
  <si>
    <r>
      <rPr>
        <b/>
        <sz val="11"/>
        <color indexed="8"/>
        <rFont val="Calibri"/>
        <family val="2"/>
      </rPr>
      <t xml:space="preserve">School:  </t>
    </r>
    <r>
      <rPr>
        <sz val="11"/>
        <color theme="1"/>
        <rFont val="Calibri"/>
        <family val="2"/>
        <scheme val="minor"/>
      </rPr>
      <t>Includes pre-school or Headstart</t>
    </r>
  </si>
  <si>
    <r>
      <rPr>
        <b/>
        <sz val="11"/>
        <color indexed="8"/>
        <rFont val="Calibri"/>
        <family val="2"/>
      </rPr>
      <t xml:space="preserve">MCI:  </t>
    </r>
    <r>
      <rPr>
        <sz val="11"/>
        <color theme="1"/>
        <rFont val="Calibri"/>
        <family val="2"/>
        <scheme val="minor"/>
      </rPr>
      <t>Mobile Crisis Intervention Services</t>
    </r>
  </si>
  <si>
    <r>
      <rPr>
        <b/>
        <sz val="11"/>
        <color indexed="8"/>
        <rFont val="Calibri"/>
        <family val="2"/>
      </rPr>
      <t xml:space="preserve">In-Home:  </t>
    </r>
    <r>
      <rPr>
        <sz val="11"/>
        <color theme="1"/>
        <rFont val="Calibri"/>
        <family val="2"/>
        <scheme val="minor"/>
      </rPr>
      <t>In-Home Therapy Services</t>
    </r>
  </si>
  <si>
    <r>
      <rPr>
        <b/>
        <sz val="11"/>
        <color indexed="8"/>
        <rFont val="Calibri"/>
        <family val="2"/>
      </rPr>
      <t xml:space="preserve">Outpatient:  </t>
    </r>
    <r>
      <rPr>
        <sz val="11"/>
        <color theme="1"/>
        <rFont val="Calibri"/>
        <family val="2"/>
        <scheme val="minor"/>
      </rPr>
      <t>Includes any outpatient behavioral health provider</t>
    </r>
  </si>
  <si>
    <r>
      <rPr>
        <b/>
        <sz val="11"/>
        <color indexed="8"/>
        <rFont val="Calibri"/>
        <family val="2"/>
      </rPr>
      <t xml:space="preserve">PCP:  </t>
    </r>
    <r>
      <rPr>
        <sz val="11"/>
        <color theme="1"/>
        <rFont val="Calibri"/>
        <family val="2"/>
        <scheme val="minor"/>
      </rPr>
      <t>Primary Care Provider</t>
    </r>
  </si>
  <si>
    <r>
      <rPr>
        <b/>
        <sz val="11"/>
        <color indexed="8"/>
        <rFont val="Calibri"/>
        <family val="2"/>
      </rPr>
      <t xml:space="preserve">Hospital:  </t>
    </r>
    <r>
      <rPr>
        <sz val="11"/>
        <color theme="1"/>
        <rFont val="Calibri"/>
        <family val="2"/>
        <scheme val="minor"/>
      </rPr>
      <t>Only psychiatric hospitals</t>
    </r>
  </si>
  <si>
    <r>
      <rPr>
        <b/>
        <sz val="11"/>
        <color indexed="8"/>
        <rFont val="Calibri"/>
        <family val="2"/>
      </rPr>
      <t xml:space="preserve">TCU/CBAT: </t>
    </r>
    <r>
      <rPr>
        <sz val="11"/>
        <color theme="1"/>
        <rFont val="Calibri"/>
        <family val="2"/>
        <scheme val="minor"/>
      </rPr>
      <t>Transitional Care Units and Community Based Acute Treatment facilities</t>
    </r>
  </si>
  <si>
    <r>
      <t xml:space="preserve">Referral Status </t>
    </r>
    <r>
      <rPr>
        <sz val="11"/>
        <color theme="1"/>
        <rFont val="Calibri"/>
        <family val="2"/>
        <scheme val="minor"/>
      </rPr>
      <t>(Based on status at end of month):</t>
    </r>
  </si>
  <si>
    <r>
      <rPr>
        <b/>
        <sz val="11"/>
        <color indexed="8"/>
        <rFont val="Calibri"/>
        <family val="2"/>
      </rPr>
      <t xml:space="preserve">Service Started:  </t>
    </r>
    <r>
      <rPr>
        <sz val="11"/>
        <color theme="1"/>
        <rFont val="Calibri"/>
        <family val="2"/>
        <scheme val="minor"/>
      </rPr>
      <t>Youth/family has provided written consent to participate and has met with a care coordinator, not a family partner.</t>
    </r>
  </si>
  <si>
    <r>
      <rPr>
        <b/>
        <sz val="11"/>
        <color indexed="8"/>
        <rFont val="Calibri"/>
        <family val="2"/>
      </rPr>
      <t xml:space="preserve">Initial Appointment Offered:  </t>
    </r>
    <r>
      <rPr>
        <sz val="11"/>
        <color theme="1"/>
        <rFont val="Calibri"/>
        <family val="2"/>
        <scheme val="minor"/>
      </rPr>
      <t xml:space="preserve">Youth for whom an appointment has been offered but the care coordinator, or family partner has not yet met face to face with the family, or the family has not yet accepted the offered appointment time. </t>
    </r>
  </si>
  <si>
    <r>
      <rPr>
        <b/>
        <sz val="11"/>
        <color indexed="8"/>
        <rFont val="Calibri"/>
        <family val="2"/>
      </rPr>
      <t xml:space="preserve">Family Not Yet Reached:  </t>
    </r>
    <r>
      <rPr>
        <sz val="11"/>
        <color theme="1"/>
        <rFont val="Calibri"/>
        <family val="2"/>
        <scheme val="minor"/>
      </rPr>
      <t>Youth for whom a referral has been made, but CSA staff are still attempting to reach the youth/family.</t>
    </r>
  </si>
  <si>
    <r>
      <rPr>
        <b/>
        <sz val="11"/>
        <color indexed="8"/>
        <rFont val="Calibri"/>
        <family val="2"/>
      </rPr>
      <t xml:space="preserve">Referred to Other Service:  </t>
    </r>
    <r>
      <rPr>
        <sz val="11"/>
        <color theme="1"/>
        <rFont val="Calibri"/>
        <family val="2"/>
        <scheme val="minor"/>
      </rPr>
      <t xml:space="preserve">Youth/family who are referred to more clinically appropriate service, such as MCI, IHT, or outpatient, and who are not interested in ICC at this provider at this time. This includes youth who choose to go to another ICC provider, or another service and who are not added to the wait list for ICC. </t>
    </r>
  </si>
  <si>
    <r>
      <rPr>
        <b/>
        <sz val="11"/>
        <color indexed="8"/>
        <rFont val="Calibri"/>
        <family val="2"/>
      </rPr>
      <t xml:space="preserve">Family Declines Service: </t>
    </r>
    <r>
      <rPr>
        <sz val="11"/>
        <color theme="1"/>
        <rFont val="Calibri"/>
        <family val="2"/>
        <scheme val="minor"/>
      </rPr>
      <t>Youth/family indicates that they are not interested in ICC services at this time, either verbally or in writing to the CSA, OR by not responding to outreach attempts.</t>
    </r>
  </si>
  <si>
    <r>
      <rPr>
        <b/>
        <sz val="11"/>
        <color indexed="8"/>
        <rFont val="Calibri"/>
        <family val="2"/>
      </rPr>
      <t xml:space="preserve">Waiting for Preferred Staff:  </t>
    </r>
    <r>
      <rPr>
        <sz val="11"/>
        <color theme="1"/>
        <rFont val="Calibri"/>
        <family val="2"/>
        <scheme val="minor"/>
      </rPr>
      <t>Youth/family who choose to wait to schedule a first appointment in order to work with a particular family partner or care coordinator, or person with particular characteristic (e.g. gender, etc.).</t>
    </r>
  </si>
  <si>
    <r>
      <rPr>
        <b/>
        <sz val="11"/>
        <color indexed="8"/>
        <rFont val="Calibri"/>
        <family val="2"/>
      </rPr>
      <t xml:space="preserve">Waiting to Schedule 1st Appointment: </t>
    </r>
    <r>
      <rPr>
        <sz val="11"/>
        <color theme="1"/>
        <rFont val="Calibri"/>
        <family val="2"/>
        <scheme val="minor"/>
      </rPr>
      <t>Youth/family is waiting for future appointment that is not yet scheduled, due to CSA capacity.</t>
    </r>
  </si>
  <si>
    <r>
      <rPr>
        <b/>
        <sz val="11"/>
        <color indexed="8"/>
        <rFont val="Calibri"/>
        <family val="2"/>
      </rPr>
      <t xml:space="preserve">Not SED:  </t>
    </r>
    <r>
      <rPr>
        <sz val="11"/>
        <color theme="1"/>
        <rFont val="Calibri"/>
        <family val="2"/>
        <scheme val="minor"/>
      </rPr>
      <t>Youth who no longer meets medical necessity criteria due to SED criteria no longer being met.</t>
    </r>
  </si>
  <si>
    <r>
      <rPr>
        <b/>
        <sz val="11"/>
        <color indexed="8"/>
        <rFont val="Calibri"/>
        <family val="2"/>
      </rPr>
      <t xml:space="preserve">Disenrolled MH:  </t>
    </r>
    <r>
      <rPr>
        <sz val="11"/>
        <color theme="1"/>
        <rFont val="Calibri"/>
        <family val="2"/>
        <scheme val="minor"/>
      </rPr>
      <t>Includes youth disenrolled from MassHealth and youth still enrolled in MassHealth but disenrolled from an ICC eligible benefit category.  Does not include youth changing to a different MCE.</t>
    </r>
  </si>
  <si>
    <r>
      <rPr>
        <b/>
        <sz val="11"/>
        <color indexed="8"/>
        <rFont val="Calibri"/>
        <family val="2"/>
      </rPr>
      <t xml:space="preserve">Out of home:  </t>
    </r>
    <r>
      <rPr>
        <sz val="11"/>
        <color theme="1"/>
        <rFont val="Calibri"/>
        <family val="2"/>
        <scheme val="minor"/>
      </rPr>
      <t>Includes youth who are placed out of home and unable to return to community even with ICC supports.</t>
    </r>
  </si>
  <si>
    <r>
      <rPr>
        <b/>
        <sz val="11"/>
        <color indexed="8"/>
        <rFont val="Calibri"/>
        <family val="2"/>
      </rPr>
      <t xml:space="preserve">Youth 21:  </t>
    </r>
    <r>
      <rPr>
        <sz val="11"/>
        <color theme="1"/>
        <rFont val="Calibri"/>
        <family val="2"/>
        <scheme val="minor"/>
      </rPr>
      <t>Youth who has aged out because he/she is now 21.</t>
    </r>
  </si>
  <si>
    <t>Distribution of Youth Waiting at End of Month by CSA</t>
  </si>
  <si>
    <t>July</t>
  </si>
  <si>
    <t>August</t>
  </si>
  <si>
    <t>September</t>
  </si>
  <si>
    <t>October</t>
  </si>
  <si>
    <t>November</t>
  </si>
  <si>
    <t>December</t>
  </si>
  <si>
    <t>January</t>
  </si>
  <si>
    <t>February</t>
  </si>
  <si>
    <t>March</t>
  </si>
  <si>
    <t>April</t>
  </si>
  <si>
    <t>June</t>
  </si>
  <si>
    <t>Cumulative Percent</t>
  </si>
  <si>
    <t>71-80</t>
  </si>
  <si>
    <t>Distribution of Time from Family Request to Date Offered for Initial Appointment to Occur for Youth Starting Service in Current Month</t>
  </si>
  <si>
    <t>81-90</t>
  </si>
  <si>
    <t>225 - 249</t>
  </si>
  <si>
    <r>
      <rPr>
        <b/>
        <sz val="11"/>
        <color indexed="8"/>
        <rFont val="Calibri"/>
        <family val="2"/>
      </rPr>
      <t xml:space="preserve">Not MassHealth Eligible:  </t>
    </r>
    <r>
      <rPr>
        <sz val="11"/>
        <color theme="1"/>
        <rFont val="Calibri"/>
        <family val="2"/>
        <scheme val="minor"/>
      </rPr>
      <t xml:space="preserve">Youth who is no longer eligible for MassHealth Standard or CommonHealth. </t>
    </r>
  </si>
  <si>
    <r>
      <rPr>
        <b/>
        <sz val="11"/>
        <color indexed="8"/>
        <rFont val="Calibri"/>
        <family val="2"/>
      </rPr>
      <t xml:space="preserve">Goals Met:  </t>
    </r>
    <r>
      <rPr>
        <sz val="11"/>
        <color theme="1"/>
        <rFont val="Calibri"/>
        <family val="2"/>
        <scheme val="minor"/>
      </rPr>
      <t>Youth who no longer meets medical necessity criteria because goals have been met and continued services are not required in preventing worsening of behavioral health condition.</t>
    </r>
  </si>
  <si>
    <r>
      <rPr>
        <b/>
        <sz val="11"/>
        <color indexed="8"/>
        <rFont val="Calibri"/>
        <family val="2"/>
      </rPr>
      <t>Family Moved:</t>
    </r>
    <r>
      <rPr>
        <sz val="11"/>
        <color theme="1"/>
        <rFont val="Calibri"/>
        <family val="2"/>
        <scheme val="minor"/>
      </rPr>
      <t xml:space="preserve">  Includes youth/family who move too far away for the current CSA or move out of the CSA area because of a change in caregiver.</t>
    </r>
  </si>
  <si>
    <r>
      <rPr>
        <b/>
        <sz val="11"/>
        <color indexed="8"/>
        <rFont val="Calibri"/>
        <family val="2"/>
      </rPr>
      <t xml:space="preserve">Consent withdrawn:  </t>
    </r>
    <r>
      <rPr>
        <sz val="11"/>
        <color theme="1"/>
        <rFont val="Calibri"/>
        <family val="2"/>
        <scheme val="minor"/>
      </rPr>
      <t>Youth/family who indicate they no longer want services, either by formally withdrawing consent, or by no longer engaging in or participating in services.</t>
    </r>
  </si>
  <si>
    <t>Managed Care Entities and served by a community service agency.</t>
  </si>
  <si>
    <r>
      <rPr>
        <b/>
        <sz val="11"/>
        <color indexed="8"/>
        <rFont val="Calibri"/>
        <family val="2"/>
      </rPr>
      <t xml:space="preserve">MCE:  </t>
    </r>
    <r>
      <rPr>
        <sz val="11"/>
        <color theme="1"/>
        <rFont val="Calibri"/>
        <family val="2"/>
        <scheme val="minor"/>
      </rPr>
      <t>Managed Care Entities</t>
    </r>
  </si>
  <si>
    <t>Referrals are defined as calls to the CSA requesting ICC services on behalf of a youth, where the referral source (if not the family/youth themselves) has spoken with the family and believes the member is appropriate for and interested in the ICC service. Referrals exclude calls regarding people who are out of the age range for the service, or who do not have MassHealth Standard or MassHealth CommonHealth.  Date for referral is considered date referral made, even if just a message.</t>
  </si>
  <si>
    <t>All Reasons</t>
  </si>
  <si>
    <t xml:space="preserve">Distribution of Waiting Time for Youth Starting in Current Month </t>
  </si>
  <si>
    <t>Median Time (Days)</t>
  </si>
  <si>
    <t>Mode Time (Days)</t>
  </si>
  <si>
    <t>Seasoned Caseload</t>
  </si>
  <si>
    <t>Seasoned Full Time ICCs Only</t>
  </si>
  <si>
    <t>All Full Time ICCs</t>
  </si>
  <si>
    <t>Full Time = &gt;.7 FTE.</t>
  </si>
  <si>
    <t>Based on caseload per FTE rounded to nearest whole number.</t>
  </si>
  <si>
    <t xml:space="preserve">       Average Caseload (All FTEs) = </t>
  </si>
  <si>
    <t>Cumulative Caseload</t>
  </si>
  <si>
    <t>275 - 299</t>
  </si>
  <si>
    <t>250 - 274</t>
  </si>
  <si>
    <t>300 - 324</t>
  </si>
  <si>
    <t>325 - 349</t>
  </si>
  <si>
    <t>350 - 374</t>
  </si>
  <si>
    <t>375 - 399</t>
  </si>
  <si>
    <t>Oct-13</t>
  </si>
  <si>
    <t>D/C Current Month</t>
  </si>
  <si>
    <t>D/C Current Month LOS</t>
  </si>
  <si>
    <t>Start Median</t>
  </si>
  <si>
    <t>Start Mode</t>
  </si>
  <si>
    <t>Jul-19</t>
  </si>
  <si>
    <t>19</t>
  </si>
  <si>
    <t>Aug-19</t>
  </si>
  <si>
    <t>Sep-19</t>
  </si>
  <si>
    <t>Oct-19</t>
  </si>
  <si>
    <t>Nov-19</t>
  </si>
  <si>
    <t>Dec-19</t>
  </si>
  <si>
    <t>Jan-20</t>
  </si>
  <si>
    <t>20</t>
  </si>
  <si>
    <t xml:space="preserve"> </t>
  </si>
  <si>
    <t>Feb-20</t>
  </si>
  <si>
    <t>Mar-20</t>
  </si>
  <si>
    <t>Apr-20</t>
  </si>
  <si>
    <t>May-20</t>
  </si>
  <si>
    <t>Jun-20</t>
  </si>
  <si>
    <t>Jan-20 (LOS)</t>
  </si>
  <si>
    <t>Jan-20 (N)</t>
  </si>
  <si>
    <t>Jan-20 (%)</t>
  </si>
  <si>
    <t>2/25/2020</t>
  </si>
  <si>
    <t>Prepared by the Massachusetts Behavioral Health Partnership on 2/25/2020.</t>
  </si>
  <si>
    <t xml:space="preserve">CSA Monthly Report for </t>
  </si>
  <si>
    <t>January 2020</t>
  </si>
  <si>
    <t xml:space="preserve">CSA Monthly Report for January 2020, Report </t>
  </si>
  <si>
    <t>1 - 10</t>
  </si>
  <si>
    <t>1 - 3</t>
  </si>
  <si>
    <t>11 - 20</t>
  </si>
  <si>
    <t>4 - 10</t>
  </si>
  <si>
    <t>21 - 30</t>
  </si>
  <si>
    <t>11 - 14</t>
  </si>
  <si>
    <t>31 - 40</t>
  </si>
  <si>
    <t>15 - 20</t>
  </si>
  <si>
    <t>41 - 50</t>
  </si>
  <si>
    <t>51 - 60</t>
  </si>
  <si>
    <t>61 - 70</t>
  </si>
  <si>
    <t>71 - 80</t>
  </si>
  <si>
    <t>81 - 90</t>
  </si>
  <si>
    <t>91 - 100</t>
  </si>
  <si>
    <t>&gt;100</t>
  </si>
  <si>
    <t xml:space="preserve">Graph shows </t>
  </si>
  <si>
    <t>% of youth enrolled.</t>
  </si>
  <si>
    <t>Graph shows 83% of youth enrolled.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</si>
</sst>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409]mmm\-yy;@"/>
    <numFmt numFmtId="165" formatCode="0.0"/>
    <numFmt numFmtId="166" formatCode="[$-409]mmmm\ d\,\ yyyy;@"/>
    <numFmt numFmtId="167" formatCode="#,##0.0_);[Red]\(#,##0.0\)"/>
    <numFmt numFmtId="168" formatCode="0.0%"/>
  </numFmts>
  <fonts count="31" x14ac:knownFonts="1">
    <font>
      <sz val="11"/>
      <color theme="1"/>
      <name val="Calibri"/>
      <family val="2"/>
      <scheme val="minor"/>
    </font>
    <font>
      <sz val="11"/>
      <color indexed="8"/>
      <name val="Calibri"/>
      <family val="2"/>
    </font>
    <font>
      <sz val="11"/>
      <color indexed="8"/>
      <name val="Calibri"/>
      <family val="2"/>
    </font>
    <font>
      <sz val="8"/>
      <name val="Calibri"/>
      <family val="2"/>
    </font>
    <font>
      <sz val="10"/>
      <color indexed="8"/>
      <name val="Calibri"/>
      <family val="2"/>
    </font>
    <font>
      <b/>
      <sz val="18"/>
      <color indexed="8"/>
      <name val="Calibri"/>
      <family val="2"/>
    </font>
    <font>
      <b/>
      <sz val="16"/>
      <color indexed="8"/>
      <name val="Calibri"/>
      <family val="2"/>
    </font>
    <font>
      <b/>
      <u/>
      <sz val="16"/>
      <color indexed="8"/>
      <name val="Calibri"/>
      <family val="2"/>
    </font>
    <font>
      <sz val="10"/>
      <color indexed="24"/>
      <name val="Arial"/>
      <family val="2"/>
    </font>
    <font>
      <sz val="10"/>
      <color indexed="36"/>
      <name val="Arial"/>
      <family val="2"/>
    </font>
    <font>
      <sz val="11"/>
      <color indexed="8"/>
      <name val="Calibri"/>
      <family val="2"/>
    </font>
    <font>
      <sz val="10"/>
      <name val="Arial"/>
      <family val="2"/>
    </font>
    <font>
      <sz val="8"/>
      <name val="Arial"/>
      <family val="2"/>
    </font>
    <font>
      <b/>
      <sz val="14"/>
      <name val="Arial"/>
      <family val="2"/>
    </font>
    <font>
      <b/>
      <sz val="10"/>
      <name val="Arial"/>
      <family val="2"/>
    </font>
    <font>
      <sz val="11"/>
      <name val="Calibri"/>
      <family val="2"/>
    </font>
    <font>
      <sz val="11"/>
      <color indexed="8"/>
      <name val="Calibri"/>
      <family val="2"/>
    </font>
    <font>
      <b/>
      <sz val="14"/>
      <color indexed="8"/>
      <name val="Calibri"/>
      <family val="2"/>
    </font>
    <font>
      <sz val="14"/>
      <color indexed="8"/>
      <name val="Calibri"/>
      <family val="2"/>
    </font>
    <font>
      <b/>
      <sz val="24"/>
      <color indexed="8"/>
      <name val="Calibri"/>
      <family val="2"/>
    </font>
    <font>
      <b/>
      <sz val="20"/>
      <color indexed="8"/>
      <name val="Arial"/>
      <family val="2"/>
    </font>
    <font>
      <sz val="11"/>
      <color indexed="8"/>
      <name val="Calibri"/>
      <family val="2"/>
    </font>
    <font>
      <b/>
      <sz val="11"/>
      <color indexed="8"/>
      <name val="Calibri"/>
      <family val="2"/>
    </font>
    <font>
      <b/>
      <sz val="11"/>
      <color indexed="8"/>
      <name val="Calibri"/>
      <family val="2"/>
    </font>
    <font>
      <sz val="12"/>
      <color indexed="8"/>
      <name val="Calibri"/>
      <family val="2"/>
    </font>
    <font>
      <sz val="11"/>
      <color indexed="8"/>
      <name val="Calibri"/>
      <family val="2"/>
    </font>
    <font>
      <sz val="11"/>
      <color theme="1"/>
      <name val="Calibri"/>
      <family val="2"/>
      <scheme val="minor"/>
    </font>
    <font>
      <sz val="10"/>
      <color rgb="FFC00000"/>
      <name val="Arial"/>
      <family val="2"/>
    </font>
    <font>
      <sz val="10"/>
      <color rgb="FF92D050"/>
      <name val="Arial"/>
      <family val="2"/>
    </font>
    <font>
      <sz val="10"/>
      <color theme="1"/>
      <name val="Calibri"/>
      <family val="2"/>
      <scheme val="minor"/>
    </font>
    <font>
      <sz val="11"/>
      <color theme="1"/>
      <name val="Cambria"/>
      <family val="1"/>
      <scheme val="major"/>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11" fillId="0" borderId="0"/>
    <xf numFmtId="9" fontId="2" fillId="0" borderId="0" applyFont="0" applyFill="0" applyBorder="0" applyAlignment="0" applyProtection="0"/>
  </cellStyleXfs>
  <cellXfs count="222">
    <xf numFmtId="0" fontId="0" fillId="0" borderId="0" xfId="0"/>
    <xf numFmtId="0" fontId="0" fillId="2" borderId="1" xfId="0" applyFill="1" applyBorder="1" applyAlignment="1">
      <alignment horizontal="center" wrapText="1"/>
    </xf>
    <xf numFmtId="1" fontId="0" fillId="0" borderId="0" xfId="0" applyNumberFormat="1"/>
    <xf numFmtId="0" fontId="0" fillId="0" borderId="2" xfId="0" applyBorder="1" applyAlignment="1">
      <alignment horizontal="center"/>
    </xf>
    <xf numFmtId="0" fontId="0" fillId="0" borderId="3" xfId="0" applyBorder="1"/>
    <xf numFmtId="0" fontId="0" fillId="0" borderId="0" xfId="0" applyBorder="1"/>
    <xf numFmtId="164" fontId="0" fillId="0" borderId="0" xfId="0" applyNumberFormat="1" applyBorder="1"/>
    <xf numFmtId="0" fontId="0" fillId="0" borderId="4" xfId="0" applyBorder="1"/>
    <xf numFmtId="0" fontId="0" fillId="2" borderId="5" xfId="0" applyFill="1" applyBorder="1" applyAlignment="1">
      <alignment horizontal="center" wrapText="1"/>
    </xf>
    <xf numFmtId="0" fontId="0" fillId="2" borderId="6" xfId="0" applyFill="1" applyBorder="1" applyAlignment="1">
      <alignment horizontal="center" wrapText="1"/>
    </xf>
    <xf numFmtId="0" fontId="0" fillId="0" borderId="7" xfId="0" applyBorder="1" applyAlignment="1">
      <alignment horizontal="center"/>
    </xf>
    <xf numFmtId="16" fontId="0" fillId="0" borderId="0" xfId="0" quotePrefix="1" applyNumberFormat="1" applyBorder="1" applyAlignment="1">
      <alignment horizontal="center"/>
    </xf>
    <xf numFmtId="0" fontId="0" fillId="0" borderId="0" xfId="0" applyBorder="1" applyAlignment="1">
      <alignment horizontal="center"/>
    </xf>
    <xf numFmtId="0" fontId="0" fillId="0" borderId="0" xfId="0" quotePrefix="1" applyBorder="1" applyAlignment="1">
      <alignment horizontal="center"/>
    </xf>
    <xf numFmtId="0" fontId="0" fillId="0" borderId="0" xfId="0" applyAlignment="1">
      <alignment wrapText="1"/>
    </xf>
    <xf numFmtId="0" fontId="4" fillId="0" borderId="0" xfId="0" applyFont="1"/>
    <xf numFmtId="165" fontId="0" fillId="0" borderId="0" xfId="0" applyNumberFormat="1" applyBorder="1"/>
    <xf numFmtId="0" fontId="0" fillId="0" borderId="0" xfId="0" applyBorder="1" applyAlignment="1">
      <alignment horizontal="right"/>
    </xf>
    <xf numFmtId="0" fontId="0" fillId="0" borderId="7" xfId="0" applyBorder="1"/>
    <xf numFmtId="0" fontId="0" fillId="0" borderId="8" xfId="0" applyBorder="1"/>
    <xf numFmtId="0" fontId="0" fillId="0" borderId="8" xfId="0" applyFill="1" applyBorder="1" applyAlignment="1">
      <alignment horizontal="center"/>
    </xf>
    <xf numFmtId="0" fontId="0" fillId="0" borderId="2" xfId="0" applyBorder="1"/>
    <xf numFmtId="164" fontId="0" fillId="0" borderId="0" xfId="0" applyNumberFormat="1" applyBorder="1" applyAlignment="1">
      <alignment horizontal="center"/>
    </xf>
    <xf numFmtId="9" fontId="10" fillId="0" borderId="0" xfId="2" applyFont="1" applyBorder="1" applyAlignment="1">
      <alignment horizontal="center"/>
    </xf>
    <xf numFmtId="0" fontId="0" fillId="0" borderId="9" xfId="0" applyBorder="1"/>
    <xf numFmtId="1" fontId="0" fillId="0" borderId="0" xfId="0" applyNumberFormat="1" applyBorder="1"/>
    <xf numFmtId="0" fontId="11" fillId="0" borderId="0" xfId="1"/>
    <xf numFmtId="0" fontId="0" fillId="0" borderId="0" xfId="0" applyBorder="1" applyAlignment="1">
      <alignment horizontal="right" wrapText="1"/>
    </xf>
    <xf numFmtId="0" fontId="0" fillId="0" borderId="0" xfId="0" applyBorder="1" applyAlignment="1">
      <alignment horizontal="center" wrapText="1"/>
    </xf>
    <xf numFmtId="9" fontId="21" fillId="0" borderId="0" xfId="2" applyFont="1" applyBorder="1"/>
    <xf numFmtId="1" fontId="21" fillId="0" borderId="0" xfId="2" applyNumberFormat="1" applyFont="1" applyBorder="1"/>
    <xf numFmtId="165" fontId="21" fillId="0" borderId="0" xfId="2" applyNumberFormat="1" applyFont="1" applyBorder="1"/>
    <xf numFmtId="0" fontId="0" fillId="0" borderId="0" xfId="0" quotePrefix="1" applyNumberFormat="1" applyBorder="1" applyAlignment="1">
      <alignment horizontal="center"/>
    </xf>
    <xf numFmtId="165" fontId="0" fillId="0" borderId="4" xfId="0" applyNumberFormat="1" applyBorder="1"/>
    <xf numFmtId="0" fontId="0" fillId="0" borderId="0" xfId="0" applyFill="1" applyBorder="1"/>
    <xf numFmtId="9" fontId="10" fillId="0" borderId="0" xfId="2" applyFont="1" applyFill="1" applyBorder="1" applyAlignment="1">
      <alignment horizontal="center"/>
    </xf>
    <xf numFmtId="0" fontId="1" fillId="0" borderId="0" xfId="0" applyFont="1"/>
    <xf numFmtId="0" fontId="15" fillId="0" borderId="0" xfId="1" applyFont="1"/>
    <xf numFmtId="0" fontId="15" fillId="0" borderId="1" xfId="1" applyFont="1" applyFill="1" applyBorder="1" applyAlignment="1">
      <alignment horizontal="center" wrapText="1"/>
    </xf>
    <xf numFmtId="0" fontId="16" fillId="0" borderId="0" xfId="0" applyFont="1"/>
    <xf numFmtId="0" fontId="1" fillId="0" borderId="0" xfId="0" applyFont="1" applyBorder="1" applyAlignment="1">
      <alignment horizontal="left" vertical="top" wrapText="1"/>
    </xf>
    <xf numFmtId="14" fontId="0" fillId="0" borderId="0" xfId="0" applyNumberFormat="1"/>
    <xf numFmtId="165" fontId="15" fillId="0" borderId="0" xfId="1" applyNumberFormat="1" applyFont="1"/>
    <xf numFmtId="0" fontId="0" fillId="0" borderId="0" xfId="0" applyBorder="1" applyAlignment="1">
      <alignment wrapText="1"/>
    </xf>
    <xf numFmtId="0" fontId="0" fillId="2" borderId="0" xfId="0" applyFill="1" applyBorder="1" applyAlignment="1">
      <alignment horizontal="center" wrapText="1"/>
    </xf>
    <xf numFmtId="0" fontId="0" fillId="0" borderId="7" xfId="0" applyFill="1" applyBorder="1" applyAlignment="1">
      <alignment horizontal="center" wrapText="1"/>
    </xf>
    <xf numFmtId="0" fontId="0" fillId="0" borderId="4" xfId="0" applyNumberFormat="1" applyBorder="1" applyAlignment="1">
      <alignment horizontal="center"/>
    </xf>
    <xf numFmtId="0" fontId="0" fillId="0" borderId="4" xfId="0" quotePrefix="1" applyNumberFormat="1" applyBorder="1" applyAlignment="1">
      <alignment horizontal="center"/>
    </xf>
    <xf numFmtId="38" fontId="0" fillId="0" borderId="0" xfId="0" applyNumberFormat="1" applyBorder="1"/>
    <xf numFmtId="0" fontId="0" fillId="2" borderId="7" xfId="0" applyFill="1" applyBorder="1" applyAlignment="1">
      <alignment horizontal="center" wrapText="1"/>
    </xf>
    <xf numFmtId="0" fontId="0" fillId="2" borderId="2" xfId="0" applyFill="1" applyBorder="1" applyAlignment="1">
      <alignment horizontal="center" wrapText="1"/>
    </xf>
    <xf numFmtId="17" fontId="0" fillId="0" borderId="0" xfId="0" applyNumberFormat="1"/>
    <xf numFmtId="0" fontId="0" fillId="0" borderId="0" xfId="0" applyFill="1" applyBorder="1" applyAlignment="1">
      <alignment horizontal="center" wrapText="1"/>
    </xf>
    <xf numFmtId="0" fontId="0" fillId="3" borderId="0" xfId="0" applyFill="1"/>
    <xf numFmtId="0" fontId="1" fillId="3" borderId="0" xfId="0" applyFont="1" applyFill="1" applyBorder="1" applyAlignment="1">
      <alignment horizontal="left" vertical="top" wrapText="1"/>
    </xf>
    <xf numFmtId="0" fontId="0" fillId="3" borderId="0" xfId="0" applyFill="1" applyBorder="1"/>
    <xf numFmtId="0" fontId="0" fillId="3" borderId="0" xfId="0" applyFill="1" applyBorder="1" applyAlignment="1">
      <alignment vertical="top" wrapText="1"/>
    </xf>
    <xf numFmtId="0" fontId="0" fillId="3" borderId="0" xfId="0" applyNumberFormat="1" applyFill="1" applyBorder="1" applyAlignment="1">
      <alignment vertical="top" wrapText="1"/>
    </xf>
    <xf numFmtId="0" fontId="0" fillId="3" borderId="0" xfId="0" applyFill="1" applyBorder="1" applyAlignment="1">
      <alignment horizontal="left" vertical="top" wrapText="1"/>
    </xf>
    <xf numFmtId="0" fontId="0" fillId="3" borderId="10" xfId="0" applyFill="1" applyBorder="1"/>
    <xf numFmtId="0" fontId="0" fillId="3" borderId="11" xfId="0" applyFill="1" applyBorder="1"/>
    <xf numFmtId="0" fontId="0" fillId="3" borderId="10" xfId="0" applyFill="1" applyBorder="1" applyAlignment="1">
      <alignment wrapText="1"/>
    </xf>
    <xf numFmtId="0" fontId="0" fillId="3" borderId="0" xfId="0" applyFill="1" applyBorder="1" applyAlignment="1">
      <alignment wrapText="1"/>
    </xf>
    <xf numFmtId="0" fontId="0" fillId="3" borderId="11" xfId="0" applyFill="1" applyBorder="1" applyAlignment="1">
      <alignment wrapText="1"/>
    </xf>
    <xf numFmtId="0" fontId="4" fillId="3" borderId="0" xfId="0" applyFont="1" applyFill="1" applyBorder="1" applyAlignment="1">
      <alignment wrapText="1"/>
    </xf>
    <xf numFmtId="0" fontId="4" fillId="3" borderId="12" xfId="0" applyFont="1" applyFill="1" applyBorder="1" applyAlignment="1">
      <alignment wrapText="1"/>
    </xf>
    <xf numFmtId="0" fontId="4" fillId="3" borderId="1" xfId="0" applyFont="1" applyFill="1" applyBorder="1" applyAlignment="1">
      <alignment horizontal="center" wrapText="1"/>
    </xf>
    <xf numFmtId="0" fontId="4" fillId="3" borderId="11" xfId="0" applyFont="1" applyFill="1" applyBorder="1" applyAlignment="1">
      <alignment wrapText="1"/>
    </xf>
    <xf numFmtId="0" fontId="8" fillId="3" borderId="1" xfId="0" applyFont="1" applyFill="1" applyBorder="1" applyAlignment="1">
      <alignment horizontal="center"/>
    </xf>
    <xf numFmtId="164" fontId="4" fillId="3" borderId="1" xfId="0" applyNumberFormat="1" applyFont="1" applyFill="1" applyBorder="1" applyAlignment="1">
      <alignment horizontal="left"/>
    </xf>
    <xf numFmtId="9" fontId="4" fillId="3" borderId="1" xfId="0" applyNumberFormat="1" applyFont="1" applyFill="1" applyBorder="1" applyAlignment="1">
      <alignment horizontal="center"/>
    </xf>
    <xf numFmtId="0" fontId="4" fillId="3" borderId="13" xfId="0" applyFont="1" applyFill="1" applyBorder="1"/>
    <xf numFmtId="0" fontId="9" fillId="3" borderId="1" xfId="0" applyFont="1" applyFill="1" applyBorder="1" applyAlignment="1">
      <alignment horizontal="center"/>
    </xf>
    <xf numFmtId="0" fontId="4" fillId="3" borderId="1" xfId="0" applyFont="1" applyFill="1" applyBorder="1" applyAlignment="1">
      <alignment horizontal="left"/>
    </xf>
    <xf numFmtId="0" fontId="4" fillId="3" borderId="0" xfId="0" applyFont="1" applyFill="1" applyBorder="1"/>
    <xf numFmtId="0" fontId="4" fillId="3" borderId="1" xfId="0" applyFont="1" applyFill="1" applyBorder="1" applyAlignment="1">
      <alignment horizontal="center"/>
    </xf>
    <xf numFmtId="1" fontId="4" fillId="3" borderId="1" xfId="0" applyNumberFormat="1" applyFont="1" applyFill="1" applyBorder="1" applyAlignment="1">
      <alignment horizontal="center"/>
    </xf>
    <xf numFmtId="0" fontId="4" fillId="3" borderId="11" xfId="0" applyFont="1" applyFill="1" applyBorder="1"/>
    <xf numFmtId="0" fontId="0" fillId="3" borderId="14" xfId="0" applyFill="1" applyBorder="1"/>
    <xf numFmtId="0" fontId="4" fillId="3" borderId="15" xfId="0" applyFont="1" applyFill="1" applyBorder="1"/>
    <xf numFmtId="0" fontId="4" fillId="3" borderId="12" xfId="0" applyFont="1" applyFill="1" applyBorder="1"/>
    <xf numFmtId="0" fontId="0" fillId="3" borderId="1" xfId="0" applyFill="1" applyBorder="1" applyAlignment="1">
      <alignment horizontal="center" wrapText="1"/>
    </xf>
    <xf numFmtId="0" fontId="4" fillId="3" borderId="14" xfId="0" applyFont="1" applyFill="1" applyBorder="1"/>
    <xf numFmtId="0" fontId="0" fillId="3" borderId="12" xfId="0" applyFill="1" applyBorder="1"/>
    <xf numFmtId="165" fontId="4" fillId="3" borderId="1" xfId="0" applyNumberFormat="1" applyFont="1" applyFill="1" applyBorder="1" applyAlignment="1">
      <alignment horizontal="center"/>
    </xf>
    <xf numFmtId="0" fontId="18" fillId="3" borderId="0" xfId="0" applyFont="1" applyFill="1" applyBorder="1"/>
    <xf numFmtId="0" fontId="18" fillId="3" borderId="0" xfId="0" applyFont="1" applyFill="1" applyBorder="1" applyAlignment="1">
      <alignment horizontal="left"/>
    </xf>
    <xf numFmtId="0" fontId="0" fillId="3" borderId="15" xfId="0" applyFill="1" applyBorder="1"/>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9" fontId="0" fillId="3" borderId="1" xfId="0" applyNumberFormat="1" applyFill="1" applyBorder="1" applyAlignment="1">
      <alignment horizontal="center" wrapText="1"/>
    </xf>
    <xf numFmtId="1" fontId="0" fillId="3" borderId="1" xfId="0" applyNumberFormat="1" applyFill="1" applyBorder="1" applyAlignment="1">
      <alignment horizontal="center" wrapText="1"/>
    </xf>
    <xf numFmtId="0" fontId="0" fillId="3" borderId="16" xfId="0" applyFill="1" applyBorder="1"/>
    <xf numFmtId="0" fontId="0" fillId="3" borderId="17" xfId="0" applyFill="1" applyBorder="1"/>
    <xf numFmtId="0" fontId="0" fillId="3" borderId="18" xfId="0" applyFill="1" applyBorder="1"/>
    <xf numFmtId="0" fontId="11" fillId="3" borderId="16" xfId="1" applyFill="1" applyBorder="1"/>
    <xf numFmtId="0" fontId="11" fillId="3" borderId="17" xfId="1" applyFill="1" applyBorder="1"/>
    <xf numFmtId="0" fontId="11" fillId="3" borderId="18" xfId="1" applyFill="1" applyBorder="1"/>
    <xf numFmtId="0" fontId="11" fillId="3" borderId="10" xfId="1" applyFill="1" applyBorder="1"/>
    <xf numFmtId="0" fontId="11" fillId="3" borderId="0" xfId="1" applyFill="1" applyBorder="1"/>
    <xf numFmtId="0" fontId="11" fillId="3" borderId="11" xfId="1" applyFill="1" applyBorder="1"/>
    <xf numFmtId="0" fontId="13" fillId="3" borderId="0" xfId="1" applyFont="1" applyFill="1" applyBorder="1"/>
    <xf numFmtId="0" fontId="14" fillId="3" borderId="0" xfId="1" applyFont="1" applyFill="1" applyBorder="1"/>
    <xf numFmtId="0" fontId="11" fillId="3" borderId="10" xfId="1" applyFont="1" applyFill="1" applyBorder="1"/>
    <xf numFmtId="0" fontId="11" fillId="3" borderId="0" xfId="1" applyFont="1" applyFill="1" applyBorder="1"/>
    <xf numFmtId="0" fontId="11" fillId="3" borderId="14" xfId="1" applyFont="1" applyFill="1" applyBorder="1"/>
    <xf numFmtId="0" fontId="11" fillId="3" borderId="15" xfId="1" applyFill="1" applyBorder="1"/>
    <xf numFmtId="166" fontId="11" fillId="3" borderId="15" xfId="1" applyNumberFormat="1" applyFill="1" applyBorder="1"/>
    <xf numFmtId="0" fontId="11" fillId="3" borderId="12" xfId="1" applyFill="1" applyBorder="1"/>
    <xf numFmtId="165" fontId="0" fillId="3" borderId="1" xfId="0" applyNumberFormat="1" applyFill="1" applyBorder="1" applyAlignment="1">
      <alignment horizontal="center" wrapText="1"/>
    </xf>
    <xf numFmtId="0" fontId="0" fillId="0" borderId="15" xfId="0" applyBorder="1"/>
    <xf numFmtId="164" fontId="4" fillId="3" borderId="0" xfId="0" applyNumberFormat="1" applyFont="1" applyFill="1" applyBorder="1" applyAlignment="1">
      <alignment horizontal="left"/>
    </xf>
    <xf numFmtId="0" fontId="4" fillId="3" borderId="0" xfId="0" applyFont="1" applyFill="1" applyBorder="1" applyAlignment="1">
      <alignment horizontal="center"/>
    </xf>
    <xf numFmtId="14" fontId="0" fillId="0" borderId="0" xfId="0" applyNumberFormat="1" applyAlignment="1">
      <alignment horizontal="left"/>
    </xf>
    <xf numFmtId="0" fontId="0" fillId="0" borderId="17" xfId="0" applyBorder="1" applyAlignment="1"/>
    <xf numFmtId="0" fontId="13" fillId="3" borderId="0" xfId="1" applyFont="1" applyFill="1" applyBorder="1" applyAlignment="1">
      <alignment horizontal="left"/>
    </xf>
    <xf numFmtId="0" fontId="23" fillId="3" borderId="0" xfId="0" applyFont="1" applyFill="1"/>
    <xf numFmtId="0" fontId="23" fillId="3" borderId="0" xfId="0" applyFont="1" applyFill="1" applyAlignment="1">
      <alignment vertical="top"/>
    </xf>
    <xf numFmtId="0" fontId="23" fillId="3" borderId="0" xfId="0" applyFont="1" applyFill="1" applyBorder="1" applyAlignment="1">
      <alignment vertical="top"/>
    </xf>
    <xf numFmtId="167" fontId="0" fillId="0" borderId="0" xfId="0" applyNumberFormat="1" applyBorder="1"/>
    <xf numFmtId="38" fontId="0" fillId="0" borderId="2" xfId="0" applyNumberFormat="1" applyBorder="1"/>
    <xf numFmtId="0" fontId="0" fillId="0" borderId="19" xfId="0" applyBorder="1"/>
    <xf numFmtId="164" fontId="0" fillId="0" borderId="2" xfId="0" applyNumberFormat="1" applyBorder="1"/>
    <xf numFmtId="165" fontId="0" fillId="0" borderId="2" xfId="0" applyNumberFormat="1" applyBorder="1"/>
    <xf numFmtId="9" fontId="10" fillId="0" borderId="2" xfId="2" applyFont="1" applyBorder="1"/>
    <xf numFmtId="0" fontId="0" fillId="0" borderId="20" xfId="0" applyBorder="1"/>
    <xf numFmtId="164" fontId="0" fillId="0" borderId="19" xfId="0" applyNumberFormat="1" applyBorder="1"/>
    <xf numFmtId="1" fontId="0" fillId="0" borderId="19" xfId="0" applyNumberFormat="1" applyBorder="1"/>
    <xf numFmtId="0" fontId="0" fillId="0" borderId="2" xfId="0" applyNumberFormat="1" applyBorder="1"/>
    <xf numFmtId="164" fontId="0" fillId="0" borderId="7" xfId="0" applyNumberFormat="1" applyBorder="1"/>
    <xf numFmtId="164" fontId="0" fillId="0" borderId="7" xfId="0" applyNumberFormat="1" applyBorder="1" applyAlignment="1">
      <alignment horizontal="left"/>
    </xf>
    <xf numFmtId="164" fontId="0" fillId="0" borderId="3" xfId="0" applyNumberFormat="1" applyBorder="1" applyAlignment="1">
      <alignment horizontal="left"/>
    </xf>
    <xf numFmtId="0" fontId="0" fillId="0" borderId="0" xfId="0" applyNumberFormat="1" applyBorder="1" applyAlignment="1">
      <alignment horizontal="center"/>
    </xf>
    <xf numFmtId="0" fontId="0" fillId="0" borderId="0" xfId="0" applyFill="1" applyBorder="1" applyAlignment="1">
      <alignment horizontal="center"/>
    </xf>
    <xf numFmtId="164" fontId="0" fillId="0" borderId="2" xfId="0" applyNumberFormat="1" applyBorder="1" applyAlignment="1">
      <alignment horizontal="center"/>
    </xf>
    <xf numFmtId="0" fontId="6" fillId="0" borderId="19" xfId="0" applyFont="1" applyBorder="1" applyAlignment="1">
      <alignment horizontal="center"/>
    </xf>
    <xf numFmtId="0" fontId="0" fillId="0" borderId="2" xfId="0" applyFill="1" applyBorder="1" applyAlignment="1">
      <alignment horizontal="center"/>
    </xf>
    <xf numFmtId="9" fontId="10" fillId="0" borderId="4" xfId="2" applyFont="1" applyBorder="1" applyAlignment="1">
      <alignment horizontal="center"/>
    </xf>
    <xf numFmtId="0" fontId="0" fillId="0" borderId="19" xfId="0" applyNumberFormat="1" applyBorder="1" applyAlignment="1">
      <alignment horizontal="center"/>
    </xf>
    <xf numFmtId="0" fontId="0" fillId="0" borderId="19" xfId="0" quotePrefix="1" applyNumberFormat="1" applyBorder="1" applyAlignment="1">
      <alignment horizontal="center"/>
    </xf>
    <xf numFmtId="165" fontId="0" fillId="0" borderId="19" xfId="0" applyNumberFormat="1" applyBorder="1"/>
    <xf numFmtId="0" fontId="0" fillId="0" borderId="7" xfId="0" applyBorder="1" applyAlignment="1">
      <alignment wrapText="1"/>
    </xf>
    <xf numFmtId="0" fontId="0" fillId="0" borderId="7" xfId="0" applyFill="1" applyBorder="1"/>
    <xf numFmtId="0" fontId="0" fillId="0" borderId="3" xfId="0" applyFill="1" applyBorder="1"/>
    <xf numFmtId="0" fontId="0" fillId="0" borderId="4" xfId="0" applyFill="1" applyBorder="1"/>
    <xf numFmtId="9" fontId="25" fillId="0" borderId="0" xfId="2" applyFont="1" applyBorder="1" applyAlignment="1">
      <alignment horizontal="center"/>
    </xf>
    <xf numFmtId="0" fontId="0" fillId="0" borderId="19" xfId="0" applyBorder="1" applyAlignment="1"/>
    <xf numFmtId="1" fontId="0" fillId="0" borderId="2" xfId="0" applyNumberFormat="1" applyBorder="1"/>
    <xf numFmtId="0" fontId="0" fillId="0" borderId="2" xfId="0" applyBorder="1" applyAlignment="1">
      <alignment horizontal="center" wrapText="1"/>
    </xf>
    <xf numFmtId="164" fontId="0" fillId="0" borderId="7" xfId="0" quotePrefix="1" applyNumberFormat="1" applyBorder="1"/>
    <xf numFmtId="0" fontId="5" fillId="0" borderId="19" xfId="0" applyFont="1" applyBorder="1"/>
    <xf numFmtId="165" fontId="0" fillId="0" borderId="8" xfId="0" applyNumberFormat="1" applyBorder="1"/>
    <xf numFmtId="168" fontId="0" fillId="0" borderId="0" xfId="0" applyNumberFormat="1" applyBorder="1"/>
    <xf numFmtId="0" fontId="0" fillId="0" borderId="0" xfId="0" applyNumberFormat="1" applyFill="1" applyBorder="1" applyAlignment="1">
      <alignment horizontal="center"/>
    </xf>
    <xf numFmtId="0" fontId="27" fillId="3" borderId="1" xfId="0" applyFont="1" applyFill="1" applyBorder="1" applyAlignment="1">
      <alignment horizontal="center"/>
    </xf>
    <xf numFmtId="0" fontId="28" fillId="3" borderId="1" xfId="0" applyFont="1" applyFill="1" applyBorder="1" applyAlignment="1">
      <alignment horizontal="center"/>
    </xf>
    <xf numFmtId="165" fontId="29" fillId="0" borderId="1" xfId="0" applyNumberFormat="1" applyFont="1" applyBorder="1" applyAlignment="1">
      <alignment horizontal="center"/>
    </xf>
    <xf numFmtId="1" fontId="29" fillId="0" borderId="1" xfId="0" applyNumberFormat="1" applyFont="1" applyBorder="1" applyAlignment="1">
      <alignment horizontal="center"/>
    </xf>
    <xf numFmtId="165" fontId="30" fillId="0" borderId="0" xfId="2" applyNumberFormat="1" applyFont="1" applyFill="1" applyBorder="1"/>
    <xf numFmtId="1" fontId="30" fillId="0" borderId="0" xfId="2" applyNumberFormat="1" applyFont="1" applyFill="1" applyBorder="1"/>
    <xf numFmtId="0" fontId="0" fillId="0" borderId="7" xfId="0" applyFill="1" applyBorder="1" applyAlignment="1">
      <alignment horizontal="center"/>
    </xf>
    <xf numFmtId="0" fontId="0" fillId="0" borderId="0" xfId="0" quotePrefix="1" applyFill="1" applyBorder="1" applyAlignment="1">
      <alignment horizontal="center"/>
    </xf>
    <xf numFmtId="165" fontId="13" fillId="3" borderId="11" xfId="1" applyNumberFormat="1" applyFont="1" applyFill="1" applyBorder="1" applyAlignment="1">
      <alignment horizontal="left"/>
    </xf>
    <xf numFmtId="0" fontId="1" fillId="0" borderId="0" xfId="0" applyFont="1" applyAlignment="1">
      <alignment horizontal="center" wrapText="1"/>
    </xf>
    <xf numFmtId="0" fontId="16" fillId="0" borderId="0" xfId="0" applyFont="1" applyAlignment="1">
      <alignment horizontal="center"/>
    </xf>
    <xf numFmtId="38" fontId="16" fillId="0" borderId="0" xfId="0" applyNumberFormat="1" applyFont="1" applyAlignment="1">
      <alignment horizontal="center"/>
    </xf>
    <xf numFmtId="0" fontId="1" fillId="0" borderId="0" xfId="0" quotePrefix="1" applyFont="1"/>
    <xf numFmtId="0" fontId="0" fillId="0" borderId="7" xfId="0" applyBorder="1" applyAlignment="1">
      <alignment wrapText="1"/>
    </xf>
    <xf numFmtId="9" fontId="26" fillId="0" borderId="0" xfId="2" applyFont="1" applyBorder="1"/>
    <xf numFmtId="0" fontId="0" fillId="0" borderId="4" xfId="0" quotePrefix="1"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3" xfId="0" applyFill="1" applyBorder="1" applyAlignment="1">
      <alignment horizontal="center"/>
    </xf>
    <xf numFmtId="0" fontId="0" fillId="0" borderId="0" xfId="0" applyBorder="1" applyAlignment="1">
      <alignment wrapText="1"/>
    </xf>
    <xf numFmtId="0" fontId="5" fillId="0" borderId="0" xfId="0" applyFont="1" applyBorder="1" applyAlignment="1">
      <alignment horizontal="center" wrapText="1"/>
    </xf>
    <xf numFmtId="1" fontId="15" fillId="0" borderId="1" xfId="1" applyNumberFormat="1" applyFont="1" applyFill="1" applyBorder="1" applyAlignment="1">
      <alignment horizontal="center" wrapText="1"/>
    </xf>
    <xf numFmtId="1" fontId="15" fillId="0" borderId="1" xfId="1" applyNumberFormat="1" applyFont="1" applyFill="1" applyBorder="1" applyAlignment="1">
      <alignment horizontal="center"/>
    </xf>
    <xf numFmtId="0" fontId="1" fillId="0" borderId="0" xfId="2" applyNumberFormat="1" applyFont="1" applyAlignment="1">
      <alignment horizontal="center"/>
    </xf>
    <xf numFmtId="0" fontId="6" fillId="3" borderId="0" xfId="0" applyFont="1" applyFill="1" applyAlignment="1">
      <alignment horizontal="center"/>
    </xf>
    <xf numFmtId="0" fontId="0" fillId="3" borderId="0" xfId="0" applyFill="1" applyAlignment="1">
      <alignment horizontal="center"/>
    </xf>
    <xf numFmtId="0" fontId="24" fillId="3" borderId="0" xfId="0" applyFont="1" applyFill="1" applyAlignment="1">
      <alignment horizontal="center"/>
    </xf>
    <xf numFmtId="0" fontId="7" fillId="3" borderId="0" xfId="0" applyFont="1" applyFill="1" applyAlignment="1">
      <alignment horizontal="left"/>
    </xf>
    <xf numFmtId="0" fontId="0" fillId="0" borderId="0" xfId="0" applyAlignment="1">
      <alignment horizontal="left"/>
    </xf>
    <xf numFmtId="0" fontId="19" fillId="3" borderId="16" xfId="0" applyFont="1" applyFill="1" applyBorder="1" applyAlignment="1">
      <alignment horizontal="center"/>
    </xf>
    <xf numFmtId="0" fontId="19" fillId="3" borderId="17" xfId="0" applyFont="1" applyFill="1" applyBorder="1" applyAlignment="1">
      <alignment horizontal="center"/>
    </xf>
    <xf numFmtId="0" fontId="19" fillId="3" borderId="18" xfId="0" applyFont="1" applyFill="1" applyBorder="1" applyAlignment="1">
      <alignment horizontal="center"/>
    </xf>
    <xf numFmtId="0" fontId="20" fillId="3" borderId="0" xfId="0" applyFont="1" applyFill="1" applyBorder="1" applyAlignment="1">
      <alignment horizontal="center" wrapText="1"/>
    </xf>
    <xf numFmtId="0" fontId="0" fillId="3" borderId="17" xfId="0" applyFill="1" applyBorder="1" applyAlignment="1"/>
    <xf numFmtId="0" fontId="0" fillId="3" borderId="18" xfId="0" applyFill="1" applyBorder="1" applyAlignment="1"/>
    <xf numFmtId="0" fontId="20" fillId="3" borderId="10" xfId="0" applyFont="1" applyFill="1" applyBorder="1" applyAlignment="1">
      <alignment horizontal="center"/>
    </xf>
    <xf numFmtId="0" fontId="0" fillId="0" borderId="0" xfId="0" applyBorder="1" applyAlignment="1"/>
    <xf numFmtId="0" fontId="0" fillId="0" borderId="11" xfId="0" applyBorder="1" applyAlignment="1"/>
    <xf numFmtId="0" fontId="20" fillId="3" borderId="0" xfId="0" applyFont="1" applyFill="1" applyBorder="1" applyAlignment="1">
      <alignment horizontal="center"/>
    </xf>
    <xf numFmtId="0" fontId="20" fillId="3" borderId="11" xfId="0" applyFont="1" applyFill="1" applyBorder="1" applyAlignment="1">
      <alignment horizontal="center"/>
    </xf>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0" fontId="6" fillId="0" borderId="20" xfId="0" applyFont="1" applyBorder="1" applyAlignment="1">
      <alignment horizontal="center"/>
    </xf>
    <xf numFmtId="0" fontId="0" fillId="0" borderId="19" xfId="0" applyBorder="1" applyAlignment="1">
      <alignment horizontal="center"/>
    </xf>
    <xf numFmtId="0" fontId="0" fillId="0" borderId="19" xfId="0" applyBorder="1" applyAlignment="1"/>
    <xf numFmtId="0" fontId="5" fillId="0" borderId="24" xfId="0" applyFont="1" applyBorder="1" applyAlignment="1">
      <alignment horizontal="center"/>
    </xf>
    <xf numFmtId="0" fontId="5" fillId="0" borderId="25" xfId="0" applyFont="1" applyBorder="1" applyAlignment="1">
      <alignment horizontal="center"/>
    </xf>
    <xf numFmtId="0" fontId="5" fillId="0" borderId="26" xfId="0" applyFont="1" applyBorder="1" applyAlignment="1">
      <alignment horizontal="center"/>
    </xf>
    <xf numFmtId="0" fontId="6" fillId="0" borderId="19" xfId="0" applyFont="1" applyBorder="1" applyAlignment="1">
      <alignment horizontal="center"/>
    </xf>
    <xf numFmtId="0" fontId="5" fillId="0" borderId="20" xfId="0" applyFont="1" applyBorder="1" applyAlignment="1">
      <alignment horizontal="center"/>
    </xf>
    <xf numFmtId="0" fontId="5" fillId="0" borderId="19" xfId="0" applyFont="1" applyBorder="1" applyAlignment="1">
      <alignment horizontal="center"/>
    </xf>
    <xf numFmtId="0" fontId="5" fillId="0" borderId="9" xfId="0" applyFont="1" applyBorder="1" applyAlignment="1">
      <alignment horizontal="center"/>
    </xf>
    <xf numFmtId="14" fontId="1" fillId="0" borderId="0" xfId="0" applyNumberFormat="1" applyFont="1" applyAlignment="1"/>
    <xf numFmtId="0" fontId="1" fillId="0" borderId="0" xfId="0" applyFont="1" applyAlignment="1"/>
    <xf numFmtId="0" fontId="15" fillId="0" borderId="0" xfId="1" applyFont="1" applyAlignment="1"/>
    <xf numFmtId="0" fontId="16" fillId="0" borderId="0" xfId="0" applyFont="1" applyAlignment="1"/>
    <xf numFmtId="0" fontId="17" fillId="0" borderId="21" xfId="0" applyFont="1" applyBorder="1" applyAlignment="1">
      <alignment horizontal="center"/>
    </xf>
    <xf numFmtId="0" fontId="17" fillId="0" borderId="22" xfId="0" applyFont="1" applyBorder="1" applyAlignment="1">
      <alignment horizontal="center"/>
    </xf>
    <xf numFmtId="0" fontId="17" fillId="0" borderId="23" xfId="0" applyFont="1" applyBorder="1" applyAlignment="1">
      <alignment horizontal="center"/>
    </xf>
    <xf numFmtId="0" fontId="0" fillId="0" borderId="9" xfId="0" applyBorder="1" applyAlignment="1"/>
    <xf numFmtId="0" fontId="5" fillId="0" borderId="20" xfId="0" applyFont="1" applyBorder="1" applyAlignment="1">
      <alignment horizontal="center" wrapText="1"/>
    </xf>
    <xf numFmtId="0" fontId="0" fillId="0" borderId="19" xfId="0" applyBorder="1" applyAlignment="1">
      <alignment wrapText="1"/>
    </xf>
    <xf numFmtId="0" fontId="0" fillId="0" borderId="9" xfId="0" applyBorder="1" applyAlignment="1">
      <alignment wrapText="1"/>
    </xf>
    <xf numFmtId="0" fontId="0" fillId="0" borderId="7" xfId="0" applyBorder="1" applyAlignment="1">
      <alignment wrapText="1"/>
    </xf>
    <xf numFmtId="0" fontId="0" fillId="0" borderId="0" xfId="0" applyBorder="1" applyAlignment="1">
      <alignment wrapText="1"/>
    </xf>
    <xf numFmtId="0" fontId="0" fillId="0" borderId="2" xfId="0" applyBorder="1" applyAlignment="1">
      <alignment wrapText="1"/>
    </xf>
  </cellXfs>
  <cellStyles count="3">
    <cellStyle name="Normal" xfId="0" builtinId="0"/>
    <cellStyle name="Normal_MH CSA Weekly Reporting 6.28.10v2" xfId="1"/>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Sources of All Referrals to ICC
for Current Month and Fiscal Year 2020</a:t>
            </a:r>
          </a:p>
        </c:rich>
      </c:tx>
      <c:layout>
        <c:manualLayout>
          <c:xMode val="edge"/>
          <c:yMode val="edge"/>
          <c:x val="0.27047609037746811"/>
          <c:y val="2.6616936040889622E-2"/>
        </c:manualLayout>
      </c:layout>
      <c:overlay val="0"/>
      <c:spPr>
        <a:noFill/>
        <a:ln w="25400">
          <a:noFill/>
        </a:ln>
      </c:spPr>
    </c:title>
    <c:autoTitleDeleted val="0"/>
    <c:plotArea>
      <c:layout>
        <c:manualLayout>
          <c:layoutTarget val="inner"/>
          <c:xMode val="edge"/>
          <c:yMode val="edge"/>
          <c:x val="0.10182775042235176"/>
          <c:y val="0.1742286751361162"/>
          <c:w val="0.87952320694470865"/>
          <c:h val="0.6805807622504535"/>
        </c:manualLayout>
      </c:layout>
      <c:barChart>
        <c:barDir val="col"/>
        <c:grouping val="clustered"/>
        <c:varyColors val="0"/>
        <c:ser>
          <c:idx val="0"/>
          <c:order val="0"/>
          <c:tx>
            <c:strRef>
              <c:f>Data!$C$68</c:f>
              <c:strCache>
                <c:ptCount val="1"/>
                <c:pt idx="0">
                  <c:v>Youth</c:v>
                </c:pt>
              </c:strCache>
            </c:strRef>
          </c:tx>
          <c:spPr>
            <a:solidFill>
              <a:srgbClr val="9999FF"/>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Data!$C$69:$C$82</c:f>
              <c:numCache>
                <c:formatCode>0%</c:formatCode>
                <c:ptCount val="14"/>
                <c:pt idx="0">
                  <c:v>0.14743589743589744</c:v>
                </c:pt>
                <c:pt idx="1">
                  <c:v>0.14102564102564102</c:v>
                </c:pt>
                <c:pt idx="2">
                  <c:v>1.2820512820512821E-3</c:v>
                </c:pt>
                <c:pt idx="3">
                  <c:v>0</c:v>
                </c:pt>
                <c:pt idx="4">
                  <c:v>0</c:v>
                </c:pt>
                <c:pt idx="5">
                  <c:v>0</c:v>
                </c:pt>
                <c:pt idx="6">
                  <c:v>8.461538461538462E-2</c:v>
                </c:pt>
                <c:pt idx="7">
                  <c:v>0.11794871794871795</c:v>
                </c:pt>
                <c:pt idx="8">
                  <c:v>0.1</c:v>
                </c:pt>
                <c:pt idx="9">
                  <c:v>0.18205128205128204</c:v>
                </c:pt>
                <c:pt idx="10">
                  <c:v>5.8974358974358973E-2</c:v>
                </c:pt>
                <c:pt idx="11">
                  <c:v>2.9487179487179487E-2</c:v>
                </c:pt>
                <c:pt idx="12">
                  <c:v>8.9743589743589737E-3</c:v>
                </c:pt>
                <c:pt idx="13">
                  <c:v>0.12820512820512819</c:v>
                </c:pt>
              </c:numCache>
            </c:numRef>
          </c:val>
          <c:extLst>
            <c:ext xmlns:c16="http://schemas.microsoft.com/office/drawing/2014/chart" uri="{C3380CC4-5D6E-409C-BE32-E72D297353CC}">
              <c16:uniqueId val="{00000000-C016-43EC-ADE6-070344287328}"/>
            </c:ext>
          </c:extLst>
        </c:ser>
        <c:ser>
          <c:idx val="1"/>
          <c:order val="1"/>
          <c:tx>
            <c:strRef>
              <c:f>Data!$G$68</c:f>
              <c:strCache>
                <c:ptCount val="1"/>
                <c:pt idx="0">
                  <c:v>YTD</c:v>
                </c:pt>
              </c:strCache>
            </c:strRef>
          </c:tx>
          <c:spPr>
            <a:solidFill>
              <a:srgbClr val="993366"/>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Data!$G$69:$G$82</c:f>
              <c:numCache>
                <c:formatCode>0%</c:formatCode>
                <c:ptCount val="14"/>
                <c:pt idx="0">
                  <c:v>0.15460596950826713</c:v>
                </c:pt>
                <c:pt idx="1">
                  <c:v>0.12948249946317372</c:v>
                </c:pt>
                <c:pt idx="2">
                  <c:v>1.9325746188533391E-3</c:v>
                </c:pt>
                <c:pt idx="3">
                  <c:v>4.2946102641185313E-4</c:v>
                </c:pt>
                <c:pt idx="4">
                  <c:v>6.6566459093837238E-3</c:v>
                </c:pt>
                <c:pt idx="5">
                  <c:v>6.4419153961777973E-4</c:v>
                </c:pt>
                <c:pt idx="6">
                  <c:v>6.4848614988189821E-2</c:v>
                </c:pt>
                <c:pt idx="7">
                  <c:v>0.10307064633884475</c:v>
                </c:pt>
                <c:pt idx="8">
                  <c:v>0.10178226325960919</c:v>
                </c:pt>
                <c:pt idx="9">
                  <c:v>0.17607902082885979</c:v>
                </c:pt>
                <c:pt idx="10">
                  <c:v>7.902082885978097E-2</c:v>
                </c:pt>
                <c:pt idx="11">
                  <c:v>2.6626583637534895E-2</c:v>
                </c:pt>
                <c:pt idx="12">
                  <c:v>1.5245866437620785E-2</c:v>
                </c:pt>
                <c:pt idx="13">
                  <c:v>0.13957483358385225</c:v>
                </c:pt>
              </c:numCache>
            </c:numRef>
          </c:val>
          <c:extLst>
            <c:ext xmlns:c16="http://schemas.microsoft.com/office/drawing/2014/chart" uri="{C3380CC4-5D6E-409C-BE32-E72D297353CC}">
              <c16:uniqueId val="{00000001-C016-43EC-ADE6-070344287328}"/>
            </c:ext>
          </c:extLst>
        </c:ser>
        <c:dLbls>
          <c:showLegendKey val="0"/>
          <c:showVal val="0"/>
          <c:showCatName val="0"/>
          <c:showSerName val="0"/>
          <c:showPercent val="0"/>
          <c:showBubbleSize val="0"/>
        </c:dLbls>
        <c:gapWidth val="150"/>
        <c:axId val="167325416"/>
        <c:axId val="1"/>
      </c:barChart>
      <c:catAx>
        <c:axId val="167325416"/>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Source</a:t>
                </a:r>
              </a:p>
            </c:rich>
          </c:tx>
          <c:layout>
            <c:manualLayout>
              <c:xMode val="edge"/>
              <c:yMode val="edge"/>
              <c:x val="0.4036960285414824"/>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7845229023796E-3"/>
              <c:y val="0.341197822141560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2541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Average Length of Enrollment by Discharge Reason
Fiscal Year 2019</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0466439135381114"/>
          <c:y val="0.17422867513611615"/>
          <c:w val="0.8748577929465301"/>
          <c:h val="0.67876588021778583"/>
        </c:manualLayout>
      </c:layout>
      <c:barChart>
        <c:barDir val="col"/>
        <c:grouping val="clustered"/>
        <c:varyColors val="0"/>
        <c:ser>
          <c:idx val="0"/>
          <c:order val="0"/>
          <c:tx>
            <c:strRef>
              <c:f>Data!$C$105</c:f>
              <c:strCache>
                <c:ptCount val="1"/>
                <c:pt idx="0">
                  <c:v>Jan-20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Data!$B$121:$B$128</c:f>
              <c:numCache>
                <c:formatCode>0.0</c:formatCode>
                <c:ptCount val="8"/>
                <c:pt idx="0">
                  <c:v>10.959475409836068</c:v>
                </c:pt>
                <c:pt idx="1">
                  <c:v>4.4792400796690659</c:v>
                </c:pt>
                <c:pt idx="2">
                  <c:v>4.809095716552088</c:v>
                </c:pt>
                <c:pt idx="3">
                  <c:v>3.427719821162444</c:v>
                </c:pt>
                <c:pt idx="4">
                  <c:v>6.2488822652757081</c:v>
                </c:pt>
                <c:pt idx="5">
                  <c:v>12.808743169398909</c:v>
                </c:pt>
                <c:pt idx="6">
                  <c:v>16.213114754098363</c:v>
                </c:pt>
                <c:pt idx="7">
                  <c:v>6.1752608047690023</c:v>
                </c:pt>
              </c:numCache>
            </c:numRef>
          </c:val>
          <c:extLst>
            <c:ext xmlns:c16="http://schemas.microsoft.com/office/drawing/2014/chart" uri="{C3380CC4-5D6E-409C-BE32-E72D297353CC}">
              <c16:uniqueId val="{00000000-CA38-4435-B7A5-2ECD094799B8}"/>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Data!$F$121:$F$128</c:f>
              <c:numCache>
                <c:formatCode>0.0</c:formatCode>
                <c:ptCount val="8"/>
                <c:pt idx="0">
                  <c:v>10.70523663326189</c:v>
                </c:pt>
                <c:pt idx="1">
                  <c:v>4.420420808054736</c:v>
                </c:pt>
                <c:pt idx="2">
                  <c:v>3.7429631920816591</c:v>
                </c:pt>
                <c:pt idx="3">
                  <c:v>6.2411657559198535</c:v>
                </c:pt>
                <c:pt idx="4">
                  <c:v>5.7540983606557345</c:v>
                </c:pt>
                <c:pt idx="5">
                  <c:v>10.320741268709908</c:v>
                </c:pt>
                <c:pt idx="6">
                  <c:v>17.742388758782202</c:v>
                </c:pt>
                <c:pt idx="7">
                  <c:v>5.865661521279562</c:v>
                </c:pt>
              </c:numCache>
            </c:numRef>
          </c:val>
          <c:extLst>
            <c:ext xmlns:c16="http://schemas.microsoft.com/office/drawing/2014/chart" uri="{C3380CC4-5D6E-409C-BE32-E72D297353CC}">
              <c16:uniqueId val="{00000001-CA38-4435-B7A5-2ECD094799B8}"/>
            </c:ext>
          </c:extLst>
        </c:ser>
        <c:dLbls>
          <c:showLegendKey val="0"/>
          <c:showVal val="0"/>
          <c:showCatName val="0"/>
          <c:showSerName val="0"/>
          <c:showPercent val="0"/>
          <c:showBubbleSize val="0"/>
        </c:dLbls>
        <c:gapWidth val="150"/>
        <c:axId val="167333280"/>
        <c:axId val="1"/>
      </c:barChart>
      <c:catAx>
        <c:axId val="16733328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Length of Enrollment (Months)</a:t>
                </a:r>
              </a:p>
            </c:rich>
          </c:tx>
          <c:layout>
            <c:manualLayout>
              <c:xMode val="edge"/>
              <c:yMode val="edge"/>
              <c:x val="2.6166097838452786E-2"/>
              <c:y val="0.237749546279491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3328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75" b="1" i="0" u="none" strike="noStrike" baseline="0">
                <a:solidFill>
                  <a:srgbClr val="000000"/>
                </a:solidFill>
                <a:latin typeface="Arial"/>
                <a:ea typeface="Arial"/>
                <a:cs typeface="Arial"/>
              </a:defRPr>
            </a:pPr>
            <a:r>
              <a:rPr lang="en-US"/>
              <a:t>YTD Care Coordinator FTEs by Training for Fiscal 2019</a:t>
            </a:r>
          </a:p>
        </c:rich>
      </c:tx>
      <c:layout>
        <c:manualLayout>
          <c:xMode val="edge"/>
          <c:yMode val="edge"/>
          <c:x val="0.15212982949828277"/>
          <c:y val="1.9432040931592412E-2"/>
        </c:manualLayout>
      </c:layout>
      <c:overlay val="0"/>
      <c:spPr>
        <a:noFill/>
        <a:ln w="25400">
          <a:noFill/>
        </a:ln>
      </c:spPr>
    </c:title>
    <c:autoTitleDeleted val="0"/>
    <c:plotArea>
      <c:layout>
        <c:manualLayout>
          <c:layoutTarget val="inner"/>
          <c:xMode val="edge"/>
          <c:yMode val="edge"/>
          <c:x val="0.19433212350199805"/>
          <c:y val="0.17079634537333901"/>
          <c:w val="0.78837009193424212"/>
          <c:h val="0.52662206490112862"/>
        </c:manualLayout>
      </c:layout>
      <c:barChart>
        <c:barDir val="col"/>
        <c:grouping val="stacked"/>
        <c:varyColors val="0"/>
        <c:ser>
          <c:idx val="0"/>
          <c:order val="0"/>
          <c:tx>
            <c:strRef>
              <c:f>Data!$A$36</c:f>
              <c:strCache>
                <c:ptCount val="1"/>
                <c:pt idx="0">
                  <c:v>Masters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Data!$B$36:$M$36</c:f>
              <c:numCache>
                <c:formatCode>0.0</c:formatCode>
                <c:ptCount val="12"/>
                <c:pt idx="0">
                  <c:v>155.16000011749566</c:v>
                </c:pt>
                <c:pt idx="1">
                  <c:v>155.16000004298985</c:v>
                </c:pt>
                <c:pt idx="2">
                  <c:v>152.56000004149973</c:v>
                </c:pt>
                <c:pt idx="3">
                  <c:v>151.31000010110438</c:v>
                </c:pt>
                <c:pt idx="4">
                  <c:v>150.52500008046627</c:v>
                </c:pt>
                <c:pt idx="5">
                  <c:v>146.72500012814999</c:v>
                </c:pt>
                <c:pt idx="6">
                  <c:v>140.95000012218952</c:v>
                </c:pt>
              </c:numCache>
            </c:numRef>
          </c:val>
          <c:extLst>
            <c:ext xmlns:c16="http://schemas.microsoft.com/office/drawing/2014/chart" uri="{C3380CC4-5D6E-409C-BE32-E72D297353CC}">
              <c16:uniqueId val="{00000000-0FB6-48C2-8770-5027EA49D44E}"/>
            </c:ext>
          </c:extLst>
        </c:ser>
        <c:ser>
          <c:idx val="1"/>
          <c:order val="1"/>
          <c:tx>
            <c:strRef>
              <c:f>Data!$A$37</c:f>
              <c:strCache>
                <c:ptCount val="1"/>
                <c:pt idx="0">
                  <c:v>BA FTEs</c:v>
                </c:pt>
              </c:strCache>
            </c:strRef>
          </c:tx>
          <c:spPr>
            <a:solidFill>
              <a:srgbClr val="993366"/>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Data!$B$37:$M$37</c:f>
              <c:numCache>
                <c:formatCode>0.0</c:formatCode>
                <c:ptCount val="12"/>
                <c:pt idx="0">
                  <c:v>152.15000000596046</c:v>
                </c:pt>
                <c:pt idx="1">
                  <c:v>147.54999998211861</c:v>
                </c:pt>
                <c:pt idx="2">
                  <c:v>148.45999997295439</c:v>
                </c:pt>
                <c:pt idx="3">
                  <c:v>144.12000006809831</c:v>
                </c:pt>
                <c:pt idx="4">
                  <c:v>146.55000008642673</c:v>
                </c:pt>
                <c:pt idx="5">
                  <c:v>141.35000006854534</c:v>
                </c:pt>
                <c:pt idx="6">
                  <c:v>137.65000008046627</c:v>
                </c:pt>
              </c:numCache>
            </c:numRef>
          </c:val>
          <c:extLst>
            <c:ext xmlns:c16="http://schemas.microsoft.com/office/drawing/2014/chart" uri="{C3380CC4-5D6E-409C-BE32-E72D297353CC}">
              <c16:uniqueId val="{00000001-0FB6-48C2-8770-5027EA49D44E}"/>
            </c:ext>
          </c:extLst>
        </c:ser>
        <c:ser>
          <c:idx val="2"/>
          <c:order val="2"/>
          <c:tx>
            <c:strRef>
              <c:f>Data!$A$38</c:f>
              <c:strCache>
                <c:ptCount val="1"/>
                <c:pt idx="0">
                  <c:v>Associate FTEs</c:v>
                </c:pt>
              </c:strCache>
            </c:strRef>
          </c:tx>
          <c:spPr>
            <a:solidFill>
              <a:srgbClr val="FFFFCC"/>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Data!$B$38:$M$38</c:f>
              <c:numCache>
                <c:formatCode>0.0</c:formatCode>
                <c:ptCount val="12"/>
                <c:pt idx="0">
                  <c:v>8.3000000044703484</c:v>
                </c:pt>
                <c:pt idx="1">
                  <c:v>9.2000000029802322</c:v>
                </c:pt>
                <c:pt idx="2">
                  <c:v>9.2000000029802322</c:v>
                </c:pt>
                <c:pt idx="3">
                  <c:v>8.2000000029802322</c:v>
                </c:pt>
                <c:pt idx="4">
                  <c:v>9</c:v>
                </c:pt>
                <c:pt idx="5">
                  <c:v>9.9600000027567148</c:v>
                </c:pt>
                <c:pt idx="6">
                  <c:v>7.9600000027567148</c:v>
                </c:pt>
              </c:numCache>
            </c:numRef>
          </c:val>
          <c:extLst>
            <c:ext xmlns:c16="http://schemas.microsoft.com/office/drawing/2014/chart" uri="{C3380CC4-5D6E-409C-BE32-E72D297353CC}">
              <c16:uniqueId val="{00000002-0FB6-48C2-8770-5027EA49D44E}"/>
            </c:ext>
          </c:extLst>
        </c:ser>
        <c:dLbls>
          <c:showLegendKey val="0"/>
          <c:showVal val="0"/>
          <c:showCatName val="0"/>
          <c:showSerName val="0"/>
          <c:showPercent val="0"/>
          <c:showBubbleSize val="0"/>
        </c:dLbls>
        <c:gapWidth val="150"/>
        <c:overlap val="100"/>
        <c:axId val="168123352"/>
        <c:axId val="1"/>
      </c:barChart>
      <c:catAx>
        <c:axId val="168123352"/>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3955692275424505"/>
              <c:y val="0.9327354729393003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FTEs of
Care
Coordinators</a:t>
                </a:r>
              </a:p>
            </c:rich>
          </c:tx>
          <c:layout>
            <c:manualLayout>
              <c:xMode val="edge"/>
              <c:yMode val="edge"/>
              <c:x val="5.5249198178751518E-3"/>
              <c:y val="0.37025316455696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68123352"/>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73" l="0.34" r="0.36" t="0.52" header="0.22" footer="0.18"/>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75" b="1" i="0" u="none" strike="noStrike" baseline="0">
                <a:solidFill>
                  <a:srgbClr val="000000"/>
                </a:solidFill>
                <a:latin typeface="Arial"/>
                <a:ea typeface="Arial"/>
                <a:cs typeface="Arial"/>
              </a:defRPr>
            </a:pPr>
            <a:r>
              <a:rPr lang="en-US"/>
              <a:t>YTD Family Partner FTEs for Fiscal Year 2019</a:t>
            </a:r>
          </a:p>
        </c:rich>
      </c:tx>
      <c:layout>
        <c:manualLayout>
          <c:xMode val="edge"/>
          <c:yMode val="edge"/>
          <c:x val="0.18604647531186747"/>
          <c:y val="2.0376233458622547E-2"/>
        </c:manualLayout>
      </c:layout>
      <c:overlay val="0"/>
      <c:spPr>
        <a:noFill/>
        <a:ln w="25400">
          <a:noFill/>
        </a:ln>
      </c:spPr>
    </c:title>
    <c:autoTitleDeleted val="0"/>
    <c:plotArea>
      <c:layout>
        <c:manualLayout>
          <c:layoutTarget val="inner"/>
          <c:xMode val="edge"/>
          <c:yMode val="edge"/>
          <c:x val="0.21371428571428572"/>
          <c:y val="0.19304347826086957"/>
          <c:w val="0.77142857142857146"/>
          <c:h val="0.61217391304347823"/>
        </c:manualLayout>
      </c:layout>
      <c:barChart>
        <c:barDir val="col"/>
        <c:grouping val="clustered"/>
        <c:varyColors val="0"/>
        <c:ser>
          <c:idx val="0"/>
          <c:order val="0"/>
          <c:tx>
            <c:strRef>
              <c:f>Data!$A$39</c:f>
              <c:strCache>
                <c:ptCount val="1"/>
                <c:pt idx="0">
                  <c:v>Family Partner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Data!$B$39:$M$39</c:f>
              <c:numCache>
                <c:formatCode>0.0</c:formatCode>
                <c:ptCount val="12"/>
                <c:pt idx="0">
                  <c:v>261.34000042825937</c:v>
                </c:pt>
                <c:pt idx="1">
                  <c:v>262.74000035226345</c:v>
                </c:pt>
                <c:pt idx="2">
                  <c:v>256.59000034630299</c:v>
                </c:pt>
                <c:pt idx="3">
                  <c:v>260.90000046044588</c:v>
                </c:pt>
                <c:pt idx="4">
                  <c:v>257.58000043034554</c:v>
                </c:pt>
                <c:pt idx="5">
                  <c:v>257.0800004452467</c:v>
                </c:pt>
                <c:pt idx="6">
                  <c:v>257.1900004465133</c:v>
                </c:pt>
              </c:numCache>
            </c:numRef>
          </c:val>
          <c:extLst>
            <c:ext xmlns:c16="http://schemas.microsoft.com/office/drawing/2014/chart" uri="{C3380CC4-5D6E-409C-BE32-E72D297353CC}">
              <c16:uniqueId val="{00000000-A373-4783-8902-479160EC8D0A}"/>
            </c:ext>
          </c:extLst>
        </c:ser>
        <c:dLbls>
          <c:showLegendKey val="0"/>
          <c:showVal val="0"/>
          <c:showCatName val="0"/>
          <c:showSerName val="0"/>
          <c:showPercent val="0"/>
          <c:showBubbleSize val="0"/>
        </c:dLbls>
        <c:gapWidth val="150"/>
        <c:axId val="579653064"/>
        <c:axId val="1"/>
      </c:barChart>
      <c:catAx>
        <c:axId val="579653064"/>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668571806098609"/>
              <c:y val="0.9147826643620766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in val="0"/>
        </c:scaling>
        <c:delete val="0"/>
        <c:axPos val="l"/>
        <c:majorGridlines>
          <c:spPr>
            <a:ln w="3175">
              <a:solidFill>
                <a:srgbClr val="000000"/>
              </a:solidFill>
              <a:prstDash val="solid"/>
            </a:ln>
          </c:spPr>
        </c:majorGridlines>
        <c:title>
          <c:tx>
            <c:rich>
              <a:bodyPr rot="0" vert="horz"/>
              <a:lstStyle/>
              <a:p>
                <a:pPr algn="ctr">
                  <a:defRPr sz="1450" b="1" i="0" u="none" strike="noStrike" baseline="0">
                    <a:solidFill>
                      <a:srgbClr val="000000"/>
                    </a:solidFill>
                    <a:latin typeface="Arial"/>
                    <a:ea typeface="Arial"/>
                    <a:cs typeface="Arial"/>
                  </a:defRPr>
                </a:pPr>
                <a:r>
                  <a:rPr lang="en-US"/>
                  <a:t>FTEs of
Family Partners</a:t>
                </a:r>
              </a:p>
            </c:rich>
          </c:tx>
          <c:layout>
            <c:manualLayout>
              <c:xMode val="edge"/>
              <c:yMode val="edge"/>
              <c:x val="1.3036871535222856E-3"/>
              <c:y val="0.4484541871290478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57965306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1" l="0.37" r="0.3" t="0.56999999999999995" header="0.23" footer="0.280000000000000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Percent of Youth Enrolled in ICC with a Family Partner
for Fiscal Year 2019</a:t>
            </a:r>
          </a:p>
        </c:rich>
      </c:tx>
      <c:layout>
        <c:manualLayout>
          <c:xMode val="edge"/>
          <c:yMode val="edge"/>
          <c:x val="0.19268774969562372"/>
          <c:y val="1.9519440562021137E-2"/>
        </c:manualLayout>
      </c:layout>
      <c:overlay val="0"/>
      <c:spPr>
        <a:noFill/>
        <a:ln w="25400">
          <a:noFill/>
        </a:ln>
      </c:spPr>
    </c:title>
    <c:autoTitleDeleted val="0"/>
    <c:plotArea>
      <c:layout>
        <c:manualLayout>
          <c:layoutTarget val="inner"/>
          <c:xMode val="edge"/>
          <c:yMode val="edge"/>
          <c:x val="0.26467179049245659"/>
          <c:y val="0.2791109099698631"/>
          <c:w val="0.71822829490463991"/>
          <c:h val="0.51258104220880518"/>
        </c:manualLayout>
      </c:layout>
      <c:barChart>
        <c:barDir val="col"/>
        <c:grouping val="clustered"/>
        <c:varyColors val="0"/>
        <c:ser>
          <c:idx val="1"/>
          <c:order val="0"/>
          <c:tx>
            <c:strRef>
              <c:f>Data!$L$4</c:f>
              <c:strCache>
                <c:ptCount val="1"/>
                <c:pt idx="0">
                  <c:v>Percent Youth with FP</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Data!$L$5:$L$16</c:f>
              <c:numCache>
                <c:formatCode>0.0%</c:formatCode>
                <c:ptCount val="12"/>
                <c:pt idx="0">
                  <c:v>0.82206632653061229</c:v>
                </c:pt>
                <c:pt idx="1">
                  <c:v>0.81679140904653436</c:v>
                </c:pt>
                <c:pt idx="2">
                  <c:v>0.81019450033534546</c:v>
                </c:pt>
                <c:pt idx="3">
                  <c:v>0.80154888673765734</c:v>
                </c:pt>
                <c:pt idx="4">
                  <c:v>0.80519074421513448</c:v>
                </c:pt>
                <c:pt idx="5">
                  <c:v>0.81316211878009625</c:v>
                </c:pt>
                <c:pt idx="6">
                  <c:v>0.80856345020167542</c:v>
                </c:pt>
              </c:numCache>
            </c:numRef>
          </c:val>
          <c:extLst>
            <c:ext xmlns:c16="http://schemas.microsoft.com/office/drawing/2014/chart" uri="{C3380CC4-5D6E-409C-BE32-E72D297353CC}">
              <c16:uniqueId val="{00000000-DE92-441F-B8BE-3235F19906AE}"/>
            </c:ext>
          </c:extLst>
        </c:ser>
        <c:dLbls>
          <c:showLegendKey val="0"/>
          <c:showVal val="0"/>
          <c:showCatName val="0"/>
          <c:showSerName val="0"/>
          <c:showPercent val="0"/>
          <c:showBubbleSize val="0"/>
        </c:dLbls>
        <c:gapWidth val="150"/>
        <c:axId val="573062944"/>
        <c:axId val="1"/>
      </c:barChart>
      <c:catAx>
        <c:axId val="5730629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ICC Youth</a:t>
                </a:r>
              </a:p>
            </c:rich>
          </c:tx>
          <c:layout>
            <c:manualLayout>
              <c:xMode val="edge"/>
              <c:yMode val="edge"/>
              <c:x val="1.4822238129324743E-2"/>
              <c:y val="0.363363454787835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306294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ICC Caseload Distribution For Full Time Care Coordinators</a:t>
            </a:r>
          </a:p>
        </c:rich>
      </c:tx>
      <c:layout>
        <c:manualLayout>
          <c:xMode val="edge"/>
          <c:yMode val="edge"/>
          <c:x val="0.1748571395680803"/>
          <c:y val="2.8673779573686858E-2"/>
        </c:manualLayout>
      </c:layout>
      <c:overlay val="0"/>
      <c:spPr>
        <a:noFill/>
        <a:ln w="25400">
          <a:noFill/>
        </a:ln>
      </c:spPr>
    </c:title>
    <c:autoTitleDeleted val="0"/>
    <c:plotArea>
      <c:layout>
        <c:manualLayout>
          <c:layoutTarget val="inner"/>
          <c:xMode val="edge"/>
          <c:yMode val="edge"/>
          <c:x val="0.15783727312818713"/>
          <c:y val="0.16011766889128687"/>
          <c:w val="0.81768476217796937"/>
          <c:h val="0.68093997649371452"/>
        </c:manualLayout>
      </c:layout>
      <c:barChart>
        <c:barDir val="col"/>
        <c:grouping val="clustered"/>
        <c:varyColors val="0"/>
        <c:ser>
          <c:idx val="0"/>
          <c:order val="0"/>
          <c:tx>
            <c:strRef>
              <c:f>Data!$C$155</c:f>
              <c:strCache>
                <c:ptCount val="1"/>
                <c:pt idx="0">
                  <c:v>All Full Time ICCs</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2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Data!$B$156:$B$174</c:f>
              <c:strCache>
                <c:ptCount val="1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&gt;18</c:v>
                </c:pt>
              </c:strCache>
            </c:strRef>
          </c:cat>
          <c:val>
            <c:numRef>
              <c:f>Data!$C$156:$C$174</c:f>
              <c:numCache>
                <c:formatCode>0</c:formatCode>
                <c:ptCount val="19"/>
                <c:pt idx="0">
                  <c:v>6</c:v>
                </c:pt>
                <c:pt idx="1">
                  <c:v>7</c:v>
                </c:pt>
                <c:pt idx="2">
                  <c:v>6</c:v>
                </c:pt>
                <c:pt idx="3">
                  <c:v>9</c:v>
                </c:pt>
                <c:pt idx="4">
                  <c:v>8</c:v>
                </c:pt>
                <c:pt idx="5">
                  <c:v>11</c:v>
                </c:pt>
                <c:pt idx="6">
                  <c:v>9</c:v>
                </c:pt>
                <c:pt idx="7">
                  <c:v>22</c:v>
                </c:pt>
                <c:pt idx="8">
                  <c:v>20</c:v>
                </c:pt>
                <c:pt idx="9">
                  <c:v>45</c:v>
                </c:pt>
                <c:pt idx="10">
                  <c:v>28</c:v>
                </c:pt>
                <c:pt idx="11">
                  <c:v>34</c:v>
                </c:pt>
                <c:pt idx="12">
                  <c:v>24</c:v>
                </c:pt>
                <c:pt idx="13">
                  <c:v>14</c:v>
                </c:pt>
                <c:pt idx="14">
                  <c:v>13</c:v>
                </c:pt>
                <c:pt idx="15">
                  <c:v>5</c:v>
                </c:pt>
                <c:pt idx="16">
                  <c:v>4</c:v>
                </c:pt>
                <c:pt idx="17">
                  <c:v>1</c:v>
                </c:pt>
                <c:pt idx="18">
                  <c:v>3</c:v>
                </c:pt>
              </c:numCache>
            </c:numRef>
          </c:val>
          <c:extLst>
            <c:ext xmlns:c16="http://schemas.microsoft.com/office/drawing/2014/chart" uri="{C3380CC4-5D6E-409C-BE32-E72D297353CC}">
              <c16:uniqueId val="{00000000-D18D-4754-A65E-F2FE86CCC4FE}"/>
            </c:ext>
          </c:extLst>
        </c:ser>
        <c:dLbls>
          <c:showLegendKey val="0"/>
          <c:showVal val="0"/>
          <c:showCatName val="0"/>
          <c:showSerName val="0"/>
          <c:showPercent val="0"/>
          <c:showBubbleSize val="0"/>
        </c:dLbls>
        <c:gapWidth val="150"/>
        <c:axId val="579307736"/>
        <c:axId val="1"/>
      </c:barChart>
      <c:catAx>
        <c:axId val="57930773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Caseload Number</a:t>
                </a:r>
              </a:p>
            </c:rich>
          </c:tx>
          <c:layout>
            <c:manualLayout>
              <c:xMode val="edge"/>
              <c:yMode val="edge"/>
              <c:x val="0.45600002302343784"/>
              <c:y val="0.9211485822620151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Arial"/>
                    <a:ea typeface="Arial"/>
                    <a:cs typeface="Arial"/>
                  </a:defRPr>
                </a:pPr>
                <a:r>
                  <a:rPr lang="en-US"/>
                  <a:t>Number of
Care
Coordinators</a:t>
                </a:r>
              </a:p>
            </c:rich>
          </c:tx>
          <c:layout>
            <c:manualLayout>
              <c:xMode val="edge"/>
              <c:yMode val="edge"/>
              <c:x val="7.6447023069484733E-3"/>
              <c:y val="0.45082176678706026"/>
            </c:manualLayout>
          </c:layout>
          <c:overlay val="0"/>
          <c:spPr>
            <a:noFill/>
            <a:ln w="25400">
              <a:noFill/>
            </a:ln>
          </c:spPr>
        </c:title>
        <c:numFmt formatCode="0" sourceLinked="1"/>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en-US"/>
          </a:p>
        </c:txPr>
        <c:crossAx val="5793077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45" l="0.24" r="0.28000000000000003" t="0.3" header="0.16" footer="0.24"/>
    <c:pageSetup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Outcome of Referrals to ICC
for Current Month and Fiscal Year 2020</a:t>
            </a:r>
          </a:p>
        </c:rich>
      </c:tx>
      <c:layout>
        <c:manualLayout>
          <c:xMode val="edge"/>
          <c:yMode val="edge"/>
          <c:x val="0.27103619921525557"/>
          <c:y val="2.9038043107065148E-2"/>
        </c:manualLayout>
      </c:layout>
      <c:overlay val="0"/>
      <c:spPr>
        <a:noFill/>
        <a:ln w="25400">
          <a:noFill/>
        </a:ln>
      </c:spPr>
    </c:title>
    <c:autoTitleDeleted val="0"/>
    <c:plotArea>
      <c:layout>
        <c:manualLayout>
          <c:layoutTarget val="inner"/>
          <c:xMode val="edge"/>
          <c:yMode val="edge"/>
          <c:x val="0.10228557503803437"/>
          <c:y val="0.17854950324209456"/>
          <c:w val="0.87898153494222941"/>
          <c:h val="0.67328041847539821"/>
        </c:manualLayout>
      </c:layout>
      <c:barChart>
        <c:barDir val="col"/>
        <c:grouping val="clustered"/>
        <c:varyColors val="0"/>
        <c:ser>
          <c:idx val="0"/>
          <c:order val="0"/>
          <c:tx>
            <c:strRef>
              <c:f>Data!$C$90</c:f>
              <c:strCache>
                <c:ptCount val="1"/>
                <c:pt idx="0">
                  <c:v>Jan-20 (N)</c:v>
                </c:pt>
              </c:strCache>
            </c:strRef>
          </c:tx>
          <c:spPr>
            <a:solidFill>
              <a:srgbClr val="9999FF"/>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Data!$C$91:$C$98</c:f>
              <c:numCache>
                <c:formatCode>0%</c:formatCode>
                <c:ptCount val="8"/>
                <c:pt idx="0">
                  <c:v>0.5461538461538461</c:v>
                </c:pt>
                <c:pt idx="1">
                  <c:v>5.2564102564102565E-2</c:v>
                </c:pt>
                <c:pt idx="2">
                  <c:v>9.4871794871794868E-2</c:v>
                </c:pt>
                <c:pt idx="3">
                  <c:v>3.5897435897435895E-2</c:v>
                </c:pt>
                <c:pt idx="4">
                  <c:v>3.8461538461538464E-2</c:v>
                </c:pt>
                <c:pt idx="5">
                  <c:v>0.15128205128205127</c:v>
                </c:pt>
                <c:pt idx="6">
                  <c:v>1.2820512820512821E-3</c:v>
                </c:pt>
                <c:pt idx="7">
                  <c:v>7.9487179487179482E-2</c:v>
                </c:pt>
              </c:numCache>
            </c:numRef>
          </c:val>
          <c:extLst>
            <c:ext xmlns:c16="http://schemas.microsoft.com/office/drawing/2014/chart" uri="{C3380CC4-5D6E-409C-BE32-E72D297353CC}">
              <c16:uniqueId val="{00000000-15E1-438C-A9B9-40F38541454D}"/>
            </c:ext>
          </c:extLst>
        </c:ser>
        <c:ser>
          <c:idx val="1"/>
          <c:order val="1"/>
          <c:tx>
            <c:strRef>
              <c:f>Data!$E$89</c:f>
              <c:strCache>
                <c:ptCount val="1"/>
                <c:pt idx="0">
                  <c:v>YTD</c:v>
                </c:pt>
              </c:strCache>
            </c:strRef>
          </c:tx>
          <c:spPr>
            <a:solidFill>
              <a:srgbClr val="993366"/>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Data!$G$91:$G$98</c:f>
              <c:numCache>
                <c:formatCode>0%</c:formatCode>
                <c:ptCount val="8"/>
                <c:pt idx="0">
                  <c:v>0.59738028773888774</c:v>
                </c:pt>
                <c:pt idx="1">
                  <c:v>9.2334120678548414E-3</c:v>
                </c:pt>
                <c:pt idx="2">
                  <c:v>9.3622503757783984E-2</c:v>
                </c:pt>
                <c:pt idx="3">
                  <c:v>4.0584066995920119E-2</c:v>
                </c:pt>
                <c:pt idx="4">
                  <c:v>5.3682628301481641E-2</c:v>
                </c:pt>
                <c:pt idx="5">
                  <c:v>0.18960704316083316</c:v>
                </c:pt>
                <c:pt idx="6">
                  <c:v>2.1473051320592657E-4</c:v>
                </c:pt>
                <c:pt idx="7">
                  <c:v>1.5675327464032638E-2</c:v>
                </c:pt>
              </c:numCache>
            </c:numRef>
          </c:val>
          <c:extLst>
            <c:ext xmlns:c16="http://schemas.microsoft.com/office/drawing/2014/chart" uri="{C3380CC4-5D6E-409C-BE32-E72D297353CC}">
              <c16:uniqueId val="{00000001-15E1-438C-A9B9-40F38541454D}"/>
            </c:ext>
          </c:extLst>
        </c:ser>
        <c:dLbls>
          <c:showLegendKey val="0"/>
          <c:showVal val="0"/>
          <c:showCatName val="0"/>
          <c:showSerName val="0"/>
          <c:showPercent val="0"/>
          <c:showBubbleSize val="0"/>
        </c:dLbls>
        <c:gapWidth val="150"/>
        <c:axId val="168128840"/>
        <c:axId val="1"/>
      </c:barChart>
      <c:catAx>
        <c:axId val="168128840"/>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Outcome</a:t>
                </a:r>
              </a:p>
            </c:rich>
          </c:tx>
          <c:layout>
            <c:manualLayout>
              <c:xMode val="edge"/>
              <c:yMode val="edge"/>
              <c:x val="0.37202141070948808"/>
              <c:y val="0.88384763242884601"/>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8911897823802E-3"/>
              <c:y val="0.3411977870795890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288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Time from Family Request to Date Offered for Initial Appointment to Occur for Youth Starting Service in</a:t>
            </a:r>
          </a:p>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Fiscal Year 2020</a:t>
            </a:r>
          </a:p>
        </c:rich>
      </c:tx>
      <c:layout>
        <c:manualLayout>
          <c:xMode val="edge"/>
          <c:yMode val="edge"/>
          <c:x val="0.16291836784290853"/>
          <c:y val="2.903804856560762E-2"/>
        </c:manualLayout>
      </c:layout>
      <c:overlay val="0"/>
      <c:spPr>
        <a:noFill/>
        <a:ln w="25400">
          <a:noFill/>
        </a:ln>
      </c:spPr>
    </c:title>
    <c:autoTitleDeleted val="0"/>
    <c:plotArea>
      <c:layout>
        <c:manualLayout>
          <c:layoutTarget val="inner"/>
          <c:xMode val="edge"/>
          <c:yMode val="edge"/>
          <c:x val="0.11325418235500609"/>
          <c:y val="0.23063535289420339"/>
          <c:w val="0.86171660487504631"/>
          <c:h val="0.62026932028365311"/>
        </c:manualLayout>
      </c:layout>
      <c:barChart>
        <c:barDir val="col"/>
        <c:grouping val="clustered"/>
        <c:varyColors val="0"/>
        <c:ser>
          <c:idx val="0"/>
          <c:order val="0"/>
          <c:tx>
            <c:strRef>
              <c:f>Data!$O$4</c:f>
              <c:strCache>
                <c:ptCount val="1"/>
                <c:pt idx="0">
                  <c:v>Average Time to Initial Appointment</c:v>
                </c:pt>
              </c:strCache>
            </c:strRef>
          </c:tx>
          <c:spPr>
            <a:solidFill>
              <a:srgbClr val="9999FF"/>
            </a:solidFill>
            <a:ln w="12700">
              <a:solidFill>
                <a:srgbClr val="000000"/>
              </a:solidFill>
              <a:prstDash val="solid"/>
            </a:ln>
          </c:spPr>
          <c:invertIfNegative val="0"/>
          <c:cat>
            <c:strLit>
              <c:ptCount val="12"/>
              <c:pt idx="0">
                <c:v>Jul</c:v>
              </c:pt>
              <c:pt idx="1">
                <c:v>Aug</c:v>
              </c:pt>
              <c:pt idx="2">
                <c:v>Sep</c:v>
              </c:pt>
              <c:pt idx="3">
                <c:v>Oct</c:v>
              </c:pt>
              <c:pt idx="4">
                <c:v>Nov</c:v>
              </c:pt>
              <c:pt idx="5">
                <c:v>Dec</c:v>
              </c:pt>
              <c:pt idx="6">
                <c:v>Jan</c:v>
              </c:pt>
              <c:pt idx="7">
                <c:v>Feb</c:v>
              </c:pt>
              <c:pt idx="8">
                <c:v>Mar</c:v>
              </c:pt>
              <c:pt idx="9">
                <c:v>Apr</c:v>
              </c:pt>
              <c:pt idx="10">
                <c:v>May</c:v>
              </c:pt>
              <c:pt idx="11">
                <c:v>Jun</c:v>
              </c:pt>
            </c:strLit>
          </c:cat>
          <c:val>
            <c:numRef>
              <c:f>Data!$O$5:$O$17</c:f>
              <c:numCache>
                <c:formatCode>#,##0.0_);[Red]\(#,##0.0\)</c:formatCode>
                <c:ptCount val="13"/>
                <c:pt idx="0">
                  <c:v>17.7192118226601</c:v>
                </c:pt>
                <c:pt idx="1">
                  <c:v>13.32620320855615</c:v>
                </c:pt>
                <c:pt idx="2">
                  <c:v>13.603896103896103</c:v>
                </c:pt>
                <c:pt idx="3">
                  <c:v>14.682692307692308</c:v>
                </c:pt>
                <c:pt idx="4">
                  <c:v>13.525821596244132</c:v>
                </c:pt>
                <c:pt idx="5">
                  <c:v>12.80058651026393</c:v>
                </c:pt>
                <c:pt idx="6">
                  <c:v>11.223790322580646</c:v>
                </c:pt>
              </c:numCache>
            </c:numRef>
          </c:val>
          <c:extLst>
            <c:ext xmlns:c16="http://schemas.microsoft.com/office/drawing/2014/chart" uri="{C3380CC4-5D6E-409C-BE32-E72D297353CC}">
              <c16:uniqueId val="{00000000-9CA6-4FC3-AA9E-D4A7957F5E08}"/>
            </c:ext>
          </c:extLst>
        </c:ser>
        <c:ser>
          <c:idx val="1"/>
          <c:order val="1"/>
          <c:tx>
            <c:strRef>
              <c:f>Data!$L$18</c:f>
              <c:strCache>
                <c:ptCount val="1"/>
                <c:pt idx="0">
                  <c:v>Start Median</c:v>
                </c:pt>
              </c:strCache>
            </c:strRef>
          </c:tx>
          <c:invertIfNegative val="0"/>
          <c:val>
            <c:numRef>
              <c:f>Data!$L$19:$L$30</c:f>
              <c:numCache>
                <c:formatCode>0.0</c:formatCode>
                <c:ptCount val="12"/>
                <c:pt idx="0">
                  <c:v>7</c:v>
                </c:pt>
                <c:pt idx="1">
                  <c:v>4</c:v>
                </c:pt>
                <c:pt idx="2">
                  <c:v>6</c:v>
                </c:pt>
                <c:pt idx="3">
                  <c:v>6</c:v>
                </c:pt>
                <c:pt idx="4">
                  <c:v>7</c:v>
                </c:pt>
                <c:pt idx="5">
                  <c:v>7</c:v>
                </c:pt>
                <c:pt idx="6">
                  <c:v>5</c:v>
                </c:pt>
              </c:numCache>
            </c:numRef>
          </c:val>
          <c:extLst>
            <c:ext xmlns:c16="http://schemas.microsoft.com/office/drawing/2014/chart" uri="{C3380CC4-5D6E-409C-BE32-E72D297353CC}">
              <c16:uniqueId val="{00000001-9CA6-4FC3-AA9E-D4A7957F5E08}"/>
            </c:ext>
          </c:extLst>
        </c:ser>
        <c:ser>
          <c:idx val="2"/>
          <c:order val="2"/>
          <c:tx>
            <c:strRef>
              <c:f>Data!$M$18</c:f>
              <c:strCache>
                <c:ptCount val="1"/>
                <c:pt idx="0">
                  <c:v>Start Mode</c:v>
                </c:pt>
              </c:strCache>
            </c:strRef>
          </c:tx>
          <c:invertIfNegative val="0"/>
          <c:val>
            <c:numRef>
              <c:f>Data!$M$19:$M$30</c:f>
              <c:numCache>
                <c:formatCode>General</c:formatCode>
                <c:ptCount val="12"/>
                <c:pt idx="0">
                  <c:v>1</c:v>
                </c:pt>
                <c:pt idx="1">
                  <c:v>1</c:v>
                </c:pt>
                <c:pt idx="2">
                  <c:v>2</c:v>
                </c:pt>
                <c:pt idx="3">
                  <c:v>1</c:v>
                </c:pt>
                <c:pt idx="4">
                  <c:v>1</c:v>
                </c:pt>
                <c:pt idx="5">
                  <c:v>2</c:v>
                </c:pt>
                <c:pt idx="6">
                  <c:v>1</c:v>
                </c:pt>
              </c:numCache>
            </c:numRef>
          </c:val>
          <c:extLst>
            <c:ext xmlns:c16="http://schemas.microsoft.com/office/drawing/2014/chart" uri="{C3380CC4-5D6E-409C-BE32-E72D297353CC}">
              <c16:uniqueId val="{00000002-9CA6-4FC3-AA9E-D4A7957F5E08}"/>
            </c:ext>
          </c:extLst>
        </c:ser>
        <c:dLbls>
          <c:showLegendKey val="0"/>
          <c:showVal val="0"/>
          <c:showCatName val="0"/>
          <c:showSerName val="0"/>
          <c:showPercent val="0"/>
          <c:showBubbleSize val="0"/>
        </c:dLbls>
        <c:gapWidth val="150"/>
        <c:axId val="168156544"/>
        <c:axId val="1"/>
      </c:barChart>
      <c:catAx>
        <c:axId val="1681565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Time (Days)</a:t>
                </a:r>
              </a:p>
            </c:rich>
          </c:tx>
          <c:layout>
            <c:manualLayout>
              <c:xMode val="edge"/>
              <c:yMode val="edge"/>
              <c:x val="2.9544570817536697E-2"/>
              <c:y val="0.37041444120184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5654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41273326015367"/>
          <c:y val="4.5428175570070367E-2"/>
          <c:w val="0.75082327113062564"/>
          <c:h val="0.81071821017356349"/>
        </c:manualLayout>
      </c:layout>
      <c:barChart>
        <c:barDir val="col"/>
        <c:grouping val="clustered"/>
        <c:varyColors val="0"/>
        <c:ser>
          <c:idx val="1"/>
          <c:order val="0"/>
          <c:tx>
            <c:strRef>
              <c:f>Data!$R$47</c:f>
              <c:strCache>
                <c:ptCount val="1"/>
                <c:pt idx="0">
                  <c:v>Youth</c:v>
                </c:pt>
              </c:strCache>
            </c:strRef>
          </c:tx>
          <c:spPr>
            <a:solidFill>
              <a:srgbClr val="993366"/>
            </a:solidFill>
            <a:ln w="12700">
              <a:solidFill>
                <a:srgbClr val="000000"/>
              </a:solidFill>
              <a:prstDash val="solid"/>
            </a:ln>
          </c:spPr>
          <c:invertIfNegative val="0"/>
          <c:cat>
            <c:strRef>
              <c:f>Data!$Q$48:$Q$60</c:f>
              <c:strCache>
                <c:ptCount val="13"/>
                <c:pt idx="0">
                  <c:v>1 - 3</c:v>
                </c:pt>
                <c:pt idx="1">
                  <c:v>4 - 10</c:v>
                </c:pt>
                <c:pt idx="2">
                  <c:v>11 - 14</c:v>
                </c:pt>
                <c:pt idx="3">
                  <c:v>15 - 20</c:v>
                </c:pt>
                <c:pt idx="4">
                  <c:v>21 - 30</c:v>
                </c:pt>
                <c:pt idx="5">
                  <c:v>31 - 40</c:v>
                </c:pt>
                <c:pt idx="6">
                  <c:v>41 - 50</c:v>
                </c:pt>
                <c:pt idx="7">
                  <c:v>51 - 60</c:v>
                </c:pt>
                <c:pt idx="8">
                  <c:v>61 - 70</c:v>
                </c:pt>
                <c:pt idx="9">
                  <c:v>71 - 80</c:v>
                </c:pt>
                <c:pt idx="10">
                  <c:v>81 - 90</c:v>
                </c:pt>
                <c:pt idx="11">
                  <c:v>91 - 100</c:v>
                </c:pt>
                <c:pt idx="12">
                  <c:v>&gt;100</c:v>
                </c:pt>
              </c:strCache>
            </c:strRef>
          </c:cat>
          <c:val>
            <c:numRef>
              <c:f>Data!$R$48:$R$60</c:f>
              <c:numCache>
                <c:formatCode>General</c:formatCode>
                <c:ptCount val="13"/>
                <c:pt idx="0">
                  <c:v>209</c:v>
                </c:pt>
                <c:pt idx="1">
                  <c:v>128</c:v>
                </c:pt>
                <c:pt idx="2">
                  <c:v>35</c:v>
                </c:pt>
                <c:pt idx="3">
                  <c:v>28</c:v>
                </c:pt>
                <c:pt idx="4">
                  <c:v>44</c:v>
                </c:pt>
                <c:pt idx="5">
                  <c:v>27</c:v>
                </c:pt>
                <c:pt idx="6">
                  <c:v>11</c:v>
                </c:pt>
                <c:pt idx="7">
                  <c:v>5</c:v>
                </c:pt>
                <c:pt idx="8">
                  <c:v>3</c:v>
                </c:pt>
                <c:pt idx="9">
                  <c:v>3</c:v>
                </c:pt>
                <c:pt idx="10">
                  <c:v>1</c:v>
                </c:pt>
                <c:pt idx="11">
                  <c:v>0</c:v>
                </c:pt>
                <c:pt idx="12">
                  <c:v>2</c:v>
                </c:pt>
              </c:numCache>
            </c:numRef>
          </c:val>
          <c:extLst>
            <c:ext xmlns:c16="http://schemas.microsoft.com/office/drawing/2014/chart" uri="{C3380CC4-5D6E-409C-BE32-E72D297353CC}">
              <c16:uniqueId val="{00000000-36A4-4140-B7D9-D030894F5636}"/>
            </c:ext>
          </c:extLst>
        </c:ser>
        <c:dLbls>
          <c:showLegendKey val="0"/>
          <c:showVal val="0"/>
          <c:showCatName val="0"/>
          <c:showSerName val="0"/>
          <c:showPercent val="0"/>
          <c:showBubbleSize val="0"/>
        </c:dLbls>
        <c:gapWidth val="150"/>
        <c:axId val="214074392"/>
        <c:axId val="1"/>
      </c:barChart>
      <c:lineChart>
        <c:grouping val="standard"/>
        <c:varyColors val="0"/>
        <c:ser>
          <c:idx val="0"/>
          <c:order val="1"/>
          <c:tx>
            <c:strRef>
              <c:f>Data!$S$47</c:f>
              <c:strCache>
                <c:ptCount val="1"/>
                <c:pt idx="0">
                  <c:v>Cumulative Percent</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Data!$S$48:$S$60</c:f>
              <c:numCache>
                <c:formatCode>0%</c:formatCode>
                <c:ptCount val="13"/>
                <c:pt idx="0">
                  <c:v>0.4213709677419355</c:v>
                </c:pt>
                <c:pt idx="1">
                  <c:v>0.67943548387096775</c:v>
                </c:pt>
                <c:pt idx="2">
                  <c:v>0.75</c:v>
                </c:pt>
                <c:pt idx="3">
                  <c:v>0.80645161290322576</c:v>
                </c:pt>
                <c:pt idx="4">
                  <c:v>0.89516129032258063</c:v>
                </c:pt>
                <c:pt idx="5">
                  <c:v>0.94959677419354838</c:v>
                </c:pt>
                <c:pt idx="6">
                  <c:v>0.97177419354838712</c:v>
                </c:pt>
                <c:pt idx="7">
                  <c:v>0.98185483870967738</c:v>
                </c:pt>
                <c:pt idx="8">
                  <c:v>0.98790322580645162</c:v>
                </c:pt>
                <c:pt idx="9">
                  <c:v>0.99395161290322576</c:v>
                </c:pt>
                <c:pt idx="10">
                  <c:v>0.99596774193548387</c:v>
                </c:pt>
                <c:pt idx="11">
                  <c:v>0.99596774193548387</c:v>
                </c:pt>
                <c:pt idx="12">
                  <c:v>1</c:v>
                </c:pt>
              </c:numCache>
            </c:numRef>
          </c:val>
          <c:smooth val="0"/>
          <c:extLst>
            <c:ext xmlns:c16="http://schemas.microsoft.com/office/drawing/2014/chart" uri="{C3380CC4-5D6E-409C-BE32-E72D297353CC}">
              <c16:uniqueId val="{00000001-36A4-4140-B7D9-D030894F5636}"/>
            </c:ext>
          </c:extLst>
        </c:ser>
        <c:dLbls>
          <c:showLegendKey val="0"/>
          <c:showVal val="0"/>
          <c:showCatName val="0"/>
          <c:showSerName val="0"/>
          <c:showPercent val="0"/>
          <c:showBubbleSize val="0"/>
        </c:dLbls>
        <c:marker val="1"/>
        <c:smooth val="0"/>
        <c:axId val="3"/>
        <c:axId val="4"/>
      </c:lineChart>
      <c:catAx>
        <c:axId val="2140743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max val="400"/>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4074392"/>
        <c:crosses val="autoZero"/>
        <c:crossBetween val="between"/>
        <c:majorUnit val="4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
        <c:crosses val="max"/>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81868743047831"/>
          <c:y val="9.0592411558494693E-2"/>
          <c:w val="0.84649610678531706"/>
          <c:h val="0.75784036592202297"/>
        </c:manualLayout>
      </c:layout>
      <c:barChart>
        <c:barDir val="col"/>
        <c:grouping val="clustered"/>
        <c:varyColors val="0"/>
        <c:ser>
          <c:idx val="0"/>
          <c:order val="0"/>
          <c:tx>
            <c:strRef>
              <c:f>Data!$G$47</c:f>
              <c:strCache>
                <c:ptCount val="1"/>
                <c:pt idx="0">
                  <c:v>Youth Distribution by CSA</c:v>
                </c:pt>
              </c:strCache>
            </c:strRef>
          </c:tx>
          <c:spPr>
            <a:solidFill>
              <a:srgbClr val="9999FF"/>
            </a:solidFill>
            <a:ln w="12700">
              <a:solidFill>
                <a:srgbClr val="000000"/>
              </a:solidFill>
              <a:prstDash val="solid"/>
            </a:ln>
          </c:spPr>
          <c:invertIfNegative val="0"/>
          <c:cat>
            <c:strRef>
              <c:f>Data!$F$48:$F$57</c:f>
              <c:strCache>
                <c:ptCount val="10"/>
                <c:pt idx="0">
                  <c:v>0</c:v>
                </c:pt>
                <c:pt idx="1">
                  <c:v>1-10</c:v>
                </c:pt>
                <c:pt idx="2">
                  <c:v>11-20</c:v>
                </c:pt>
                <c:pt idx="3">
                  <c:v>21-30</c:v>
                </c:pt>
                <c:pt idx="4">
                  <c:v>31-40</c:v>
                </c:pt>
                <c:pt idx="5">
                  <c:v>41-50</c:v>
                </c:pt>
                <c:pt idx="6">
                  <c:v>51-60</c:v>
                </c:pt>
                <c:pt idx="7">
                  <c:v>61-70</c:v>
                </c:pt>
                <c:pt idx="8">
                  <c:v>71-80</c:v>
                </c:pt>
                <c:pt idx="9">
                  <c:v>81-90</c:v>
                </c:pt>
              </c:strCache>
            </c:strRef>
          </c:cat>
          <c:val>
            <c:numRef>
              <c:f>Data!$G$48:$G$57</c:f>
              <c:numCache>
                <c:formatCode>General</c:formatCode>
                <c:ptCount val="10"/>
                <c:pt idx="0">
                  <c:v>10</c:v>
                </c:pt>
                <c:pt idx="1">
                  <c:v>19</c:v>
                </c:pt>
                <c:pt idx="2">
                  <c:v>3</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83B5-475A-B251-8A98CF181BC8}"/>
            </c:ext>
          </c:extLst>
        </c:ser>
        <c:dLbls>
          <c:showLegendKey val="0"/>
          <c:showVal val="0"/>
          <c:showCatName val="0"/>
          <c:showSerName val="0"/>
          <c:showPercent val="0"/>
          <c:showBubbleSize val="0"/>
        </c:dLbls>
        <c:gapWidth val="150"/>
        <c:axId val="575891272"/>
        <c:axId val="1"/>
      </c:barChart>
      <c:catAx>
        <c:axId val="575891272"/>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5036888467"/>
              <c:y val="0.929535149569718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32"/>
          <c:min val="0"/>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5.5617352614015575E-3"/>
              <c:y val="0.4163766724281415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5891272"/>
        <c:crosses val="autoZero"/>
        <c:crossBetween val="between"/>
        <c:majorUnit val="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31292352965887"/>
          <c:y val="0.1048951048951049"/>
          <c:w val="0.84469319826575495"/>
          <c:h val="0.71153846153846156"/>
        </c:manualLayout>
      </c:layout>
      <c:barChart>
        <c:barDir val="col"/>
        <c:grouping val="clustered"/>
        <c:varyColors val="0"/>
        <c:ser>
          <c:idx val="0"/>
          <c:order val="0"/>
          <c:tx>
            <c:strRef>
              <c:f>Data!$L$47</c:f>
              <c:strCache>
                <c:ptCount val="1"/>
                <c:pt idx="0">
                  <c:v>Youth</c:v>
                </c:pt>
              </c:strCache>
            </c:strRef>
          </c:tx>
          <c:spPr>
            <a:solidFill>
              <a:srgbClr val="9999FF"/>
            </a:solidFill>
            <a:ln w="12700">
              <a:solidFill>
                <a:srgbClr val="000000"/>
              </a:solidFill>
              <a:prstDash val="solid"/>
            </a:ln>
          </c:spPr>
          <c:invertIfNegative val="0"/>
          <c:cat>
            <c:strRef>
              <c:f>Data!$K$48:$K$58</c:f>
              <c:strCache>
                <c:ptCount val="11"/>
                <c:pt idx="0">
                  <c:v>1 - 10</c:v>
                </c:pt>
                <c:pt idx="1">
                  <c:v>11 - 20</c:v>
                </c:pt>
                <c:pt idx="2">
                  <c:v>21 - 30</c:v>
                </c:pt>
                <c:pt idx="3">
                  <c:v>31 - 40</c:v>
                </c:pt>
                <c:pt idx="4">
                  <c:v>41 - 50</c:v>
                </c:pt>
                <c:pt idx="5">
                  <c:v>51 - 60</c:v>
                </c:pt>
                <c:pt idx="6">
                  <c:v>61 - 70</c:v>
                </c:pt>
                <c:pt idx="7">
                  <c:v>71 - 80</c:v>
                </c:pt>
                <c:pt idx="8">
                  <c:v>81 - 90</c:v>
                </c:pt>
                <c:pt idx="9">
                  <c:v>91 - 100</c:v>
                </c:pt>
                <c:pt idx="10">
                  <c:v>&gt;100</c:v>
                </c:pt>
              </c:strCache>
            </c:strRef>
          </c:cat>
          <c:val>
            <c:numRef>
              <c:f>Data!$L$48:$L$58</c:f>
              <c:numCache>
                <c:formatCode>General</c:formatCode>
                <c:ptCount val="11"/>
                <c:pt idx="0">
                  <c:v>33</c:v>
                </c:pt>
                <c:pt idx="1">
                  <c:v>41</c:v>
                </c:pt>
                <c:pt idx="2">
                  <c:v>17</c:v>
                </c:pt>
                <c:pt idx="3">
                  <c:v>4</c:v>
                </c:pt>
                <c:pt idx="4">
                  <c:v>2</c:v>
                </c:pt>
                <c:pt idx="5">
                  <c:v>2</c:v>
                </c:pt>
                <c:pt idx="6">
                  <c:v>1</c:v>
                </c:pt>
                <c:pt idx="7">
                  <c:v>0</c:v>
                </c:pt>
                <c:pt idx="8">
                  <c:v>1</c:v>
                </c:pt>
                <c:pt idx="9">
                  <c:v>2</c:v>
                </c:pt>
                <c:pt idx="10">
                  <c:v>5</c:v>
                </c:pt>
              </c:numCache>
            </c:numRef>
          </c:val>
          <c:extLst>
            <c:ext xmlns:c16="http://schemas.microsoft.com/office/drawing/2014/chart" uri="{C3380CC4-5D6E-409C-BE32-E72D297353CC}">
              <c16:uniqueId val="{00000000-DF17-4C82-8BAF-603085243ABA}"/>
            </c:ext>
          </c:extLst>
        </c:ser>
        <c:dLbls>
          <c:showLegendKey val="0"/>
          <c:showVal val="0"/>
          <c:showCatName val="0"/>
          <c:showSerName val="0"/>
          <c:showPercent val="0"/>
          <c:showBubbleSize val="0"/>
        </c:dLbls>
        <c:gapWidth val="150"/>
        <c:axId val="214627688"/>
        <c:axId val="1"/>
      </c:barChart>
      <c:catAx>
        <c:axId val="214627688"/>
        <c:scaling>
          <c:orientation val="minMax"/>
        </c:scaling>
        <c:delete val="0"/>
        <c:axPos val="b"/>
        <c:title>
          <c:tx>
            <c:rich>
              <a:bodyPr/>
              <a:lstStyle/>
              <a:p>
                <a:pPr>
                  <a:defRPr sz="1400" b="1" i="0" u="none" strike="noStrike" baseline="0">
                    <a:solidFill>
                      <a:srgbClr val="000000"/>
                    </a:solidFill>
                    <a:latin typeface="Arial"/>
                    <a:ea typeface="Arial"/>
                    <a:cs typeface="Arial"/>
                  </a:defRPr>
                </a:pPr>
                <a:r>
                  <a:rPr lang="en-US"/>
                  <a:t>Number of Days</a:t>
                </a:r>
              </a:p>
            </c:rich>
          </c:tx>
          <c:layout>
            <c:manualLayout>
              <c:xMode val="edge"/>
              <c:yMode val="edge"/>
              <c:x val="0.44581029047346732"/>
              <c:y val="0.916083916083916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Youth</a:t>
                </a:r>
              </a:p>
            </c:rich>
          </c:tx>
          <c:layout>
            <c:manualLayout>
              <c:xMode val="edge"/>
              <c:yMode val="edge"/>
              <c:x val="5.578263610903386E-3"/>
              <c:y val="0.4140952223629388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214627688"/>
        <c:crosses val="autoZero"/>
        <c:crossBetween val="between"/>
      </c:valAx>
      <c:dTable>
        <c:showHorzBorder val="1"/>
        <c:showVertBorder val="1"/>
        <c:showOutline val="1"/>
        <c:showKeys val="1"/>
        <c:spPr>
          <a:ln w="3175">
            <a:solidFill>
              <a:srgbClr val="000000"/>
            </a:solidFill>
            <a:prstDash val="solid"/>
          </a:ln>
        </c:spPr>
        <c:txPr>
          <a:bodyPr/>
          <a:lstStyle/>
          <a:p>
            <a:pPr rtl="0">
              <a:defRPr sz="11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Number of Youth Enrolled in ICC at End of Month
for Fiscal Year 2019</a:t>
            </a:r>
          </a:p>
        </c:rich>
      </c:tx>
      <c:layout>
        <c:manualLayout>
          <c:xMode val="edge"/>
          <c:yMode val="edge"/>
          <c:x val="0.24390245891849535"/>
          <c:y val="5.5258654165555511E-2"/>
        </c:manualLayout>
      </c:layout>
      <c:overlay val="0"/>
      <c:spPr>
        <a:noFill/>
        <a:ln w="25400">
          <a:noFill/>
        </a:ln>
      </c:spPr>
    </c:title>
    <c:autoTitleDeleted val="0"/>
    <c:plotArea>
      <c:layout>
        <c:manualLayout>
          <c:layoutTarget val="inner"/>
          <c:xMode val="edge"/>
          <c:yMode val="edge"/>
          <c:x val="0.20073951647666105"/>
          <c:y val="0.22611302173708936"/>
          <c:w val="0.78188596196710514"/>
          <c:h val="0.55905109311374845"/>
        </c:manualLayout>
      </c:layout>
      <c:barChart>
        <c:barDir val="col"/>
        <c:grouping val="clustered"/>
        <c:varyColors val="0"/>
        <c:ser>
          <c:idx val="1"/>
          <c:order val="0"/>
          <c:tx>
            <c:strRef>
              <c:f>Data!$J$4</c:f>
              <c:strCache>
                <c:ptCount val="1"/>
                <c:pt idx="0">
                  <c:v>Youth</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Data!$J$5:$J$16</c:f>
              <c:numCache>
                <c:formatCode>#,##0_);[Red]\(#,##0\)</c:formatCode>
                <c:ptCount val="12"/>
                <c:pt idx="0">
                  <c:v>3136</c:v>
                </c:pt>
                <c:pt idx="1">
                  <c:v>3073</c:v>
                </c:pt>
                <c:pt idx="2">
                  <c:v>2982</c:v>
                </c:pt>
                <c:pt idx="3">
                  <c:v>3099</c:v>
                </c:pt>
                <c:pt idx="4">
                  <c:v>3198</c:v>
                </c:pt>
                <c:pt idx="5">
                  <c:v>3115</c:v>
                </c:pt>
                <c:pt idx="6">
                  <c:v>3223</c:v>
                </c:pt>
              </c:numCache>
            </c:numRef>
          </c:val>
          <c:extLst>
            <c:ext xmlns:c16="http://schemas.microsoft.com/office/drawing/2014/chart" uri="{C3380CC4-5D6E-409C-BE32-E72D297353CC}">
              <c16:uniqueId val="{00000000-BD2E-491C-98B4-E84B2EE0C8E4}"/>
            </c:ext>
          </c:extLst>
        </c:ser>
        <c:dLbls>
          <c:showLegendKey val="0"/>
          <c:showVal val="0"/>
          <c:showCatName val="0"/>
          <c:showSerName val="0"/>
          <c:showPercent val="0"/>
          <c:showBubbleSize val="0"/>
        </c:dLbls>
        <c:gapWidth val="150"/>
        <c:axId val="574450984"/>
        <c:axId val="1"/>
      </c:barChart>
      <c:catAx>
        <c:axId val="57445098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4000"/>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Enrolled
Youth</a:t>
                </a:r>
              </a:p>
            </c:rich>
          </c:tx>
          <c:layout>
            <c:manualLayout>
              <c:xMode val="edge"/>
              <c:yMode val="edge"/>
              <c:x val="1.4822259315254851E-2"/>
              <c:y val="0.3633633229001455"/>
            </c:manualLayout>
          </c:layout>
          <c:overlay val="0"/>
          <c:spPr>
            <a:noFill/>
            <a:ln w="25400">
              <a:noFill/>
            </a:ln>
          </c:spPr>
        </c:title>
        <c:numFmt formatCode="#,##0_);[Red]\(#,##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445098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20115059418311"/>
          <c:y val="0.10006076132878985"/>
          <c:w val="0.85418752360751959"/>
          <c:h val="0.74226892040265924"/>
        </c:manualLayout>
      </c:layout>
      <c:barChart>
        <c:barDir val="col"/>
        <c:grouping val="clustered"/>
        <c:varyColors val="0"/>
        <c:ser>
          <c:idx val="0"/>
          <c:order val="0"/>
          <c:tx>
            <c:strRef>
              <c:f>Data!$C$48</c:f>
              <c:strCache>
                <c:ptCount val="1"/>
                <c:pt idx="0">
                  <c:v>1</c:v>
                </c:pt>
              </c:strCache>
            </c:strRef>
          </c:tx>
          <c:spPr>
            <a:solidFill>
              <a:srgbClr val="9999FF"/>
            </a:solidFill>
            <a:ln w="12700">
              <a:solidFill>
                <a:srgbClr val="000000"/>
              </a:solidFill>
              <a:prstDash val="solid"/>
            </a:ln>
          </c:spPr>
          <c:invertIfNegative val="0"/>
          <c:cat>
            <c:strRef>
              <c:f>Data!$B$48:$B$63</c:f>
              <c:strCache>
                <c:ptCount val="16"/>
                <c:pt idx="0">
                  <c:v>0-24</c:v>
                </c:pt>
                <c:pt idx="1">
                  <c:v>25-49</c:v>
                </c:pt>
                <c:pt idx="2">
                  <c:v>50-74</c:v>
                </c:pt>
                <c:pt idx="3">
                  <c:v>75-99</c:v>
                </c:pt>
                <c:pt idx="4">
                  <c:v>100-124</c:v>
                </c:pt>
                <c:pt idx="5">
                  <c:v>125-149</c:v>
                </c:pt>
                <c:pt idx="6">
                  <c:v>150-174</c:v>
                </c:pt>
                <c:pt idx="7">
                  <c:v>175-199</c:v>
                </c:pt>
                <c:pt idx="8">
                  <c:v>200 - 224</c:v>
                </c:pt>
                <c:pt idx="9">
                  <c:v>225 - 249</c:v>
                </c:pt>
                <c:pt idx="10">
                  <c:v>250 - 274</c:v>
                </c:pt>
                <c:pt idx="11">
                  <c:v>275 - 299</c:v>
                </c:pt>
                <c:pt idx="12">
                  <c:v>300 - 324</c:v>
                </c:pt>
                <c:pt idx="13">
                  <c:v>325 - 349</c:v>
                </c:pt>
                <c:pt idx="14">
                  <c:v>350 - 374</c:v>
                </c:pt>
                <c:pt idx="15">
                  <c:v>375 - 399</c:v>
                </c:pt>
              </c:strCache>
            </c:strRef>
          </c:cat>
          <c:val>
            <c:numRef>
              <c:f>Data!$C$48:$C$63</c:f>
              <c:numCache>
                <c:formatCode>General</c:formatCode>
                <c:ptCount val="16"/>
                <c:pt idx="0">
                  <c:v>1</c:v>
                </c:pt>
                <c:pt idx="1">
                  <c:v>3</c:v>
                </c:pt>
                <c:pt idx="2">
                  <c:v>3</c:v>
                </c:pt>
                <c:pt idx="3">
                  <c:v>13</c:v>
                </c:pt>
                <c:pt idx="4">
                  <c:v>5</c:v>
                </c:pt>
                <c:pt idx="5">
                  <c:v>5</c:v>
                </c:pt>
                <c:pt idx="6">
                  <c:v>0</c:v>
                </c:pt>
                <c:pt idx="7">
                  <c:v>1</c:v>
                </c:pt>
                <c:pt idx="8">
                  <c:v>0</c:v>
                </c:pt>
                <c:pt idx="9">
                  <c:v>0</c:v>
                </c:pt>
                <c:pt idx="10">
                  <c:v>0</c:v>
                </c:pt>
                <c:pt idx="11">
                  <c:v>0</c:v>
                </c:pt>
                <c:pt idx="12">
                  <c:v>0</c:v>
                </c:pt>
                <c:pt idx="13">
                  <c:v>1</c:v>
                </c:pt>
                <c:pt idx="14">
                  <c:v>0</c:v>
                </c:pt>
                <c:pt idx="15">
                  <c:v>0</c:v>
                </c:pt>
              </c:numCache>
            </c:numRef>
          </c:val>
          <c:extLst>
            <c:ext xmlns:c16="http://schemas.microsoft.com/office/drawing/2014/chart" uri="{C3380CC4-5D6E-409C-BE32-E72D297353CC}">
              <c16:uniqueId val="{00000000-F83D-477D-8188-92BD333FB1A4}"/>
            </c:ext>
          </c:extLst>
        </c:ser>
        <c:dLbls>
          <c:showLegendKey val="0"/>
          <c:showVal val="0"/>
          <c:showCatName val="0"/>
          <c:showSerName val="0"/>
          <c:showPercent val="0"/>
          <c:showBubbleSize val="0"/>
        </c:dLbls>
        <c:gapWidth val="150"/>
        <c:axId val="576849040"/>
        <c:axId val="1"/>
      </c:barChart>
      <c:catAx>
        <c:axId val="576849040"/>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8798305817"/>
              <c:y val="0.9295352561804091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1.1133635499044664E-2"/>
              <c:y val="0.4287857187250500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6849040"/>
        <c:crosses val="autoZero"/>
        <c:crossBetween val="between"/>
        <c:majorUnit val="1"/>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Discharge Reasons for Current Month and Fiscal Year 2019</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217292377701934"/>
          <c:y val="0.17422867513611615"/>
          <c:w val="0.85779294653014793"/>
          <c:h val="0.68058076225045372"/>
        </c:manualLayout>
      </c:layout>
      <c:barChart>
        <c:barDir val="col"/>
        <c:grouping val="clustered"/>
        <c:varyColors val="0"/>
        <c:ser>
          <c:idx val="0"/>
          <c:order val="0"/>
          <c:tx>
            <c:strRef>
              <c:f>Data!$C$105</c:f>
              <c:strCache>
                <c:ptCount val="1"/>
                <c:pt idx="0">
                  <c:v>Jan-20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Data!$C$106:$C$113</c:f>
              <c:numCache>
                <c:formatCode>0%</c:formatCode>
                <c:ptCount val="8"/>
                <c:pt idx="0">
                  <c:v>0.34818941504178275</c:v>
                </c:pt>
                <c:pt idx="1">
                  <c:v>0.29805013927576601</c:v>
                </c:pt>
                <c:pt idx="2">
                  <c:v>8.6350974930362118E-2</c:v>
                </c:pt>
                <c:pt idx="3">
                  <c:v>3.0640668523676879E-2</c:v>
                </c:pt>
                <c:pt idx="4">
                  <c:v>6.1281337047353758E-2</c:v>
                </c:pt>
                <c:pt idx="5">
                  <c:v>1.6713091922005572E-2</c:v>
                </c:pt>
                <c:pt idx="6">
                  <c:v>5.5710306406685237E-3</c:v>
                </c:pt>
                <c:pt idx="7">
                  <c:v>0.15320334261838439</c:v>
                </c:pt>
              </c:numCache>
            </c:numRef>
          </c:val>
          <c:extLst>
            <c:ext xmlns:c16="http://schemas.microsoft.com/office/drawing/2014/chart" uri="{C3380CC4-5D6E-409C-BE32-E72D297353CC}">
              <c16:uniqueId val="{00000000-7E60-4BBC-99B6-5861FE7D5DE7}"/>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Data!$G$106:$G$113</c:f>
              <c:numCache>
                <c:formatCode>0%</c:formatCode>
                <c:ptCount val="8"/>
                <c:pt idx="0">
                  <c:v>0.39943542695836276</c:v>
                </c:pt>
                <c:pt idx="1">
                  <c:v>0.26887791107974596</c:v>
                </c:pt>
                <c:pt idx="2">
                  <c:v>7.4805928016937195E-2</c:v>
                </c:pt>
                <c:pt idx="3">
                  <c:v>4.7635850388143969E-2</c:v>
                </c:pt>
                <c:pt idx="4">
                  <c:v>3.7402964008468598E-2</c:v>
                </c:pt>
                <c:pt idx="5">
                  <c:v>2.4347212420606917E-2</c:v>
                </c:pt>
                <c:pt idx="6">
                  <c:v>2.4700070571630206E-3</c:v>
                </c:pt>
                <c:pt idx="7">
                  <c:v>0.14502470007057164</c:v>
                </c:pt>
              </c:numCache>
            </c:numRef>
          </c:val>
          <c:extLst>
            <c:ext xmlns:c16="http://schemas.microsoft.com/office/drawing/2014/chart" uri="{C3380CC4-5D6E-409C-BE32-E72D297353CC}">
              <c16:uniqueId val="{00000001-7E60-4BBC-99B6-5861FE7D5DE7}"/>
            </c:ext>
          </c:extLst>
        </c:ser>
        <c:dLbls>
          <c:showLegendKey val="0"/>
          <c:showVal val="0"/>
          <c:showCatName val="0"/>
          <c:showSerName val="0"/>
          <c:showPercent val="0"/>
          <c:showBubbleSize val="0"/>
        </c:dLbls>
        <c:gapWidth val="150"/>
        <c:axId val="647848240"/>
        <c:axId val="1"/>
      </c:barChart>
      <c:catAx>
        <c:axId val="64784824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ax val="0.5"/>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Percent of discharges</a:t>
                </a:r>
              </a:p>
            </c:rich>
          </c:tx>
          <c:layout>
            <c:manualLayout>
              <c:xMode val="edge"/>
              <c:yMode val="edge"/>
              <c:x val="2.3890784982935155E-2"/>
              <c:y val="0.3575317604355716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6478482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180975</xdr:rowOff>
    </xdr:from>
    <xdr:to>
      <xdr:col>17</xdr:col>
      <xdr:colOff>66675</xdr:colOff>
      <xdr:row>25</xdr:row>
      <xdr:rowOff>66675</xdr:rowOff>
    </xdr:to>
    <xdr:graphicFrame macro="">
      <xdr:nvGraphicFramePr>
        <xdr:cNvPr id="24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5159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219075</xdr:colOff>
      <xdr:row>3</xdr:row>
      <xdr:rowOff>66675</xdr:rowOff>
    </xdr:from>
    <xdr:to>
      <xdr:col>13</xdr:col>
      <xdr:colOff>723900</xdr:colOff>
      <xdr:row>34</xdr:row>
      <xdr:rowOff>180975</xdr:rowOff>
    </xdr:to>
    <xdr:graphicFrame macro="">
      <xdr:nvGraphicFramePr>
        <xdr:cNvPr id="1017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295275</xdr:colOff>
      <xdr:row>3</xdr:row>
      <xdr:rowOff>104775</xdr:rowOff>
    </xdr:from>
    <xdr:to>
      <xdr:col>13</xdr:col>
      <xdr:colOff>504825</xdr:colOff>
      <xdr:row>32</xdr:row>
      <xdr:rowOff>47625</xdr:rowOff>
    </xdr:to>
    <xdr:graphicFrame macro="">
      <xdr:nvGraphicFramePr>
        <xdr:cNvPr id="10278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314325</xdr:colOff>
      <xdr:row>3</xdr:row>
      <xdr:rowOff>76200</xdr:rowOff>
    </xdr:from>
    <xdr:to>
      <xdr:col>13</xdr:col>
      <xdr:colOff>371475</xdr:colOff>
      <xdr:row>31</xdr:row>
      <xdr:rowOff>161925</xdr:rowOff>
    </xdr:to>
    <xdr:graphicFrame macro="">
      <xdr:nvGraphicFramePr>
        <xdr:cNvPr id="1038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114300</xdr:colOff>
      <xdr:row>3</xdr:row>
      <xdr:rowOff>9525</xdr:rowOff>
    </xdr:from>
    <xdr:to>
      <xdr:col>12</xdr:col>
      <xdr:colOff>1028700</xdr:colOff>
      <xdr:row>35</xdr:row>
      <xdr:rowOff>142875</xdr:rowOff>
    </xdr:to>
    <xdr:graphicFrame macro="">
      <xdr:nvGraphicFramePr>
        <xdr:cNvPr id="4340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11</xdr:col>
      <xdr:colOff>142875</xdr:colOff>
      <xdr:row>24</xdr:row>
      <xdr:rowOff>142875</xdr:rowOff>
    </xdr:to>
    <xdr:graphicFrame macro="">
      <xdr:nvGraphicFramePr>
        <xdr:cNvPr id="454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390525</xdr:colOff>
      <xdr:row>1</xdr:row>
      <xdr:rowOff>209550</xdr:rowOff>
    </xdr:from>
    <xdr:to>
      <xdr:col>15</xdr:col>
      <xdr:colOff>752475</xdr:colOff>
      <xdr:row>25</xdr:row>
      <xdr:rowOff>95250</xdr:rowOff>
    </xdr:to>
    <xdr:graphicFrame macro="">
      <xdr:nvGraphicFramePr>
        <xdr:cNvPr id="150455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66675</xdr:rowOff>
    </xdr:from>
    <xdr:to>
      <xdr:col>13</xdr:col>
      <xdr:colOff>200025</xdr:colOff>
      <xdr:row>32</xdr:row>
      <xdr:rowOff>180975</xdr:rowOff>
    </xdr:to>
    <xdr:graphicFrame macro="">
      <xdr:nvGraphicFramePr>
        <xdr:cNvPr id="10483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219075</xdr:colOff>
      <xdr:row>4</xdr:row>
      <xdr:rowOff>9525</xdr:rowOff>
    </xdr:from>
    <xdr:to>
      <xdr:col>13</xdr:col>
      <xdr:colOff>161925</xdr:colOff>
      <xdr:row>32</xdr:row>
      <xdr:rowOff>142875</xdr:rowOff>
    </xdr:to>
    <xdr:graphicFrame macro="">
      <xdr:nvGraphicFramePr>
        <xdr:cNvPr id="43250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295275</xdr:colOff>
      <xdr:row>4</xdr:row>
      <xdr:rowOff>66675</xdr:rowOff>
    </xdr:from>
    <xdr:to>
      <xdr:col>13</xdr:col>
      <xdr:colOff>200025</xdr:colOff>
      <xdr:row>32</xdr:row>
      <xdr:rowOff>180975</xdr:rowOff>
    </xdr:to>
    <xdr:graphicFrame macro="">
      <xdr:nvGraphicFramePr>
        <xdr:cNvPr id="945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228600</xdr:colOff>
      <xdr:row>2</xdr:row>
      <xdr:rowOff>142875</xdr:rowOff>
    </xdr:from>
    <xdr:to>
      <xdr:col>13</xdr:col>
      <xdr:colOff>523875</xdr:colOff>
      <xdr:row>30</xdr:row>
      <xdr:rowOff>152400</xdr:rowOff>
    </xdr:to>
    <xdr:graphicFrame macro="">
      <xdr:nvGraphicFramePr>
        <xdr:cNvPr id="966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4</xdr:row>
      <xdr:rowOff>104775</xdr:rowOff>
    </xdr:from>
    <xdr:to>
      <xdr:col>13</xdr:col>
      <xdr:colOff>638175</xdr:colOff>
      <xdr:row>32</xdr:row>
      <xdr:rowOff>0</xdr:rowOff>
    </xdr:to>
    <xdr:graphicFrame macro="">
      <xdr:nvGraphicFramePr>
        <xdr:cNvPr id="976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495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8"/>
  <sheetViews>
    <sheetView tabSelected="1" workbookViewId="0">
      <selection sqref="A1:B1"/>
    </sheetView>
  </sheetViews>
  <sheetFormatPr defaultRowHeight="15" x14ac:dyDescent="0.25"/>
  <cols>
    <col min="1" max="1" width="10.5703125" customWidth="1"/>
    <col min="2" max="2" width="117.140625" customWidth="1"/>
  </cols>
  <sheetData>
    <row r="1" spans="1:2" ht="21" x14ac:dyDescent="0.35">
      <c r="A1" s="179" t="s">
        <v>40</v>
      </c>
      <c r="B1" s="180"/>
    </row>
    <row r="2" spans="1:2" ht="15.75" x14ac:dyDescent="0.25">
      <c r="A2" s="181"/>
      <c r="B2" s="181"/>
    </row>
    <row r="3" spans="1:2" ht="21" x14ac:dyDescent="0.35">
      <c r="A3" s="182" t="s">
        <v>47</v>
      </c>
      <c r="B3" s="183"/>
    </row>
    <row r="4" spans="1:2" x14ac:dyDescent="0.25">
      <c r="A4" s="53"/>
      <c r="B4" s="53"/>
    </row>
    <row r="5" spans="1:2" x14ac:dyDescent="0.25">
      <c r="A5" s="53" t="s">
        <v>111</v>
      </c>
      <c r="B5" s="53"/>
    </row>
    <row r="6" spans="1:2" x14ac:dyDescent="0.25">
      <c r="A6" s="53"/>
      <c r="B6" s="53" t="s">
        <v>175</v>
      </c>
    </row>
    <row r="7" spans="1:2" x14ac:dyDescent="0.25">
      <c r="A7" s="53"/>
      <c r="B7" s="53"/>
    </row>
    <row r="8" spans="1:2" x14ac:dyDescent="0.25">
      <c r="A8" s="53" t="s">
        <v>45</v>
      </c>
      <c r="B8" s="53"/>
    </row>
    <row r="9" spans="1:2" x14ac:dyDescent="0.25">
      <c r="A9" s="53"/>
      <c r="B9" s="53" t="s">
        <v>46</v>
      </c>
    </row>
    <row r="10" spans="1:2" x14ac:dyDescent="0.25">
      <c r="A10" s="53"/>
      <c r="B10" s="53"/>
    </row>
    <row r="11" spans="1:2" x14ac:dyDescent="0.25">
      <c r="A11" s="53" t="s">
        <v>42</v>
      </c>
      <c r="B11" s="53"/>
    </row>
    <row r="12" spans="1:2" x14ac:dyDescent="0.25">
      <c r="A12" s="53"/>
      <c r="B12" s="53"/>
    </row>
    <row r="13" spans="1:2" x14ac:dyDescent="0.25">
      <c r="A13" s="117" t="s">
        <v>41</v>
      </c>
      <c r="B13" s="53"/>
    </row>
    <row r="14" spans="1:2" x14ac:dyDescent="0.25">
      <c r="A14" s="53"/>
      <c r="B14" s="53" t="s">
        <v>123</v>
      </c>
    </row>
    <row r="15" spans="1:2" x14ac:dyDescent="0.25">
      <c r="A15" s="53"/>
      <c r="B15" s="53" t="s">
        <v>124</v>
      </c>
    </row>
    <row r="16" spans="1:2" x14ac:dyDescent="0.25">
      <c r="A16" s="53"/>
      <c r="B16" s="53" t="s">
        <v>125</v>
      </c>
    </row>
    <row r="17" spans="1:3" x14ac:dyDescent="0.25">
      <c r="A17" s="53"/>
      <c r="B17" s="53" t="s">
        <v>126</v>
      </c>
    </row>
    <row r="18" spans="1:3" x14ac:dyDescent="0.25">
      <c r="A18" s="53"/>
      <c r="B18" s="53" t="s">
        <v>127</v>
      </c>
    </row>
    <row r="19" spans="1:3" x14ac:dyDescent="0.25">
      <c r="A19" s="53"/>
      <c r="B19" s="53" t="s">
        <v>128</v>
      </c>
    </row>
    <row r="20" spans="1:3" x14ac:dyDescent="0.25">
      <c r="A20" s="53"/>
      <c r="B20" s="53" t="s">
        <v>176</v>
      </c>
    </row>
    <row r="21" spans="1:3" x14ac:dyDescent="0.25">
      <c r="A21" s="53"/>
      <c r="B21" s="53"/>
    </row>
    <row r="22" spans="1:3" ht="68.25" customHeight="1" x14ac:dyDescent="0.25">
      <c r="A22" s="118" t="s">
        <v>109</v>
      </c>
      <c r="B22" s="54" t="s">
        <v>177</v>
      </c>
      <c r="C22" s="40"/>
    </row>
    <row r="23" spans="1:3" x14ac:dyDescent="0.25">
      <c r="A23" s="53"/>
      <c r="B23" s="53"/>
    </row>
    <row r="24" spans="1:3" x14ac:dyDescent="0.25">
      <c r="A24" s="117" t="s">
        <v>43</v>
      </c>
      <c r="B24" s="53"/>
    </row>
    <row r="25" spans="1:3" ht="22.5" customHeight="1" x14ac:dyDescent="0.25">
      <c r="A25" s="53"/>
      <c r="B25" s="53" t="s">
        <v>129</v>
      </c>
    </row>
    <row r="26" spans="1:3" ht="18.75" customHeight="1" x14ac:dyDescent="0.25">
      <c r="A26" s="53"/>
      <c r="B26" s="53" t="s">
        <v>130</v>
      </c>
    </row>
    <row r="27" spans="1:3" ht="18.75" customHeight="1" x14ac:dyDescent="0.25">
      <c r="A27" s="53"/>
      <c r="B27" s="53" t="s">
        <v>131</v>
      </c>
    </row>
    <row r="28" spans="1:3" ht="18.75" customHeight="1" x14ac:dyDescent="0.25">
      <c r="A28" s="53"/>
      <c r="B28" s="53" t="s">
        <v>132</v>
      </c>
    </row>
    <row r="29" spans="1:3" ht="18.75" customHeight="1" x14ac:dyDescent="0.25">
      <c r="A29" s="53"/>
      <c r="B29" s="53" t="s">
        <v>133</v>
      </c>
    </row>
    <row r="30" spans="1:3" ht="18.75" customHeight="1" x14ac:dyDescent="0.25">
      <c r="A30" s="53"/>
      <c r="B30" s="53" t="s">
        <v>134</v>
      </c>
    </row>
    <row r="31" spans="1:3" ht="18.75" customHeight="1" x14ac:dyDescent="0.25">
      <c r="A31" s="53"/>
      <c r="B31" s="53" t="s">
        <v>135</v>
      </c>
    </row>
    <row r="32" spans="1:3" ht="18.75" customHeight="1" x14ac:dyDescent="0.25">
      <c r="A32" s="53"/>
      <c r="B32" s="53" t="s">
        <v>136</v>
      </c>
    </row>
    <row r="33" spans="1:2" ht="18.75" customHeight="1" x14ac:dyDescent="0.25">
      <c r="A33" s="53"/>
      <c r="B33" s="53" t="s">
        <v>137</v>
      </c>
    </row>
    <row r="34" spans="1:2" ht="18.75" customHeight="1" x14ac:dyDescent="0.25">
      <c r="A34" s="53"/>
      <c r="B34" s="53" t="s">
        <v>138</v>
      </c>
    </row>
    <row r="35" spans="1:2" ht="18.75" customHeight="1" x14ac:dyDescent="0.25">
      <c r="A35" s="53"/>
      <c r="B35" s="53" t="s">
        <v>139</v>
      </c>
    </row>
    <row r="36" spans="1:2" ht="18.75" customHeight="1" x14ac:dyDescent="0.25">
      <c r="A36" s="53"/>
      <c r="B36" s="53" t="s">
        <v>140</v>
      </c>
    </row>
    <row r="37" spans="1:2" ht="18.75" customHeight="1" x14ac:dyDescent="0.25">
      <c r="A37" s="53"/>
      <c r="B37" s="53" t="s">
        <v>141</v>
      </c>
    </row>
    <row r="38" spans="1:2" ht="18.75" customHeight="1" x14ac:dyDescent="0.25">
      <c r="A38" s="53"/>
      <c r="B38" s="53"/>
    </row>
    <row r="39" spans="1:2" ht="22.5" customHeight="1" x14ac:dyDescent="0.25">
      <c r="A39" s="118" t="s">
        <v>142</v>
      </c>
      <c r="B39" s="55"/>
    </row>
    <row r="40" spans="1:2" ht="29.25" customHeight="1" x14ac:dyDescent="0.25">
      <c r="A40" s="53"/>
      <c r="B40" s="56" t="s">
        <v>143</v>
      </c>
    </row>
    <row r="41" spans="1:2" ht="44.25" customHeight="1" x14ac:dyDescent="0.25">
      <c r="A41" s="53"/>
      <c r="B41" s="57" t="s">
        <v>144</v>
      </c>
    </row>
    <row r="42" spans="1:2" ht="26.25" customHeight="1" x14ac:dyDescent="0.25">
      <c r="A42" s="53"/>
      <c r="B42" s="57" t="s">
        <v>145</v>
      </c>
    </row>
    <row r="43" spans="1:2" ht="25.5" customHeight="1" x14ac:dyDescent="0.25">
      <c r="A43" s="53"/>
      <c r="B43" s="57" t="s">
        <v>171</v>
      </c>
    </row>
    <row r="44" spans="1:2" ht="57" customHeight="1" x14ac:dyDescent="0.25">
      <c r="A44" s="53"/>
      <c r="B44" s="57" t="s">
        <v>146</v>
      </c>
    </row>
    <row r="45" spans="1:2" ht="41.25" customHeight="1" x14ac:dyDescent="0.25">
      <c r="A45" s="53"/>
      <c r="B45" s="57" t="s">
        <v>147</v>
      </c>
    </row>
    <row r="46" spans="1:2" ht="40.5" customHeight="1" x14ac:dyDescent="0.25">
      <c r="A46" s="53"/>
      <c r="B46" s="57" t="s">
        <v>148</v>
      </c>
    </row>
    <row r="47" spans="1:2" ht="22.5" customHeight="1" x14ac:dyDescent="0.25">
      <c r="A47" s="53"/>
      <c r="B47" s="57" t="s">
        <v>149</v>
      </c>
    </row>
    <row r="48" spans="1:2" s="5" customFormat="1" x14ac:dyDescent="0.25">
      <c r="A48" s="55"/>
      <c r="B48" s="57"/>
    </row>
    <row r="49" spans="1:2" s="5" customFormat="1" ht="22.5" customHeight="1" x14ac:dyDescent="0.25">
      <c r="A49" s="119" t="s">
        <v>110</v>
      </c>
      <c r="B49" s="56"/>
    </row>
    <row r="50" spans="1:2" s="5" customFormat="1" ht="36" customHeight="1" x14ac:dyDescent="0.25">
      <c r="A50" s="55"/>
      <c r="B50" s="58" t="s">
        <v>172</v>
      </c>
    </row>
    <row r="51" spans="1:2" s="5" customFormat="1" ht="36.75" customHeight="1" x14ac:dyDescent="0.25">
      <c r="A51" s="55"/>
      <c r="B51" s="58" t="s">
        <v>174</v>
      </c>
    </row>
    <row r="52" spans="1:2" s="5" customFormat="1" ht="30" customHeight="1" x14ac:dyDescent="0.25">
      <c r="A52" s="55"/>
      <c r="B52" s="58" t="s">
        <v>150</v>
      </c>
    </row>
    <row r="53" spans="1:2" s="5" customFormat="1" ht="35.25" customHeight="1" x14ac:dyDescent="0.25">
      <c r="A53" s="55"/>
      <c r="B53" s="58" t="s">
        <v>173</v>
      </c>
    </row>
    <row r="54" spans="1:2" s="5" customFormat="1" ht="37.5" customHeight="1" x14ac:dyDescent="0.25">
      <c r="A54" s="55"/>
      <c r="B54" s="58" t="s">
        <v>151</v>
      </c>
    </row>
    <row r="55" spans="1:2" s="5" customFormat="1" ht="21.75" customHeight="1" x14ac:dyDescent="0.25">
      <c r="A55" s="55"/>
      <c r="B55" s="58" t="s">
        <v>152</v>
      </c>
    </row>
    <row r="56" spans="1:2" s="5" customFormat="1" x14ac:dyDescent="0.25">
      <c r="A56" s="55"/>
      <c r="B56" s="58" t="s">
        <v>153</v>
      </c>
    </row>
    <row r="57" spans="1:2" s="5" customFormat="1" x14ac:dyDescent="0.25"/>
    <row r="58" spans="1:2" s="5" customFormat="1" x14ac:dyDescent="0.25"/>
    <row r="59" spans="1:2" s="5" customFormat="1" x14ac:dyDescent="0.25"/>
    <row r="60" spans="1:2" s="5" customFormat="1" x14ac:dyDescent="0.25"/>
    <row r="61" spans="1:2" s="5" customFormat="1" x14ac:dyDescent="0.25"/>
    <row r="62" spans="1:2" s="5" customFormat="1" x14ac:dyDescent="0.25"/>
    <row r="63" spans="1:2" s="5" customFormat="1" x14ac:dyDescent="0.25"/>
    <row r="64" spans="1:2" s="5" customFormat="1" x14ac:dyDescent="0.25"/>
    <row r="65" s="5" customFormat="1" x14ac:dyDescent="0.25"/>
    <row r="66" s="5" customFormat="1" x14ac:dyDescent="0.25"/>
    <row r="67" s="5" customFormat="1" x14ac:dyDescent="0.25"/>
    <row r="68" s="5" customFormat="1" x14ac:dyDescent="0.25"/>
  </sheetData>
  <mergeCells count="3">
    <mergeCell ref="A1:B1"/>
    <mergeCell ref="A2:B2"/>
    <mergeCell ref="A3:B3"/>
  </mergeCells>
  <phoneticPr fontId="3" type="noConversion"/>
  <pageMargins left="0.25" right="0.25" top="0.75" bottom="0.75" header="0.3" footer="0.3"/>
  <pageSetup fitToHeight="9" orientation="landscape" r:id="rId1"/>
  <headerFooter differentFirst="1">
    <oddHeader>&amp;C&amp;"-,Bold"&amp;16Community Service Agency Monthly Report&amp;R&amp;"-,Bold"&amp;16Page &amp;P</oddHeader>
    <firstHeader>&amp;R&amp;"-,Bold"&amp;16Page &amp;P</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O34"/>
  <sheetViews>
    <sheetView zoomScale="70" zoomScaleNormal="70" workbookViewId="0">
      <selection sqref="A1:M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5" ht="31.5" x14ac:dyDescent="0.5">
      <c r="A1" s="184" t="str">
        <f>Data!R34&amp;"9"</f>
        <v>CSA Monthly Report for January 2020, Report 9</v>
      </c>
      <c r="B1" s="188"/>
      <c r="C1" s="188"/>
      <c r="D1" s="188"/>
      <c r="E1" s="188"/>
      <c r="F1" s="188"/>
      <c r="G1" s="188"/>
      <c r="H1" s="188"/>
      <c r="I1" s="188"/>
      <c r="J1" s="188"/>
      <c r="K1" s="188"/>
      <c r="L1" s="188"/>
      <c r="M1" s="189"/>
      <c r="N1" s="115"/>
      <c r="O1" s="5"/>
    </row>
    <row r="2" spans="1:15" x14ac:dyDescent="0.25">
      <c r="A2" s="59"/>
      <c r="B2" s="55"/>
      <c r="C2" s="55"/>
      <c r="D2" s="55"/>
      <c r="E2" s="55"/>
      <c r="F2" s="55"/>
      <c r="G2" s="55"/>
      <c r="H2" s="55"/>
      <c r="I2" s="55"/>
      <c r="J2" s="55"/>
      <c r="K2" s="55"/>
      <c r="L2" s="55"/>
      <c r="M2" s="60"/>
    </row>
    <row r="3" spans="1:15" x14ac:dyDescent="0.25">
      <c r="A3" s="59"/>
      <c r="B3" s="55"/>
      <c r="C3" s="55"/>
      <c r="D3" s="55"/>
      <c r="E3" s="55"/>
      <c r="F3" s="55"/>
      <c r="G3" s="55"/>
      <c r="H3" s="55"/>
      <c r="I3" s="55"/>
      <c r="J3" s="55"/>
      <c r="K3" s="55"/>
      <c r="L3" s="55"/>
      <c r="M3" s="60"/>
    </row>
    <row r="4" spans="1:15" x14ac:dyDescent="0.25">
      <c r="A4" s="59"/>
      <c r="B4" s="55"/>
      <c r="C4" s="55"/>
      <c r="D4" s="55"/>
      <c r="E4" s="55"/>
      <c r="F4" s="55"/>
      <c r="G4" s="55"/>
      <c r="H4" s="55"/>
      <c r="I4" s="55"/>
      <c r="J4" s="55"/>
      <c r="K4" s="55"/>
      <c r="L4" s="55"/>
      <c r="M4" s="60"/>
    </row>
    <row r="5" spans="1:15" x14ac:dyDescent="0.25">
      <c r="A5" s="59"/>
      <c r="B5" s="55"/>
      <c r="C5" s="55"/>
      <c r="D5" s="55"/>
      <c r="E5" s="55"/>
      <c r="F5" s="55"/>
      <c r="G5" s="55"/>
      <c r="H5" s="55"/>
      <c r="I5" s="55"/>
      <c r="J5" s="55"/>
      <c r="K5" s="55"/>
      <c r="L5" s="55"/>
      <c r="M5" s="60"/>
    </row>
    <row r="6" spans="1:15" x14ac:dyDescent="0.25">
      <c r="A6" s="59"/>
      <c r="B6" s="55"/>
      <c r="C6" s="55"/>
      <c r="D6" s="55"/>
      <c r="E6" s="55"/>
      <c r="F6" s="55"/>
      <c r="G6" s="55"/>
      <c r="H6" s="55"/>
      <c r="I6" s="55"/>
      <c r="J6" s="55"/>
      <c r="K6" s="55"/>
      <c r="L6" s="55"/>
      <c r="M6" s="60"/>
    </row>
    <row r="7" spans="1:15" x14ac:dyDescent="0.25">
      <c r="A7" s="59"/>
      <c r="B7" s="55"/>
      <c r="C7" s="55"/>
      <c r="D7" s="55"/>
      <c r="E7" s="55"/>
      <c r="F7" s="55"/>
      <c r="G7" s="55"/>
      <c r="H7" s="55"/>
      <c r="I7" s="55"/>
      <c r="J7" s="55"/>
      <c r="K7" s="55"/>
      <c r="L7" s="55"/>
      <c r="M7" s="60"/>
    </row>
    <row r="8" spans="1:15" x14ac:dyDescent="0.25">
      <c r="A8" s="59"/>
      <c r="B8" s="55"/>
      <c r="C8" s="55"/>
      <c r="D8" s="55"/>
      <c r="E8" s="55"/>
      <c r="F8" s="55"/>
      <c r="G8" s="55"/>
      <c r="H8" s="55"/>
      <c r="I8" s="55"/>
      <c r="J8" s="55"/>
      <c r="K8" s="55"/>
      <c r="L8" s="55"/>
      <c r="M8" s="60"/>
    </row>
    <row r="9" spans="1:15" x14ac:dyDescent="0.25">
      <c r="A9" s="59"/>
      <c r="B9" s="55"/>
      <c r="C9" s="55"/>
      <c r="D9" s="55"/>
      <c r="E9" s="55"/>
      <c r="F9" s="55"/>
      <c r="G9" s="55"/>
      <c r="H9" s="55"/>
      <c r="I9" s="55"/>
      <c r="J9" s="55"/>
      <c r="K9" s="55"/>
      <c r="L9" s="55"/>
      <c r="M9" s="60"/>
    </row>
    <row r="10" spans="1:15" x14ac:dyDescent="0.25">
      <c r="A10" s="59"/>
      <c r="B10" s="55"/>
      <c r="C10" s="55"/>
      <c r="D10" s="55"/>
      <c r="E10" s="55"/>
      <c r="F10" s="55"/>
      <c r="G10" s="55"/>
      <c r="H10" s="55"/>
      <c r="I10" s="55"/>
      <c r="J10" s="55"/>
      <c r="K10" s="55"/>
      <c r="L10" s="55"/>
      <c r="M10" s="60"/>
    </row>
    <row r="11" spans="1:15" x14ac:dyDescent="0.25">
      <c r="A11" s="59"/>
      <c r="B11" s="55"/>
      <c r="C11" s="55"/>
      <c r="D11" s="55"/>
      <c r="E11" s="55"/>
      <c r="F11" s="55"/>
      <c r="G11" s="55"/>
      <c r="H11" s="55"/>
      <c r="I11" s="55"/>
      <c r="J11" s="55"/>
      <c r="K11" s="55"/>
      <c r="L11" s="55"/>
      <c r="M11" s="60"/>
    </row>
    <row r="12" spans="1:15" x14ac:dyDescent="0.25">
      <c r="A12" s="59"/>
      <c r="B12" s="55"/>
      <c r="C12" s="55"/>
      <c r="D12" s="55"/>
      <c r="E12" s="55"/>
      <c r="F12" s="55"/>
      <c r="G12" s="55"/>
      <c r="H12" s="55"/>
      <c r="I12" s="55"/>
      <c r="J12" s="55"/>
      <c r="K12" s="55"/>
      <c r="L12" s="55"/>
      <c r="M12" s="60"/>
    </row>
    <row r="13" spans="1:15" x14ac:dyDescent="0.25">
      <c r="A13" s="59"/>
      <c r="B13" s="55"/>
      <c r="C13" s="55"/>
      <c r="D13" s="55"/>
      <c r="E13" s="55"/>
      <c r="F13" s="55"/>
      <c r="G13" s="55"/>
      <c r="H13" s="55"/>
      <c r="I13" s="55"/>
      <c r="J13" s="55"/>
      <c r="K13" s="55"/>
      <c r="L13" s="55"/>
      <c r="M13" s="60"/>
    </row>
    <row r="14" spans="1:15" ht="77.25" customHeight="1" x14ac:dyDescent="0.25">
      <c r="A14" s="59"/>
      <c r="B14" s="55"/>
      <c r="C14" s="55"/>
      <c r="D14" s="55"/>
      <c r="E14" s="55"/>
      <c r="F14" s="55"/>
      <c r="G14" s="55"/>
      <c r="H14" s="55"/>
      <c r="I14" s="55"/>
      <c r="J14" s="55"/>
      <c r="K14" s="55"/>
      <c r="L14" s="55"/>
      <c r="M14" s="60"/>
    </row>
    <row r="15" spans="1:15" x14ac:dyDescent="0.25">
      <c r="A15" s="59"/>
      <c r="B15" s="55"/>
      <c r="C15" s="55"/>
      <c r="D15" s="55"/>
      <c r="E15" s="55"/>
      <c r="F15" s="55"/>
      <c r="G15" s="55"/>
      <c r="H15" s="55"/>
      <c r="I15" s="55"/>
      <c r="J15" s="55"/>
      <c r="K15" s="55"/>
      <c r="L15" s="55"/>
      <c r="M15" s="60"/>
    </row>
    <row r="16" spans="1:15"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Data!R21</f>
        <v>Jan-20 (%)</v>
      </c>
      <c r="D28" s="91">
        <f>Data!C106</f>
        <v>0.34818941504178275</v>
      </c>
      <c r="E28" s="91">
        <f>Data!C107</f>
        <v>0.29805013927576601</v>
      </c>
      <c r="F28" s="91">
        <f>Data!C108</f>
        <v>8.6350974930362118E-2</v>
      </c>
      <c r="G28" s="91">
        <f>Data!C109</f>
        <v>3.0640668523676879E-2</v>
      </c>
      <c r="H28" s="91">
        <f>Data!C110</f>
        <v>6.1281337047353758E-2</v>
      </c>
      <c r="I28" s="91">
        <f>Data!C111</f>
        <v>1.6713091922005572E-2</v>
      </c>
      <c r="J28" s="91">
        <f>Data!C112</f>
        <v>5.5710306406685237E-3</v>
      </c>
      <c r="K28" s="91">
        <f>Data!C113</f>
        <v>0.15320334261838439</v>
      </c>
      <c r="L28" s="82"/>
      <c r="M28" s="60"/>
    </row>
    <row r="29" spans="1:13" x14ac:dyDescent="0.25">
      <c r="A29" s="59"/>
      <c r="B29" s="72" t="s">
        <v>39</v>
      </c>
      <c r="C29" s="73" t="s">
        <v>44</v>
      </c>
      <c r="D29" s="91">
        <f>Data!G106</f>
        <v>0.39943542695836276</v>
      </c>
      <c r="E29" s="91">
        <f>Data!G107</f>
        <v>0.26887791107974596</v>
      </c>
      <c r="F29" s="91">
        <f>Data!G108</f>
        <v>7.4805928016937195E-2</v>
      </c>
      <c r="G29" s="91">
        <f>Data!G109</f>
        <v>4.7635850388143969E-2</v>
      </c>
      <c r="H29" s="91">
        <f>Data!G110</f>
        <v>3.7402964008468598E-2</v>
      </c>
      <c r="I29" s="91">
        <f>Data!G111</f>
        <v>2.4347212420606917E-2</v>
      </c>
      <c r="J29" s="91">
        <f>Data!G112</f>
        <v>2.4700070571630206E-3</v>
      </c>
      <c r="K29" s="91">
        <f>Data!G113</f>
        <v>0.14502470007057164</v>
      </c>
      <c r="L29" s="66" t="s">
        <v>0</v>
      </c>
      <c r="M29" s="60"/>
    </row>
    <row r="30" spans="1:13" x14ac:dyDescent="0.25">
      <c r="A30" s="59"/>
      <c r="B30" s="74"/>
      <c r="C30" s="69" t="str">
        <f>Data!C68</f>
        <v>Youth</v>
      </c>
      <c r="D30" s="92">
        <f>Data!B106</f>
        <v>125</v>
      </c>
      <c r="E30" s="92">
        <f>Data!B107</f>
        <v>107</v>
      </c>
      <c r="F30" s="92">
        <f>Data!B108</f>
        <v>31</v>
      </c>
      <c r="G30" s="92">
        <f>Data!B109</f>
        <v>11</v>
      </c>
      <c r="H30" s="92">
        <f>Data!B110</f>
        <v>22</v>
      </c>
      <c r="I30" s="92">
        <f>Data!B111</f>
        <v>6</v>
      </c>
      <c r="J30" s="92">
        <f>Data!B112</f>
        <v>2</v>
      </c>
      <c r="K30" s="92">
        <f>Data!B113</f>
        <v>55</v>
      </c>
      <c r="L30" s="75">
        <f>Data!B114</f>
        <v>359</v>
      </c>
      <c r="M30" s="60"/>
    </row>
    <row r="31" spans="1:13" x14ac:dyDescent="0.25">
      <c r="A31" s="59"/>
      <c r="B31" s="74"/>
      <c r="C31" s="73" t="s">
        <v>38</v>
      </c>
      <c r="D31" s="92">
        <f>Data!F106</f>
        <v>1132</v>
      </c>
      <c r="E31" s="92">
        <f>Data!F107</f>
        <v>762</v>
      </c>
      <c r="F31" s="92">
        <f>Data!F108</f>
        <v>212</v>
      </c>
      <c r="G31" s="92">
        <f>Data!F109</f>
        <v>135</v>
      </c>
      <c r="H31" s="92">
        <f>Data!F110</f>
        <v>106</v>
      </c>
      <c r="I31" s="92">
        <f>Data!F111</f>
        <v>69</v>
      </c>
      <c r="J31" s="92">
        <f>Data!F112</f>
        <v>7</v>
      </c>
      <c r="K31" s="92">
        <f>Data!F113</f>
        <v>411</v>
      </c>
      <c r="L31" s="75">
        <f>Data!F114</f>
        <v>2834</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2/25/2020.</v>
      </c>
      <c r="D33" s="79"/>
      <c r="E33" s="79"/>
      <c r="F33" s="79"/>
      <c r="G33" s="79"/>
      <c r="H33" s="79"/>
      <c r="I33" s="79"/>
      <c r="J33" s="79"/>
      <c r="K33" s="79"/>
      <c r="L33" s="79"/>
      <c r="M33" s="83"/>
    </row>
    <row r="34" spans="1:13" x14ac:dyDescent="0.25">
      <c r="B34" s="15"/>
    </row>
  </sheetData>
  <sheetProtection password="CAD1" sheet="1"/>
  <mergeCells count="1">
    <mergeCell ref="A1:M1"/>
  </mergeCells>
  <phoneticPr fontId="3" type="noConversion"/>
  <pageMargins left="0.2" right="0.22" top="0.25" bottom="0.28999999999999998" header="0.16" footer="0.17"/>
  <pageSetup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33"/>
  <sheetViews>
    <sheetView zoomScale="70" zoomScaleNormal="70" workbookViewId="0">
      <selection sqref="A1:M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3" ht="31.5" x14ac:dyDescent="0.5">
      <c r="A1" s="184" t="str">
        <f>Data!R34&amp;"10"</f>
        <v>CSA Monthly Report for January 2020, Report 10</v>
      </c>
      <c r="B1" s="188"/>
      <c r="C1" s="188"/>
      <c r="D1" s="188"/>
      <c r="E1" s="188"/>
      <c r="F1" s="188"/>
      <c r="G1" s="188"/>
      <c r="H1" s="188"/>
      <c r="I1" s="188"/>
      <c r="J1" s="188"/>
      <c r="K1" s="188"/>
      <c r="L1" s="188"/>
      <c r="M1" s="189"/>
    </row>
    <row r="2" spans="1:13"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Data!R18</f>
        <v>Jan-20 (LOS)</v>
      </c>
      <c r="D28" s="110">
        <f>Data!B121</f>
        <v>10.959475409836068</v>
      </c>
      <c r="E28" s="110">
        <f>Data!B122</f>
        <v>4.4792400796690659</v>
      </c>
      <c r="F28" s="110">
        <f>Data!B123</f>
        <v>4.809095716552088</v>
      </c>
      <c r="G28" s="110">
        <f>Data!B124</f>
        <v>3.427719821162444</v>
      </c>
      <c r="H28" s="110">
        <f>Data!B125</f>
        <v>6.2488822652757081</v>
      </c>
      <c r="I28" s="110">
        <f>Data!B126</f>
        <v>12.808743169398909</v>
      </c>
      <c r="J28" s="110">
        <f>Data!B127</f>
        <v>16.213114754098363</v>
      </c>
      <c r="K28" s="110">
        <f>Data!B128</f>
        <v>6.1752608047690023</v>
      </c>
      <c r="L28" s="82"/>
      <c r="M28" s="60"/>
    </row>
    <row r="29" spans="1:13" x14ac:dyDescent="0.25">
      <c r="A29" s="59"/>
      <c r="B29" s="72" t="s">
        <v>39</v>
      </c>
      <c r="C29" s="73" t="s">
        <v>102</v>
      </c>
      <c r="D29" s="110">
        <f>Data!F121</f>
        <v>10.70523663326189</v>
      </c>
      <c r="E29" s="110">
        <f>Data!F122</f>
        <v>4.420420808054736</v>
      </c>
      <c r="F29" s="110">
        <f>Data!F123</f>
        <v>3.7429631920816591</v>
      </c>
      <c r="G29" s="110">
        <f>Data!F124</f>
        <v>6.2411657559198535</v>
      </c>
      <c r="H29" s="110">
        <f>Data!F125</f>
        <v>5.7540983606557345</v>
      </c>
      <c r="I29" s="110">
        <f>Data!F126</f>
        <v>10.320741268709908</v>
      </c>
      <c r="J29" s="110">
        <f>Data!F127</f>
        <v>17.742388758782202</v>
      </c>
      <c r="K29" s="110">
        <f>Data!F128</f>
        <v>5.865661521279562</v>
      </c>
      <c r="L29" s="66" t="s">
        <v>0</v>
      </c>
      <c r="M29" s="60"/>
    </row>
    <row r="30" spans="1:13" x14ac:dyDescent="0.25">
      <c r="A30" s="59"/>
      <c r="B30" s="74"/>
      <c r="C30" s="69" t="str">
        <f>Data!C68</f>
        <v>Youth</v>
      </c>
      <c r="D30" s="92">
        <f>Data!B106</f>
        <v>125</v>
      </c>
      <c r="E30" s="92">
        <f>Data!B107</f>
        <v>107</v>
      </c>
      <c r="F30" s="92">
        <f>Data!B108</f>
        <v>31</v>
      </c>
      <c r="G30" s="92">
        <f>Data!B109</f>
        <v>11</v>
      </c>
      <c r="H30" s="92">
        <f>Data!B110</f>
        <v>22</v>
      </c>
      <c r="I30" s="92">
        <f>Data!B111</f>
        <v>6</v>
      </c>
      <c r="J30" s="92">
        <f>Data!B112</f>
        <v>2</v>
      </c>
      <c r="K30" s="92">
        <f>Data!B113</f>
        <v>55</v>
      </c>
      <c r="L30" s="75">
        <f>Data!B114</f>
        <v>359</v>
      </c>
      <c r="M30" s="60"/>
    </row>
    <row r="31" spans="1:13" x14ac:dyDescent="0.25">
      <c r="A31" s="59"/>
      <c r="B31" s="74"/>
      <c r="C31" s="73" t="s">
        <v>38</v>
      </c>
      <c r="D31" s="92">
        <f>Data!F106</f>
        <v>1132</v>
      </c>
      <c r="E31" s="92">
        <f>Data!F107</f>
        <v>762</v>
      </c>
      <c r="F31" s="92">
        <f>Data!F108</f>
        <v>212</v>
      </c>
      <c r="G31" s="92">
        <f>Data!F109</f>
        <v>135</v>
      </c>
      <c r="H31" s="92">
        <f>Data!F110</f>
        <v>106</v>
      </c>
      <c r="I31" s="92">
        <f>Data!F111</f>
        <v>69</v>
      </c>
      <c r="J31" s="92">
        <f>Data!F112</f>
        <v>7</v>
      </c>
      <c r="K31" s="92">
        <f>Data!F113</f>
        <v>411</v>
      </c>
      <c r="L31" s="75">
        <f>Data!F114</f>
        <v>2834</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2/25/2020.</v>
      </c>
      <c r="D33" s="79"/>
      <c r="E33" s="79"/>
      <c r="F33" s="79"/>
      <c r="G33" s="79"/>
      <c r="H33" s="79"/>
      <c r="I33" s="79"/>
      <c r="J33" s="79"/>
      <c r="K33" s="79"/>
      <c r="L33" s="79"/>
      <c r="M33" s="83"/>
    </row>
  </sheetData>
  <sheetProtection password="CAD1" sheet="1"/>
  <mergeCells count="1">
    <mergeCell ref="A1:M1"/>
  </mergeCells>
  <phoneticPr fontId="3" type="noConversion"/>
  <pageMargins left="0.2" right="0.22" top="0.25" bottom="0.25" header="0.16" footer="0.17"/>
  <pageSetup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N38"/>
  <sheetViews>
    <sheetView view="pageBreakPreview" zoomScale="70" zoomScaleNormal="75" zoomScaleSheetLayoutView="70" workbookViewId="0">
      <selection activeCell="A2" sqref="A2:N2"/>
    </sheetView>
  </sheetViews>
  <sheetFormatPr defaultRowHeight="15" x14ac:dyDescent="0.25"/>
  <cols>
    <col min="12" max="12" width="12" customWidth="1"/>
    <col min="14" max="14" width="13" customWidth="1"/>
  </cols>
  <sheetData>
    <row r="1" spans="1:14" x14ac:dyDescent="0.25">
      <c r="A1" s="93"/>
      <c r="B1" s="94"/>
      <c r="C1" s="94"/>
      <c r="D1" s="94"/>
      <c r="E1" s="94"/>
      <c r="F1" s="94"/>
      <c r="G1" s="94"/>
      <c r="H1" s="94"/>
      <c r="I1" s="94"/>
      <c r="J1" s="94"/>
      <c r="K1" s="94"/>
      <c r="L1" s="94"/>
      <c r="M1" s="94"/>
      <c r="N1" s="95"/>
    </row>
    <row r="2" spans="1:14" ht="31.5" x14ac:dyDescent="0.5">
      <c r="A2" s="195" t="str">
        <f>Data!R34&amp;"11"</f>
        <v>CSA Monthly Report for January 2020, Report 11</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c r="C35" s="55"/>
      <c r="D35" s="55"/>
      <c r="E35" s="55"/>
      <c r="F35" s="55"/>
      <c r="G35" s="55"/>
      <c r="H35" s="55"/>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2/25/2020.</v>
      </c>
      <c r="C37" s="55"/>
      <c r="D37" s="55"/>
      <c r="E37" s="55"/>
      <c r="F37" s="55"/>
      <c r="G37" s="55"/>
      <c r="H37" s="55"/>
      <c r="I37" s="55"/>
      <c r="J37" s="55"/>
      <c r="K37" s="55"/>
      <c r="L37" s="55"/>
      <c r="M37" s="55"/>
      <c r="N37" s="60"/>
    </row>
    <row r="38" spans="1:14" ht="9.75" customHeight="1" x14ac:dyDescent="0.25">
      <c r="A38" s="78"/>
      <c r="B38" s="111"/>
      <c r="C38" s="87"/>
      <c r="D38" s="87"/>
      <c r="E38" s="87"/>
      <c r="F38" s="87"/>
      <c r="G38" s="87"/>
      <c r="H38" s="87"/>
      <c r="I38" s="87"/>
      <c r="J38" s="87"/>
      <c r="K38" s="87"/>
      <c r="L38" s="87"/>
      <c r="M38" s="87"/>
      <c r="N38" s="83"/>
    </row>
  </sheetData>
  <sheetProtection password="CAD1" sheet="1"/>
  <mergeCells count="1">
    <mergeCell ref="A2:N2"/>
  </mergeCells>
  <phoneticPr fontId="3" type="noConversion"/>
  <pageMargins left="0.2" right="0.21" top="0.27" bottom="0.28999999999999998" header="0.17" footer="0.17"/>
  <pageSetup scale="98"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N36"/>
  <sheetViews>
    <sheetView zoomScale="70" zoomScaleNormal="70" workbookViewId="0">
      <selection activeCell="A2" sqref="A2:N2"/>
    </sheetView>
  </sheetViews>
  <sheetFormatPr defaultRowHeight="15" x14ac:dyDescent="0.25"/>
  <cols>
    <col min="12" max="12" width="12" customWidth="1"/>
    <col min="14" max="14" width="12.7109375" customWidth="1"/>
  </cols>
  <sheetData>
    <row r="1" spans="1:14" x14ac:dyDescent="0.25">
      <c r="A1" s="93"/>
      <c r="B1" s="94"/>
      <c r="C1" s="94"/>
      <c r="D1" s="94"/>
      <c r="E1" s="94"/>
      <c r="F1" s="94"/>
      <c r="G1" s="94"/>
      <c r="H1" s="94"/>
      <c r="I1" s="94"/>
      <c r="J1" s="94"/>
      <c r="K1" s="94"/>
      <c r="L1" s="94"/>
      <c r="M1" s="94"/>
      <c r="N1" s="95"/>
    </row>
    <row r="2" spans="1:14" ht="31.5" x14ac:dyDescent="0.5">
      <c r="A2" s="195" t="str">
        <f>Data!R34&amp;"12"</f>
        <v>CSA Monthly Report for January 2020, Report 12</v>
      </c>
      <c r="B2" s="196"/>
      <c r="C2" s="196"/>
      <c r="D2" s="196"/>
      <c r="E2" s="196"/>
      <c r="F2" s="196"/>
      <c r="G2" s="196"/>
      <c r="H2" s="196"/>
      <c r="I2" s="196"/>
      <c r="J2" s="196"/>
      <c r="K2" s="196"/>
      <c r="L2" s="196"/>
      <c r="M2" s="196"/>
      <c r="N2" s="197"/>
    </row>
    <row r="3" spans="1:14" ht="27.7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ht="20.25" customHeight="1" x14ac:dyDescent="0.25">
      <c r="A35" s="59"/>
      <c r="B35" s="55" t="str">
        <f>Data!R27</f>
        <v>Prepared by the Massachusetts Behavioral Health Partnership on 2/25/2020.</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 right="0.21" top="0.27" bottom="0.37" header="0.17" footer="0.22"/>
  <pageSetup scale="9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N36"/>
  <sheetViews>
    <sheetView zoomScale="70" zoomScaleNormal="70" workbookViewId="0">
      <selection activeCell="A2" sqref="A2:N2"/>
    </sheetView>
  </sheetViews>
  <sheetFormatPr defaultRowHeight="15" x14ac:dyDescent="0.25"/>
  <cols>
    <col min="12" max="12" width="12" customWidth="1"/>
    <col min="14" max="14" width="11.85546875" customWidth="1"/>
  </cols>
  <sheetData>
    <row r="1" spans="1:14" x14ac:dyDescent="0.25">
      <c r="A1" s="93"/>
      <c r="B1" s="94"/>
      <c r="C1" s="94"/>
      <c r="D1" s="94"/>
      <c r="E1" s="94"/>
      <c r="F1" s="94"/>
      <c r="G1" s="94"/>
      <c r="H1" s="94"/>
      <c r="I1" s="94"/>
      <c r="J1" s="94"/>
      <c r="K1" s="94"/>
      <c r="L1" s="94"/>
      <c r="M1" s="94"/>
      <c r="N1" s="95"/>
    </row>
    <row r="2" spans="1:14" ht="31.5" x14ac:dyDescent="0.5">
      <c r="A2" s="195" t="str">
        <f>Data!R34&amp;"13"</f>
        <v>CSA Monthly Report for January 2020, Report 13</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2/25/2020.</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8000000000000003" right="0.21" top="0.27" bottom="0.37" header="0.17" footer="0.22"/>
  <pageSetup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M42"/>
  <sheetViews>
    <sheetView zoomScale="70" zoomScaleNormal="70" workbookViewId="0">
      <selection activeCell="A2" sqref="A2:M2"/>
    </sheetView>
  </sheetViews>
  <sheetFormatPr defaultRowHeight="12.75" x14ac:dyDescent="0.2"/>
  <cols>
    <col min="1" max="3" width="9.140625" style="26"/>
    <col min="4" max="4" width="5.140625" style="26" customWidth="1"/>
    <col min="5" max="5" width="20" style="26" customWidth="1"/>
    <col min="6" max="12" width="9.140625" style="26"/>
    <col min="13" max="13" width="17.5703125" style="26" customWidth="1"/>
    <col min="14" max="16384" width="9.140625" style="26"/>
  </cols>
  <sheetData>
    <row r="1" spans="1:13" x14ac:dyDescent="0.2">
      <c r="A1" s="96"/>
      <c r="B1" s="97"/>
      <c r="C1" s="97"/>
      <c r="D1" s="97"/>
      <c r="E1" s="97"/>
      <c r="F1" s="97"/>
      <c r="G1" s="97"/>
      <c r="H1" s="97"/>
      <c r="I1" s="97"/>
      <c r="J1" s="97"/>
      <c r="K1" s="97"/>
      <c r="L1" s="97"/>
      <c r="M1" s="98"/>
    </row>
    <row r="2" spans="1:13" ht="31.5" x14ac:dyDescent="0.5">
      <c r="A2" s="195" t="str">
        <f>Data!R34&amp;"14"</f>
        <v>CSA Monthly Report for January 2020, Report 14</v>
      </c>
      <c r="B2" s="196"/>
      <c r="C2" s="196"/>
      <c r="D2" s="196"/>
      <c r="E2" s="196"/>
      <c r="F2" s="196"/>
      <c r="G2" s="196"/>
      <c r="H2" s="196"/>
      <c r="I2" s="196"/>
      <c r="J2" s="196"/>
      <c r="K2" s="196"/>
      <c r="L2" s="196"/>
      <c r="M2" s="197"/>
    </row>
    <row r="3" spans="1:13" x14ac:dyDescent="0.2">
      <c r="A3" s="99"/>
      <c r="B3" s="100"/>
      <c r="C3" s="100"/>
      <c r="D3" s="100"/>
      <c r="E3" s="100"/>
      <c r="F3" s="100"/>
      <c r="G3" s="100"/>
      <c r="H3" s="100"/>
      <c r="I3" s="100"/>
      <c r="J3" s="100"/>
      <c r="K3" s="100"/>
      <c r="L3" s="100"/>
      <c r="M3" s="101"/>
    </row>
    <row r="4" spans="1:13" x14ac:dyDescent="0.2">
      <c r="A4" s="99"/>
      <c r="B4" s="100"/>
      <c r="C4" s="100"/>
      <c r="D4" s="100"/>
      <c r="E4" s="100"/>
      <c r="F4" s="100"/>
      <c r="G4" s="100"/>
      <c r="H4" s="100"/>
      <c r="I4" s="100"/>
      <c r="J4" s="100"/>
      <c r="K4" s="100"/>
      <c r="L4" s="100"/>
      <c r="M4" s="101"/>
    </row>
    <row r="5" spans="1:13" x14ac:dyDescent="0.2">
      <c r="A5" s="99"/>
      <c r="B5" s="100"/>
      <c r="C5" s="100"/>
      <c r="D5" s="100"/>
      <c r="E5" s="100"/>
      <c r="F5" s="100"/>
      <c r="G5" s="100"/>
      <c r="H5" s="100"/>
      <c r="I5" s="100"/>
      <c r="J5" s="100"/>
      <c r="K5" s="100"/>
      <c r="L5" s="100"/>
      <c r="M5" s="101"/>
    </row>
    <row r="6" spans="1:13" x14ac:dyDescent="0.2">
      <c r="A6" s="99"/>
      <c r="B6" s="100"/>
      <c r="C6" s="100"/>
      <c r="D6" s="100"/>
      <c r="E6" s="100"/>
      <c r="F6" s="100"/>
      <c r="G6" s="100"/>
      <c r="H6" s="100"/>
      <c r="I6" s="100"/>
      <c r="J6" s="100"/>
      <c r="K6" s="100"/>
      <c r="L6" s="100"/>
      <c r="M6" s="101"/>
    </row>
    <row r="7" spans="1:13" x14ac:dyDescent="0.2">
      <c r="A7" s="99"/>
      <c r="B7" s="100"/>
      <c r="C7" s="100"/>
      <c r="D7" s="100"/>
      <c r="E7" s="100"/>
      <c r="F7" s="100"/>
      <c r="G7" s="100"/>
      <c r="H7" s="100"/>
      <c r="I7" s="100"/>
      <c r="J7" s="100"/>
      <c r="K7" s="100"/>
      <c r="L7" s="100"/>
      <c r="M7" s="101"/>
    </row>
    <row r="8" spans="1:13" x14ac:dyDescent="0.2">
      <c r="A8" s="99"/>
      <c r="B8" s="100"/>
      <c r="C8" s="100"/>
      <c r="D8" s="100"/>
      <c r="E8" s="100"/>
      <c r="F8" s="100"/>
      <c r="G8" s="100"/>
      <c r="H8" s="100"/>
      <c r="I8" s="100"/>
      <c r="J8" s="100"/>
      <c r="K8" s="100"/>
      <c r="L8" s="100"/>
      <c r="M8" s="101"/>
    </row>
    <row r="9" spans="1:13" x14ac:dyDescent="0.2">
      <c r="A9" s="99"/>
      <c r="B9" s="100"/>
      <c r="C9" s="100"/>
      <c r="D9" s="100"/>
      <c r="E9" s="100"/>
      <c r="F9" s="100"/>
      <c r="G9" s="100"/>
      <c r="H9" s="100"/>
      <c r="I9" s="100"/>
      <c r="J9" s="100"/>
      <c r="K9" s="100"/>
      <c r="L9" s="100"/>
      <c r="M9" s="101"/>
    </row>
    <row r="10" spans="1:13" x14ac:dyDescent="0.2">
      <c r="A10" s="99"/>
      <c r="B10" s="100"/>
      <c r="C10" s="100"/>
      <c r="D10" s="100"/>
      <c r="E10" s="100"/>
      <c r="F10" s="100"/>
      <c r="G10" s="100"/>
      <c r="H10" s="100"/>
      <c r="I10" s="100"/>
      <c r="J10" s="100"/>
      <c r="K10" s="100"/>
      <c r="L10" s="100"/>
      <c r="M10" s="101"/>
    </row>
    <row r="11" spans="1:13" x14ac:dyDescent="0.2">
      <c r="A11" s="99"/>
      <c r="B11" s="100"/>
      <c r="C11" s="100"/>
      <c r="D11" s="100"/>
      <c r="E11" s="100"/>
      <c r="F11" s="100"/>
      <c r="G11" s="100"/>
      <c r="H11" s="100"/>
      <c r="I11" s="100"/>
      <c r="J11" s="100"/>
      <c r="K11" s="100"/>
      <c r="L11" s="100"/>
      <c r="M11" s="101"/>
    </row>
    <row r="12" spans="1:13" x14ac:dyDescent="0.2">
      <c r="A12" s="99"/>
      <c r="B12" s="100"/>
      <c r="C12" s="100"/>
      <c r="D12" s="100"/>
      <c r="E12" s="100"/>
      <c r="F12" s="100"/>
      <c r="G12" s="100"/>
      <c r="H12" s="100"/>
      <c r="I12" s="100"/>
      <c r="J12" s="100"/>
      <c r="K12" s="100"/>
      <c r="L12" s="100"/>
      <c r="M12" s="101"/>
    </row>
    <row r="13" spans="1:13" x14ac:dyDescent="0.2">
      <c r="A13" s="99"/>
      <c r="B13" s="100"/>
      <c r="C13" s="100"/>
      <c r="D13" s="100"/>
      <c r="E13" s="100"/>
      <c r="F13" s="100"/>
      <c r="G13" s="100"/>
      <c r="H13" s="100"/>
      <c r="I13" s="100"/>
      <c r="J13" s="100"/>
      <c r="K13" s="100"/>
      <c r="L13" s="100"/>
      <c r="M13" s="101"/>
    </row>
    <row r="14" spans="1:13" x14ac:dyDescent="0.2">
      <c r="A14" s="99"/>
      <c r="B14" s="100"/>
      <c r="C14" s="100"/>
      <c r="D14" s="100"/>
      <c r="E14" s="100"/>
      <c r="F14" s="100"/>
      <c r="G14" s="100"/>
      <c r="H14" s="100"/>
      <c r="I14" s="100"/>
      <c r="J14" s="100"/>
      <c r="K14" s="100"/>
      <c r="L14" s="100"/>
      <c r="M14" s="101"/>
    </row>
    <row r="15" spans="1:13" x14ac:dyDescent="0.2">
      <c r="A15" s="99"/>
      <c r="B15" s="100"/>
      <c r="C15" s="100"/>
      <c r="D15" s="100"/>
      <c r="E15" s="100"/>
      <c r="F15" s="100"/>
      <c r="G15" s="100"/>
      <c r="H15" s="100"/>
      <c r="I15" s="100"/>
      <c r="J15" s="100"/>
      <c r="K15" s="100"/>
      <c r="L15" s="100"/>
      <c r="M15" s="101"/>
    </row>
    <row r="16" spans="1:13" x14ac:dyDescent="0.2">
      <c r="A16" s="99"/>
      <c r="B16" s="100"/>
      <c r="C16" s="100"/>
      <c r="D16" s="100"/>
      <c r="E16" s="100"/>
      <c r="F16" s="100"/>
      <c r="G16" s="100"/>
      <c r="H16" s="100"/>
      <c r="I16" s="100"/>
      <c r="J16" s="100"/>
      <c r="K16" s="100"/>
      <c r="L16" s="100"/>
      <c r="M16" s="101"/>
    </row>
    <row r="17" spans="1:13" x14ac:dyDescent="0.2">
      <c r="A17" s="99"/>
      <c r="B17" s="100"/>
      <c r="C17" s="100"/>
      <c r="D17" s="100"/>
      <c r="E17" s="100"/>
      <c r="F17" s="100"/>
      <c r="G17" s="100"/>
      <c r="H17" s="100"/>
      <c r="I17" s="100"/>
      <c r="J17" s="100"/>
      <c r="K17" s="100"/>
      <c r="L17" s="100"/>
      <c r="M17" s="101"/>
    </row>
    <row r="18" spans="1:13" x14ac:dyDescent="0.2">
      <c r="A18" s="99"/>
      <c r="B18" s="100"/>
      <c r="C18" s="100"/>
      <c r="D18" s="100"/>
      <c r="E18" s="100"/>
      <c r="F18" s="100"/>
      <c r="G18" s="100"/>
      <c r="H18" s="100"/>
      <c r="I18" s="100"/>
      <c r="J18" s="100"/>
      <c r="K18" s="100"/>
      <c r="L18" s="100"/>
      <c r="M18" s="101"/>
    </row>
    <row r="19" spans="1:13" x14ac:dyDescent="0.2">
      <c r="A19" s="99"/>
      <c r="B19" s="100"/>
      <c r="C19" s="100"/>
      <c r="D19" s="100"/>
      <c r="E19" s="100"/>
      <c r="F19" s="100"/>
      <c r="G19" s="100"/>
      <c r="H19" s="100"/>
      <c r="I19" s="100"/>
      <c r="J19" s="100"/>
      <c r="K19" s="100"/>
      <c r="L19" s="100"/>
      <c r="M19" s="101"/>
    </row>
    <row r="20" spans="1:13" x14ac:dyDescent="0.2">
      <c r="A20" s="99"/>
      <c r="B20" s="100"/>
      <c r="C20" s="100"/>
      <c r="D20" s="100"/>
      <c r="E20" s="100"/>
      <c r="F20" s="100"/>
      <c r="G20" s="100"/>
      <c r="H20" s="100"/>
      <c r="I20" s="100"/>
      <c r="J20" s="100"/>
      <c r="K20" s="100"/>
      <c r="L20" s="100"/>
      <c r="M20" s="101"/>
    </row>
    <row r="21" spans="1:13" x14ac:dyDescent="0.2">
      <c r="A21" s="99"/>
      <c r="B21" s="100"/>
      <c r="C21" s="100"/>
      <c r="D21" s="100"/>
      <c r="E21" s="100"/>
      <c r="F21" s="100"/>
      <c r="G21" s="100"/>
      <c r="H21" s="100"/>
      <c r="I21" s="100"/>
      <c r="J21" s="100"/>
      <c r="K21" s="100"/>
      <c r="L21" s="100"/>
      <c r="M21" s="101"/>
    </row>
    <row r="22" spans="1:13" x14ac:dyDescent="0.2">
      <c r="A22" s="99"/>
      <c r="B22" s="100"/>
      <c r="C22" s="100"/>
      <c r="D22" s="100"/>
      <c r="E22" s="100"/>
      <c r="F22" s="100"/>
      <c r="G22" s="100"/>
      <c r="H22" s="100"/>
      <c r="I22" s="100"/>
      <c r="J22" s="100"/>
      <c r="K22" s="100"/>
      <c r="L22" s="100"/>
      <c r="M22" s="101"/>
    </row>
    <row r="23" spans="1:13" x14ac:dyDescent="0.2">
      <c r="A23" s="99"/>
      <c r="B23" s="100"/>
      <c r="C23" s="100"/>
      <c r="D23" s="100"/>
      <c r="E23" s="100"/>
      <c r="F23" s="100"/>
      <c r="G23" s="100"/>
      <c r="H23" s="100"/>
      <c r="I23" s="100"/>
      <c r="J23" s="100"/>
      <c r="K23" s="100"/>
      <c r="L23" s="100"/>
      <c r="M23" s="101"/>
    </row>
    <row r="24" spans="1:13" x14ac:dyDescent="0.2">
      <c r="A24" s="99"/>
      <c r="B24" s="100"/>
      <c r="C24" s="100"/>
      <c r="D24" s="100"/>
      <c r="E24" s="100"/>
      <c r="F24" s="100"/>
      <c r="G24" s="100"/>
      <c r="H24" s="100"/>
      <c r="I24" s="100"/>
      <c r="J24" s="100"/>
      <c r="K24" s="100"/>
      <c r="L24" s="100"/>
      <c r="M24" s="101"/>
    </row>
    <row r="25" spans="1:13" x14ac:dyDescent="0.2">
      <c r="A25" s="99"/>
      <c r="B25" s="100"/>
      <c r="C25" s="100"/>
      <c r="D25" s="100"/>
      <c r="E25" s="100"/>
      <c r="F25" s="100"/>
      <c r="G25" s="100"/>
      <c r="H25" s="100"/>
      <c r="I25" s="100"/>
      <c r="J25" s="100"/>
      <c r="K25" s="100"/>
      <c r="L25" s="100"/>
      <c r="M25" s="101"/>
    </row>
    <row r="26" spans="1:13" x14ac:dyDescent="0.2">
      <c r="A26" s="99"/>
      <c r="B26" s="100"/>
      <c r="C26" s="100"/>
      <c r="D26" s="100"/>
      <c r="E26" s="100"/>
      <c r="F26" s="100"/>
      <c r="G26" s="100"/>
      <c r="H26" s="100"/>
      <c r="I26" s="100"/>
      <c r="J26" s="100"/>
      <c r="K26" s="100"/>
      <c r="L26" s="100"/>
      <c r="M26" s="101"/>
    </row>
    <row r="27" spans="1:13" x14ac:dyDescent="0.2">
      <c r="A27" s="99"/>
      <c r="B27" s="100"/>
      <c r="C27" s="100"/>
      <c r="D27" s="100"/>
      <c r="E27" s="100"/>
      <c r="F27" s="100"/>
      <c r="G27" s="100"/>
      <c r="H27" s="100"/>
      <c r="I27" s="100"/>
      <c r="J27" s="100"/>
      <c r="K27" s="100"/>
      <c r="L27" s="100"/>
      <c r="M27" s="101"/>
    </row>
    <row r="28" spans="1:13" x14ac:dyDescent="0.2">
      <c r="A28" s="99"/>
      <c r="B28" s="100"/>
      <c r="C28" s="100"/>
      <c r="D28" s="100"/>
      <c r="E28" s="100"/>
      <c r="F28" s="100"/>
      <c r="G28" s="100"/>
      <c r="H28" s="100"/>
      <c r="I28" s="100"/>
      <c r="J28" s="100"/>
      <c r="K28" s="100"/>
      <c r="L28" s="100"/>
      <c r="M28" s="101"/>
    </row>
    <row r="29" spans="1:13" x14ac:dyDescent="0.2">
      <c r="A29" s="99"/>
      <c r="B29" s="100"/>
      <c r="C29" s="100"/>
      <c r="D29" s="100"/>
      <c r="E29" s="100"/>
      <c r="F29" s="100"/>
      <c r="G29" s="100"/>
      <c r="H29" s="100"/>
      <c r="I29" s="100"/>
      <c r="J29" s="100"/>
      <c r="K29" s="100"/>
      <c r="L29" s="100"/>
      <c r="M29" s="101"/>
    </row>
    <row r="30" spans="1:13" x14ac:dyDescent="0.2">
      <c r="A30" s="99"/>
      <c r="B30" s="100"/>
      <c r="C30" s="100"/>
      <c r="D30" s="100"/>
      <c r="E30" s="100"/>
      <c r="F30" s="100"/>
      <c r="G30" s="100"/>
      <c r="H30" s="100"/>
      <c r="I30" s="100"/>
      <c r="J30" s="100"/>
      <c r="K30" s="100"/>
      <c r="L30" s="100"/>
      <c r="M30" s="101"/>
    </row>
    <row r="31" spans="1:13" x14ac:dyDescent="0.2">
      <c r="A31" s="99"/>
      <c r="B31" s="100"/>
      <c r="C31" s="100"/>
      <c r="D31" s="100"/>
      <c r="E31" s="100"/>
      <c r="F31" s="100"/>
      <c r="G31" s="100"/>
      <c r="H31" s="100"/>
      <c r="I31" s="100"/>
      <c r="J31" s="100"/>
      <c r="K31" s="100"/>
      <c r="L31" s="100"/>
      <c r="M31" s="101"/>
    </row>
    <row r="32" spans="1:13" x14ac:dyDescent="0.2">
      <c r="A32" s="99"/>
      <c r="B32" s="100"/>
      <c r="C32" s="100"/>
      <c r="D32" s="100"/>
      <c r="E32" s="100"/>
      <c r="F32" s="100"/>
      <c r="G32" s="100"/>
      <c r="H32" s="100"/>
      <c r="I32" s="100"/>
      <c r="J32" s="100"/>
      <c r="K32" s="100"/>
      <c r="L32" s="100"/>
      <c r="M32" s="101"/>
    </row>
    <row r="33" spans="1:13" x14ac:dyDescent="0.2">
      <c r="A33" s="99"/>
      <c r="B33" s="100"/>
      <c r="C33" s="100"/>
      <c r="D33" s="100"/>
      <c r="E33" s="100"/>
      <c r="F33" s="100"/>
      <c r="G33" s="100"/>
      <c r="H33" s="100"/>
      <c r="I33" s="100"/>
      <c r="J33" s="100"/>
      <c r="K33" s="100"/>
      <c r="L33" s="100"/>
      <c r="M33" s="101"/>
    </row>
    <row r="34" spans="1:13" x14ac:dyDescent="0.2">
      <c r="A34" s="99"/>
      <c r="B34" s="100"/>
      <c r="C34" s="100"/>
      <c r="D34" s="100"/>
      <c r="E34" s="100"/>
      <c r="F34" s="100"/>
      <c r="G34" s="100"/>
      <c r="H34" s="100"/>
      <c r="I34" s="100"/>
      <c r="J34" s="100"/>
      <c r="K34" s="100"/>
      <c r="L34" s="100"/>
      <c r="M34" s="101"/>
    </row>
    <row r="35" spans="1:13" x14ac:dyDescent="0.2">
      <c r="A35" s="99"/>
      <c r="B35" s="100"/>
      <c r="C35" s="100"/>
      <c r="D35" s="100"/>
      <c r="E35" s="100"/>
      <c r="F35" s="100"/>
      <c r="G35" s="100"/>
      <c r="H35" s="100"/>
      <c r="I35" s="100"/>
      <c r="J35" s="100"/>
      <c r="K35" s="100"/>
      <c r="L35" s="100"/>
      <c r="M35" s="101"/>
    </row>
    <row r="36" spans="1:13" x14ac:dyDescent="0.2">
      <c r="A36" s="99"/>
      <c r="B36" s="100"/>
      <c r="C36" s="100"/>
      <c r="D36" s="100"/>
      <c r="E36" s="100"/>
      <c r="F36" s="100"/>
      <c r="G36" s="100"/>
      <c r="H36" s="100"/>
      <c r="I36" s="100"/>
      <c r="J36" s="100"/>
      <c r="K36" s="100"/>
      <c r="L36" s="100"/>
      <c r="M36" s="101"/>
    </row>
    <row r="37" spans="1:13" ht="18" customHeight="1" x14ac:dyDescent="0.2">
      <c r="A37" s="99"/>
      <c r="B37" s="100"/>
      <c r="C37" s="100"/>
      <c r="D37" s="100"/>
      <c r="E37" s="100"/>
      <c r="F37" s="100"/>
      <c r="G37" s="100"/>
      <c r="H37" s="100"/>
      <c r="I37" s="100"/>
      <c r="J37" s="100"/>
      <c r="K37" s="100"/>
      <c r="L37" s="100"/>
      <c r="M37" s="101"/>
    </row>
    <row r="38" spans="1:13" ht="18" x14ac:dyDescent="0.25">
      <c r="B38" s="100"/>
      <c r="C38" s="100"/>
      <c r="D38" s="100"/>
      <c r="E38" s="100"/>
      <c r="F38" s="100"/>
      <c r="G38" s="100"/>
      <c r="H38" s="116" t="s">
        <v>187</v>
      </c>
      <c r="I38" s="102"/>
      <c r="J38" s="103"/>
      <c r="M38" s="163">
        <f>Data!D177</f>
        <v>10.552763811531024</v>
      </c>
    </row>
    <row r="39" spans="1:13" ht="13.5" customHeight="1" x14ac:dyDescent="0.2">
      <c r="A39" s="104" t="s">
        <v>186</v>
      </c>
      <c r="B39" s="100"/>
      <c r="C39" s="100"/>
      <c r="D39" s="100"/>
      <c r="E39" s="100"/>
      <c r="F39" s="100"/>
      <c r="G39" s="100"/>
      <c r="H39" s="100"/>
      <c r="I39" s="100"/>
      <c r="J39" s="100"/>
      <c r="K39" s="100"/>
      <c r="L39" s="100"/>
      <c r="M39" s="101"/>
    </row>
    <row r="40" spans="1:13" x14ac:dyDescent="0.2">
      <c r="A40" s="104" t="s">
        <v>67</v>
      </c>
      <c r="D40" s="100"/>
      <c r="E40" s="100"/>
      <c r="F40" s="100"/>
      <c r="G40" s="100"/>
      <c r="H40" s="105"/>
      <c r="I40" s="100"/>
      <c r="J40" s="100"/>
      <c r="K40" s="100"/>
      <c r="L40" s="100"/>
      <c r="M40" s="101"/>
    </row>
    <row r="41" spans="1:13" x14ac:dyDescent="0.2">
      <c r="A41" s="26" t="s">
        <v>185</v>
      </c>
      <c r="B41" s="100"/>
      <c r="C41" s="100" t="str">
        <f>Data!J181</f>
        <v>Graph shows 83% of youth enrolled.</v>
      </c>
      <c r="D41" s="100"/>
      <c r="E41" s="100"/>
      <c r="F41" s="100"/>
      <c r="G41" s="100"/>
      <c r="H41" s="100"/>
      <c r="I41" s="100"/>
      <c r="J41" s="100"/>
      <c r="K41" s="100"/>
      <c r="L41" s="100"/>
      <c r="M41" s="101"/>
    </row>
    <row r="42" spans="1:13" x14ac:dyDescent="0.2">
      <c r="A42" s="106" t="str">
        <f>Data!R27</f>
        <v>Prepared by the Massachusetts Behavioral Health Partnership on 2/25/2020.</v>
      </c>
      <c r="B42" s="107"/>
      <c r="C42" s="107"/>
      <c r="D42" s="107"/>
      <c r="E42" s="108"/>
      <c r="F42" s="107"/>
      <c r="G42" s="107"/>
      <c r="H42" s="107"/>
      <c r="I42" s="107"/>
      <c r="J42" s="107"/>
      <c r="K42" s="107"/>
      <c r="L42" s="107"/>
      <c r="M42" s="109"/>
    </row>
  </sheetData>
  <mergeCells count="1">
    <mergeCell ref="A2:M2"/>
  </mergeCells>
  <phoneticPr fontId="12" type="noConversion"/>
  <pageMargins left="0.2" right="0.22" top="0.42" bottom="0.32" header="0.27" footer="0.17"/>
  <pageSetup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C185"/>
  <sheetViews>
    <sheetView topLeftCell="A10" zoomScale="70" zoomScaleNormal="70" workbookViewId="0">
      <selection activeCell="I36" sqref="I36:M41"/>
    </sheetView>
  </sheetViews>
  <sheetFormatPr defaultRowHeight="15" x14ac:dyDescent="0.25"/>
  <cols>
    <col min="1" max="1" width="26.28515625" customWidth="1"/>
    <col min="2" max="2" width="15.140625" bestFit="1" customWidth="1"/>
    <col min="3" max="3" width="12.85546875" customWidth="1"/>
    <col min="4" max="4" width="11" customWidth="1"/>
    <col min="5" max="5" width="27.140625" customWidth="1"/>
    <col min="6" max="6" width="17.140625" bestFit="1" customWidth="1"/>
    <col min="7" max="7" width="13" customWidth="1"/>
    <col min="8" max="8" width="16.140625" customWidth="1"/>
    <col min="9" max="9" width="27.5703125" bestFit="1" customWidth="1"/>
    <col min="10" max="10" width="13.42578125" customWidth="1"/>
    <col min="11" max="11" width="14.7109375" bestFit="1" customWidth="1"/>
    <col min="12" max="12" width="14.28515625" customWidth="1"/>
    <col min="13" max="13" width="13.85546875" customWidth="1"/>
    <col min="14" max="14" width="15.140625" customWidth="1"/>
    <col min="15" max="15" width="15.7109375" customWidth="1"/>
    <col min="16" max="16" width="12.5703125" customWidth="1"/>
    <col min="17" max="17" width="10.7109375" customWidth="1"/>
    <col min="18" max="18" width="9.7109375" bestFit="1" customWidth="1"/>
    <col min="19" max="19" width="8.140625" customWidth="1"/>
    <col min="20" max="20" width="11.28515625" customWidth="1"/>
    <col min="21" max="21" width="12" bestFit="1" customWidth="1"/>
    <col min="22" max="22" width="5.85546875" bestFit="1" customWidth="1"/>
    <col min="23" max="23" width="11.7109375" bestFit="1" customWidth="1"/>
  </cols>
  <sheetData>
    <row r="1" spans="1:23" ht="15.75" thickBot="1" x14ac:dyDescent="0.3">
      <c r="A1" s="5"/>
      <c r="B1" s="5"/>
      <c r="C1" s="5"/>
      <c r="D1" s="5"/>
      <c r="E1" s="5"/>
      <c r="F1" s="5"/>
      <c r="G1" s="5"/>
    </row>
    <row r="2" spans="1:23" ht="21" x14ac:dyDescent="0.35">
      <c r="I2" s="198" t="s">
        <v>70</v>
      </c>
      <c r="J2" s="199"/>
      <c r="K2" s="200"/>
      <c r="L2" s="200"/>
      <c r="M2" s="147"/>
      <c r="N2" s="147"/>
      <c r="O2" s="122"/>
      <c r="P2" s="24"/>
      <c r="R2" t="s">
        <v>15</v>
      </c>
      <c r="S2">
        <v>7</v>
      </c>
      <c r="T2" s="2"/>
      <c r="U2">
        <v>1</v>
      </c>
      <c r="W2">
        <v>2020</v>
      </c>
    </row>
    <row r="3" spans="1:23" x14ac:dyDescent="0.25">
      <c r="H3" s="5"/>
      <c r="I3" s="18"/>
      <c r="J3" s="48">
        <v>3223</v>
      </c>
      <c r="K3" s="25">
        <v>2606</v>
      </c>
      <c r="L3" s="29">
        <v>0.80856345020167542</v>
      </c>
      <c r="M3" s="30">
        <v>108</v>
      </c>
      <c r="N3" s="31">
        <v>23.555555555555557</v>
      </c>
      <c r="O3" s="16">
        <v>11.223790322580646</v>
      </c>
      <c r="P3" s="148">
        <v>496</v>
      </c>
      <c r="R3" t="s">
        <v>50</v>
      </c>
      <c r="S3" s="5">
        <v>2020</v>
      </c>
      <c r="T3">
        <v>20</v>
      </c>
      <c r="U3" s="41"/>
      <c r="V3" s="5"/>
      <c r="W3" s="5"/>
    </row>
    <row r="4" spans="1:23" ht="45.75" thickBot="1" x14ac:dyDescent="0.3">
      <c r="H4" s="5"/>
      <c r="I4" s="18" t="s">
        <v>28</v>
      </c>
      <c r="J4" s="27" t="s">
        <v>73</v>
      </c>
      <c r="K4" s="12" t="s">
        <v>71</v>
      </c>
      <c r="L4" s="28" t="s">
        <v>69</v>
      </c>
      <c r="M4" s="28" t="s">
        <v>80</v>
      </c>
      <c r="N4" s="28" t="s">
        <v>81</v>
      </c>
      <c r="O4" s="28" t="s">
        <v>112</v>
      </c>
      <c r="P4" s="149" t="s">
        <v>82</v>
      </c>
      <c r="W4" s="5"/>
    </row>
    <row r="5" spans="1:23" ht="15" customHeight="1" x14ac:dyDescent="0.25">
      <c r="H5" s="5">
        <v>1</v>
      </c>
      <c r="I5" s="150" t="s">
        <v>51</v>
      </c>
      <c r="J5" s="48">
        <v>3136</v>
      </c>
      <c r="K5" s="48">
        <v>2578</v>
      </c>
      <c r="L5" s="153">
        <v>0.82206632653061229</v>
      </c>
      <c r="M5" s="48">
        <v>144</v>
      </c>
      <c r="N5" s="16">
        <v>32.430555555555557</v>
      </c>
      <c r="O5" s="120">
        <v>17.7192118226601</v>
      </c>
      <c r="P5" s="121">
        <v>406</v>
      </c>
      <c r="R5" s="126">
        <v>1</v>
      </c>
      <c r="S5" s="127" t="s">
        <v>200</v>
      </c>
      <c r="T5" s="122" t="s">
        <v>51</v>
      </c>
      <c r="U5" s="128">
        <v>19</v>
      </c>
      <c r="V5" s="128" t="s">
        <v>201</v>
      </c>
      <c r="W5" s="24" t="s">
        <v>155</v>
      </c>
    </row>
    <row r="6" spans="1:23" x14ac:dyDescent="0.25">
      <c r="H6" s="5">
        <v>2</v>
      </c>
      <c r="I6" s="150" t="s">
        <v>52</v>
      </c>
      <c r="J6" s="48">
        <v>3073</v>
      </c>
      <c r="K6" s="48">
        <v>2510</v>
      </c>
      <c r="L6" s="153">
        <v>0.81679140904653436</v>
      </c>
      <c r="M6" s="48">
        <v>146</v>
      </c>
      <c r="N6" s="16">
        <v>30.465753424657535</v>
      </c>
      <c r="O6" s="120">
        <v>13.32620320855615</v>
      </c>
      <c r="P6" s="121">
        <v>374</v>
      </c>
      <c r="R6" s="18">
        <v>2</v>
      </c>
      <c r="S6" s="6" t="s">
        <v>202</v>
      </c>
      <c r="T6" s="5" t="s">
        <v>52</v>
      </c>
      <c r="U6" s="25">
        <v>19</v>
      </c>
      <c r="V6" s="25" t="s">
        <v>201</v>
      </c>
      <c r="W6" s="129" t="s">
        <v>156</v>
      </c>
    </row>
    <row r="7" spans="1:23" x14ac:dyDescent="0.25">
      <c r="H7" s="5">
        <v>3</v>
      </c>
      <c r="I7" s="150" t="s">
        <v>53</v>
      </c>
      <c r="J7" s="48">
        <v>2982</v>
      </c>
      <c r="K7" s="48">
        <v>2416</v>
      </c>
      <c r="L7" s="153">
        <v>0.81019450033534546</v>
      </c>
      <c r="M7" s="48">
        <v>151</v>
      </c>
      <c r="N7" s="16">
        <v>32.715231788079471</v>
      </c>
      <c r="O7" s="120">
        <v>13.603896103896103</v>
      </c>
      <c r="P7" s="121">
        <v>308</v>
      </c>
      <c r="R7" s="18">
        <v>3</v>
      </c>
      <c r="S7" s="6" t="s">
        <v>203</v>
      </c>
      <c r="T7" s="5" t="s">
        <v>53</v>
      </c>
      <c r="U7" s="25">
        <v>19</v>
      </c>
      <c r="V7" s="25" t="s">
        <v>201</v>
      </c>
      <c r="W7" s="129" t="s">
        <v>157</v>
      </c>
    </row>
    <row r="8" spans="1:23" x14ac:dyDescent="0.25">
      <c r="H8" s="34">
        <v>4</v>
      </c>
      <c r="I8" s="150" t="s">
        <v>54</v>
      </c>
      <c r="J8" s="48">
        <v>3099</v>
      </c>
      <c r="K8" s="48">
        <v>2484</v>
      </c>
      <c r="L8" s="153">
        <v>0.80154888673765734</v>
      </c>
      <c r="M8" s="48">
        <v>116</v>
      </c>
      <c r="N8" s="16">
        <v>27.172413793103448</v>
      </c>
      <c r="O8" s="120">
        <v>14.682692307692308</v>
      </c>
      <c r="P8" s="121">
        <v>520</v>
      </c>
      <c r="R8" s="18">
        <v>4</v>
      </c>
      <c r="S8" s="6" t="s">
        <v>204</v>
      </c>
      <c r="T8" s="5" t="s">
        <v>54</v>
      </c>
      <c r="U8" s="25">
        <v>19</v>
      </c>
      <c r="V8" s="25" t="s">
        <v>201</v>
      </c>
      <c r="W8" s="129" t="s">
        <v>158</v>
      </c>
    </row>
    <row r="9" spans="1:23" x14ac:dyDescent="0.25">
      <c r="H9" s="34">
        <v>5</v>
      </c>
      <c r="I9" s="150" t="s">
        <v>55</v>
      </c>
      <c r="J9" s="48">
        <v>3198</v>
      </c>
      <c r="K9" s="48">
        <v>2575</v>
      </c>
      <c r="L9" s="153">
        <v>0.80519074421513448</v>
      </c>
      <c r="M9" s="48">
        <v>109</v>
      </c>
      <c r="N9" s="16">
        <v>27.201834862385322</v>
      </c>
      <c r="O9" s="120">
        <v>13.525821596244132</v>
      </c>
      <c r="P9" s="121">
        <v>426</v>
      </c>
      <c r="R9" s="18">
        <v>5</v>
      </c>
      <c r="S9" s="6" t="s">
        <v>205</v>
      </c>
      <c r="T9" s="5" t="s">
        <v>55</v>
      </c>
      <c r="U9" s="25">
        <v>19</v>
      </c>
      <c r="V9" s="25" t="s">
        <v>201</v>
      </c>
      <c r="W9" s="129" t="s">
        <v>159</v>
      </c>
    </row>
    <row r="10" spans="1:23" x14ac:dyDescent="0.25">
      <c r="H10" s="34">
        <v>6</v>
      </c>
      <c r="I10" s="150" t="s">
        <v>56</v>
      </c>
      <c r="J10" s="48">
        <v>3115</v>
      </c>
      <c r="K10" s="48">
        <v>2533</v>
      </c>
      <c r="L10" s="153">
        <v>0.81316211878009625</v>
      </c>
      <c r="M10" s="48">
        <v>114</v>
      </c>
      <c r="N10" s="16">
        <v>29.596491228070175</v>
      </c>
      <c r="O10" s="120">
        <v>12.80058651026393</v>
      </c>
      <c r="P10" s="121">
        <v>341</v>
      </c>
      <c r="R10" s="18">
        <v>6</v>
      </c>
      <c r="S10" s="6" t="s">
        <v>206</v>
      </c>
      <c r="T10" s="5" t="s">
        <v>56</v>
      </c>
      <c r="U10" s="25">
        <v>19</v>
      </c>
      <c r="V10" s="25" t="s">
        <v>201</v>
      </c>
      <c r="W10" s="129" t="s">
        <v>160</v>
      </c>
    </row>
    <row r="11" spans="1:23" x14ac:dyDescent="0.25">
      <c r="H11" s="34">
        <v>7</v>
      </c>
      <c r="I11" s="150" t="s">
        <v>57</v>
      </c>
      <c r="J11" s="48">
        <v>3223</v>
      </c>
      <c r="K11" s="48">
        <v>2606</v>
      </c>
      <c r="L11" s="153">
        <v>0.80856345020167542</v>
      </c>
      <c r="M11" s="48">
        <v>108</v>
      </c>
      <c r="N11" s="16">
        <v>23.555555555555557</v>
      </c>
      <c r="O11" s="120">
        <v>11.223790322580646</v>
      </c>
      <c r="P11" s="121">
        <v>496</v>
      </c>
      <c r="R11" s="18">
        <v>7</v>
      </c>
      <c r="S11" s="6" t="s">
        <v>207</v>
      </c>
      <c r="T11" s="5" t="s">
        <v>57</v>
      </c>
      <c r="U11" s="25">
        <v>20</v>
      </c>
      <c r="V11" s="25" t="s">
        <v>208</v>
      </c>
      <c r="W11" s="129" t="s">
        <v>161</v>
      </c>
    </row>
    <row r="12" spans="1:23" x14ac:dyDescent="0.25">
      <c r="H12" s="34">
        <v>8</v>
      </c>
      <c r="I12" s="150" t="s">
        <v>58</v>
      </c>
      <c r="J12" s="48"/>
      <c r="K12" s="48"/>
      <c r="L12" s="153"/>
      <c r="M12" s="48"/>
      <c r="N12" s="16"/>
      <c r="O12" s="120"/>
      <c r="P12" s="121"/>
      <c r="R12" s="18">
        <v>8</v>
      </c>
      <c r="S12" s="6" t="s">
        <v>210</v>
      </c>
      <c r="T12" s="5" t="s">
        <v>58</v>
      </c>
      <c r="U12" s="25">
        <v>20</v>
      </c>
      <c r="V12" s="25" t="s">
        <v>208</v>
      </c>
      <c r="W12" s="129" t="s">
        <v>162</v>
      </c>
    </row>
    <row r="13" spans="1:23" x14ac:dyDescent="0.25">
      <c r="H13" s="34">
        <v>9</v>
      </c>
      <c r="I13" s="150" t="s">
        <v>59</v>
      </c>
      <c r="J13" s="48"/>
      <c r="K13" s="48"/>
      <c r="L13" s="153"/>
      <c r="M13" s="48"/>
      <c r="N13" s="16"/>
      <c r="O13" s="120"/>
      <c r="P13" s="121"/>
      <c r="R13" s="18">
        <v>9</v>
      </c>
      <c r="S13" s="6" t="s">
        <v>211</v>
      </c>
      <c r="T13" s="5" t="s">
        <v>59</v>
      </c>
      <c r="U13" s="25">
        <v>20</v>
      </c>
      <c r="V13" s="25" t="s">
        <v>208</v>
      </c>
      <c r="W13" s="129" t="s">
        <v>163</v>
      </c>
    </row>
    <row r="14" spans="1:23" x14ac:dyDescent="0.25">
      <c r="H14" s="34">
        <v>10</v>
      </c>
      <c r="I14" s="150" t="s">
        <v>60</v>
      </c>
      <c r="J14" s="48"/>
      <c r="K14" s="48"/>
      <c r="L14" s="153"/>
      <c r="M14" s="48"/>
      <c r="N14" s="16"/>
      <c r="O14" s="120"/>
      <c r="P14" s="121"/>
      <c r="R14" s="18">
        <v>10</v>
      </c>
      <c r="S14" s="6" t="s">
        <v>212</v>
      </c>
      <c r="T14" s="5" t="s">
        <v>60</v>
      </c>
      <c r="U14" s="25">
        <v>20</v>
      </c>
      <c r="V14" s="25" t="s">
        <v>208</v>
      </c>
      <c r="W14" s="129" t="s">
        <v>164</v>
      </c>
    </row>
    <row r="15" spans="1:23" x14ac:dyDescent="0.25">
      <c r="H15" s="34">
        <v>11</v>
      </c>
      <c r="I15" s="150" t="s">
        <v>61</v>
      </c>
      <c r="J15" s="48"/>
      <c r="K15" s="48"/>
      <c r="L15" s="153"/>
      <c r="M15" s="48"/>
      <c r="N15" s="16"/>
      <c r="O15" s="120"/>
      <c r="P15" s="121"/>
      <c r="R15" s="18">
        <v>11</v>
      </c>
      <c r="S15" s="6" t="s">
        <v>213</v>
      </c>
      <c r="T15" s="5" t="s">
        <v>61</v>
      </c>
      <c r="U15" s="25">
        <v>20</v>
      </c>
      <c r="V15" s="25" t="s">
        <v>208</v>
      </c>
      <c r="W15" s="129" t="s">
        <v>61</v>
      </c>
    </row>
    <row r="16" spans="1:23" x14ac:dyDescent="0.25">
      <c r="H16" s="34">
        <v>12</v>
      </c>
      <c r="I16" s="150" t="s">
        <v>62</v>
      </c>
      <c r="J16" s="48"/>
      <c r="K16" s="48"/>
      <c r="L16" s="153"/>
      <c r="M16" s="48"/>
      <c r="N16" s="16"/>
      <c r="O16" s="120"/>
      <c r="P16" s="121"/>
      <c r="R16" s="18">
        <v>12</v>
      </c>
      <c r="S16" s="6" t="s">
        <v>214</v>
      </c>
      <c r="T16" s="5" t="s">
        <v>62</v>
      </c>
      <c r="U16" s="25">
        <v>20</v>
      </c>
      <c r="V16" s="25" t="s">
        <v>208</v>
      </c>
      <c r="W16" s="129" t="s">
        <v>165</v>
      </c>
    </row>
    <row r="17" spans="6:23" x14ac:dyDescent="0.25">
      <c r="H17" s="5"/>
      <c r="I17" s="130"/>
      <c r="J17" s="5">
        <v>359</v>
      </c>
      <c r="K17" s="16">
        <v>7.3047171103703379</v>
      </c>
      <c r="L17" s="159">
        <v>5</v>
      </c>
      <c r="M17" s="160">
        <v>1</v>
      </c>
      <c r="N17" s="16"/>
      <c r="O17" s="5"/>
      <c r="P17" s="21"/>
      <c r="R17" s="18"/>
      <c r="S17" s="6"/>
      <c r="T17" s="5"/>
      <c r="U17" s="5"/>
      <c r="V17" s="6"/>
      <c r="W17" s="129"/>
    </row>
    <row r="18" spans="6:23" ht="34.5" customHeight="1" x14ac:dyDescent="0.25">
      <c r="H18" s="5"/>
      <c r="I18" s="18"/>
      <c r="J18" s="28" t="s">
        <v>196</v>
      </c>
      <c r="K18" s="28" t="s">
        <v>197</v>
      </c>
      <c r="L18" s="28" t="s">
        <v>198</v>
      </c>
      <c r="M18" s="28" t="s">
        <v>199</v>
      </c>
      <c r="N18" s="5"/>
      <c r="O18" s="5"/>
      <c r="P18" s="21"/>
      <c r="R18" s="130" t="s">
        <v>215</v>
      </c>
      <c r="S18" s="5"/>
      <c r="T18" s="5"/>
      <c r="U18" s="5"/>
      <c r="V18" s="5"/>
      <c r="W18" s="129"/>
    </row>
    <row r="19" spans="6:23" x14ac:dyDescent="0.25">
      <c r="H19" s="5">
        <v>1</v>
      </c>
      <c r="I19" s="150" t="s">
        <v>51</v>
      </c>
      <c r="J19" s="48">
        <v>470</v>
      </c>
      <c r="K19" s="120">
        <v>7.2436693407743302</v>
      </c>
      <c r="L19" s="16">
        <v>7</v>
      </c>
      <c r="M19" s="5">
        <v>1</v>
      </c>
      <c r="N19" s="5"/>
      <c r="O19" s="5"/>
      <c r="P19" s="21"/>
      <c r="R19" s="130" t="s">
        <v>207</v>
      </c>
      <c r="S19" s="5"/>
      <c r="T19" s="5"/>
      <c r="U19" s="5"/>
      <c r="V19" s="5"/>
      <c r="W19" s="21"/>
    </row>
    <row r="20" spans="6:23" x14ac:dyDescent="0.25">
      <c r="H20" s="5">
        <v>2</v>
      </c>
      <c r="I20" s="150" t="s">
        <v>52</v>
      </c>
      <c r="J20" s="48">
        <v>398</v>
      </c>
      <c r="K20" s="120">
        <v>7.1578383721888184</v>
      </c>
      <c r="L20" s="16">
        <v>4</v>
      </c>
      <c r="M20" s="5">
        <v>1</v>
      </c>
      <c r="N20" s="5"/>
      <c r="O20" s="5"/>
      <c r="P20" s="21"/>
      <c r="R20" s="131" t="s">
        <v>216</v>
      </c>
      <c r="S20" s="5"/>
      <c r="T20" s="5"/>
      <c r="U20" s="5"/>
      <c r="V20" s="5"/>
      <c r="W20" s="21"/>
    </row>
    <row r="21" spans="6:23" ht="15.75" thickBot="1" x14ac:dyDescent="0.3">
      <c r="H21" s="5">
        <v>3</v>
      </c>
      <c r="I21" s="150" t="s">
        <v>53</v>
      </c>
      <c r="J21" s="48">
        <v>355</v>
      </c>
      <c r="K21" s="120">
        <v>7.1709997691064338</v>
      </c>
      <c r="L21" s="16">
        <v>6</v>
      </c>
      <c r="M21" s="5">
        <v>2</v>
      </c>
      <c r="N21" s="5"/>
      <c r="O21" s="5"/>
      <c r="P21" s="21"/>
      <c r="R21" s="132" t="s">
        <v>217</v>
      </c>
      <c r="S21" s="7"/>
      <c r="T21" s="7"/>
      <c r="U21" s="7"/>
      <c r="V21" s="7"/>
      <c r="W21" s="19"/>
    </row>
    <row r="22" spans="6:23" x14ac:dyDescent="0.25">
      <c r="F22" s="5"/>
      <c r="H22" s="34">
        <v>4</v>
      </c>
      <c r="I22" s="150" t="s">
        <v>54</v>
      </c>
      <c r="J22" s="48">
        <v>388</v>
      </c>
      <c r="K22" s="120">
        <v>7.5986141625823924</v>
      </c>
      <c r="L22" s="16">
        <v>6</v>
      </c>
      <c r="M22" s="5">
        <v>1</v>
      </c>
      <c r="N22" s="5"/>
      <c r="O22" s="5"/>
      <c r="P22" s="21"/>
      <c r="R22" s="5"/>
      <c r="S22" s="5"/>
      <c r="T22" s="5"/>
      <c r="U22" s="5"/>
      <c r="V22" s="5"/>
      <c r="W22" s="5"/>
    </row>
    <row r="23" spans="6:23" x14ac:dyDescent="0.25">
      <c r="H23" s="34">
        <v>5</v>
      </c>
      <c r="I23" s="150" t="s">
        <v>55</v>
      </c>
      <c r="J23" s="48">
        <v>324</v>
      </c>
      <c r="K23" s="120">
        <v>7.0839910949200613</v>
      </c>
      <c r="L23" s="16">
        <v>7</v>
      </c>
      <c r="M23" s="5">
        <v>1</v>
      </c>
      <c r="N23" s="5"/>
      <c r="O23" s="5"/>
      <c r="P23" s="21"/>
      <c r="R23" s="5"/>
      <c r="S23" s="5"/>
      <c r="T23" s="5"/>
      <c r="U23" s="5"/>
      <c r="V23" s="6"/>
      <c r="W23" s="5"/>
    </row>
    <row r="24" spans="6:23" x14ac:dyDescent="0.25">
      <c r="H24" s="34">
        <v>6</v>
      </c>
      <c r="I24" s="150" t="s">
        <v>56</v>
      </c>
      <c r="J24" s="48">
        <v>402</v>
      </c>
      <c r="K24" s="120">
        <v>7.761030911018671</v>
      </c>
      <c r="L24" s="16">
        <v>7</v>
      </c>
      <c r="M24" s="5">
        <v>2</v>
      </c>
      <c r="N24" s="5"/>
      <c r="O24" s="5"/>
      <c r="P24" s="21"/>
      <c r="Q24" s="5"/>
      <c r="R24" s="5" t="s">
        <v>113</v>
      </c>
      <c r="S24" s="6"/>
      <c r="T24" s="5"/>
      <c r="V24" s="5"/>
      <c r="W24" s="5"/>
    </row>
    <row r="25" spans="6:23" x14ac:dyDescent="0.25">
      <c r="H25" s="34">
        <v>7</v>
      </c>
      <c r="I25" s="150" t="s">
        <v>57</v>
      </c>
      <c r="J25" s="48">
        <v>359</v>
      </c>
      <c r="K25" s="120">
        <v>7.3047171103703379</v>
      </c>
      <c r="L25" s="16">
        <v>5</v>
      </c>
      <c r="M25" s="5">
        <v>1</v>
      </c>
      <c r="N25" s="5"/>
      <c r="O25" s="5"/>
      <c r="P25" s="21"/>
      <c r="Q25" s="5"/>
      <c r="S25" s="6"/>
      <c r="T25" s="5"/>
      <c r="U25" s="41">
        <v>43886</v>
      </c>
      <c r="V25" s="5"/>
      <c r="W25" s="5" t="s">
        <v>218</v>
      </c>
    </row>
    <row r="26" spans="6:23" x14ac:dyDescent="0.25">
      <c r="H26" s="34">
        <v>8</v>
      </c>
      <c r="I26" s="150" t="s">
        <v>58</v>
      </c>
      <c r="J26" s="48"/>
      <c r="K26" s="120"/>
      <c r="L26" s="16"/>
      <c r="M26" s="5"/>
      <c r="N26" s="5"/>
      <c r="O26" s="5"/>
      <c r="P26" s="21"/>
      <c r="Q26" s="5"/>
      <c r="S26" s="6"/>
      <c r="T26" s="5"/>
      <c r="V26" s="5"/>
      <c r="W26" s="5"/>
    </row>
    <row r="27" spans="6:23" x14ac:dyDescent="0.25">
      <c r="H27" s="34">
        <v>9</v>
      </c>
      <c r="I27" s="150" t="s">
        <v>59</v>
      </c>
      <c r="J27" s="48"/>
      <c r="K27" s="120"/>
      <c r="L27" s="16"/>
      <c r="M27" s="5"/>
      <c r="N27" s="5"/>
      <c r="O27" s="5"/>
      <c r="P27" s="21"/>
      <c r="Q27" s="5"/>
      <c r="R27" s="5" t="s">
        <v>219</v>
      </c>
      <c r="S27" s="6"/>
      <c r="T27" s="5"/>
      <c r="V27" s="5"/>
      <c r="W27" s="5"/>
    </row>
    <row r="28" spans="6:23" x14ac:dyDescent="0.25">
      <c r="H28" s="34">
        <v>10</v>
      </c>
      <c r="I28" s="150" t="s">
        <v>60</v>
      </c>
      <c r="J28" s="48"/>
      <c r="K28" s="120"/>
      <c r="L28" s="16"/>
      <c r="M28" s="5"/>
      <c r="N28" s="5"/>
      <c r="O28" s="5"/>
      <c r="P28" s="21"/>
      <c r="Q28" s="5"/>
      <c r="R28" s="5"/>
      <c r="S28" s="6"/>
      <c r="T28" s="5"/>
      <c r="V28" s="5"/>
      <c r="W28" s="5"/>
    </row>
    <row r="29" spans="6:23" x14ac:dyDescent="0.25">
      <c r="H29" s="34">
        <v>11</v>
      </c>
      <c r="I29" s="150" t="s">
        <v>61</v>
      </c>
      <c r="J29" s="48"/>
      <c r="K29" s="120"/>
      <c r="L29" s="16"/>
      <c r="M29" s="5"/>
      <c r="N29" s="5"/>
      <c r="O29" s="5"/>
      <c r="P29" s="21"/>
      <c r="Q29" s="5"/>
    </row>
    <row r="30" spans="6:23" x14ac:dyDescent="0.25">
      <c r="H30" s="34">
        <v>12</v>
      </c>
      <c r="I30" s="150" t="s">
        <v>62</v>
      </c>
      <c r="J30" s="48"/>
      <c r="K30" s="120"/>
      <c r="L30" s="16"/>
      <c r="M30" s="5"/>
      <c r="N30" s="5"/>
      <c r="O30" s="5"/>
      <c r="P30" s="21"/>
      <c r="Q30" s="5"/>
      <c r="R30" s="208" t="s">
        <v>220</v>
      </c>
      <c r="S30" s="209"/>
      <c r="T30" s="209"/>
      <c r="U30" s="209"/>
      <c r="V30" s="209"/>
      <c r="W30" s="209"/>
    </row>
    <row r="31" spans="6:23" ht="15.75" thickBot="1" x14ac:dyDescent="0.3">
      <c r="H31" s="5"/>
      <c r="I31" s="4"/>
      <c r="J31" s="7"/>
      <c r="K31" s="7"/>
      <c r="L31" s="7"/>
      <c r="M31" s="7"/>
      <c r="N31" s="7"/>
      <c r="O31" s="7"/>
      <c r="P31" s="19"/>
      <c r="Q31" s="5"/>
      <c r="S31" s="6"/>
      <c r="V31" s="5"/>
      <c r="W31" s="5"/>
    </row>
    <row r="32" spans="6:23" ht="15.75" thickBot="1" x14ac:dyDescent="0.3">
      <c r="R32" s="41" t="s">
        <v>221</v>
      </c>
    </row>
    <row r="33" spans="1:29" ht="23.25" x14ac:dyDescent="0.35">
      <c r="A33" s="126"/>
      <c r="B33" s="122"/>
      <c r="C33" s="122"/>
      <c r="D33" s="122"/>
      <c r="E33" s="122"/>
      <c r="F33" s="151" t="s">
        <v>35</v>
      </c>
      <c r="G33" s="122"/>
      <c r="H33" s="122"/>
      <c r="I33" s="122"/>
      <c r="J33" s="122"/>
      <c r="K33" s="122"/>
      <c r="L33" s="122"/>
      <c r="M33" s="122"/>
      <c r="N33" s="24"/>
      <c r="O33" s="5"/>
    </row>
    <row r="34" spans="1:29" x14ac:dyDescent="0.25">
      <c r="A34" s="18"/>
      <c r="B34" s="5">
        <v>1</v>
      </c>
      <c r="C34" s="5">
        <v>2</v>
      </c>
      <c r="D34" s="5">
        <v>3</v>
      </c>
      <c r="E34" s="34">
        <v>4</v>
      </c>
      <c r="F34" s="5">
        <v>5</v>
      </c>
      <c r="G34" s="5">
        <v>6</v>
      </c>
      <c r="H34" s="5">
        <v>7</v>
      </c>
      <c r="I34" s="34">
        <v>8</v>
      </c>
      <c r="J34" s="5">
        <v>9</v>
      </c>
      <c r="K34" s="5">
        <v>10</v>
      </c>
      <c r="L34" s="5">
        <v>11</v>
      </c>
      <c r="M34" s="34">
        <v>12</v>
      </c>
      <c r="N34" s="21"/>
      <c r="O34" s="5"/>
      <c r="R34" s="114" t="s">
        <v>222</v>
      </c>
    </row>
    <row r="35" spans="1:29" x14ac:dyDescent="0.25">
      <c r="A35" s="18" t="s">
        <v>28</v>
      </c>
      <c r="B35" s="6" t="s">
        <v>51</v>
      </c>
      <c r="C35" s="6" t="s">
        <v>52</v>
      </c>
      <c r="D35" s="6" t="s">
        <v>53</v>
      </c>
      <c r="E35" s="6" t="s">
        <v>54</v>
      </c>
      <c r="F35" s="6" t="s">
        <v>55</v>
      </c>
      <c r="G35" s="6" t="s">
        <v>56</v>
      </c>
      <c r="H35" s="6" t="s">
        <v>57</v>
      </c>
      <c r="I35" s="6" t="s">
        <v>58</v>
      </c>
      <c r="J35" s="6" t="s">
        <v>59</v>
      </c>
      <c r="K35" s="6" t="s">
        <v>60</v>
      </c>
      <c r="L35" s="6" t="s">
        <v>61</v>
      </c>
      <c r="M35" s="6" t="s">
        <v>62</v>
      </c>
      <c r="N35" s="123" t="s">
        <v>17</v>
      </c>
      <c r="O35" s="5"/>
    </row>
    <row r="36" spans="1:29" x14ac:dyDescent="0.25">
      <c r="A36" s="18" t="s">
        <v>31</v>
      </c>
      <c r="B36" s="16">
        <v>155.16000011749566</v>
      </c>
      <c r="C36" s="16">
        <v>155.16000004298985</v>
      </c>
      <c r="D36" s="16">
        <v>152.56000004149973</v>
      </c>
      <c r="E36" s="16">
        <v>151.31000010110438</v>
      </c>
      <c r="F36" s="16">
        <v>150.52500008046627</v>
      </c>
      <c r="G36" s="16">
        <v>146.72500012814999</v>
      </c>
      <c r="H36" s="16">
        <v>140.95000012218952</v>
      </c>
      <c r="I36" s="16"/>
      <c r="J36" s="16"/>
      <c r="K36" s="16"/>
      <c r="L36" s="16"/>
      <c r="M36" s="16"/>
      <c r="N36" s="124">
        <v>140.95000012218952</v>
      </c>
      <c r="O36" s="5"/>
      <c r="R36" t="s">
        <v>118</v>
      </c>
    </row>
    <row r="37" spans="1:29" x14ac:dyDescent="0.25">
      <c r="A37" s="18" t="s">
        <v>30</v>
      </c>
      <c r="B37" s="16">
        <v>152.15000000596046</v>
      </c>
      <c r="C37" s="16">
        <v>147.54999998211861</v>
      </c>
      <c r="D37" s="16">
        <v>148.45999997295439</v>
      </c>
      <c r="E37" s="16">
        <v>144.12000006809831</v>
      </c>
      <c r="F37" s="16">
        <v>146.55000008642673</v>
      </c>
      <c r="G37" s="16">
        <v>141.35000006854534</v>
      </c>
      <c r="H37" s="16">
        <v>137.65000008046627</v>
      </c>
      <c r="I37" s="16"/>
      <c r="J37" s="16"/>
      <c r="K37" s="16"/>
      <c r="L37" s="16"/>
      <c r="M37" s="16"/>
      <c r="N37" s="124">
        <v>137.65000008046627</v>
      </c>
      <c r="O37" s="5"/>
    </row>
    <row r="38" spans="1:29" x14ac:dyDescent="0.25">
      <c r="A38" s="18" t="s">
        <v>29</v>
      </c>
      <c r="B38" s="16">
        <v>8.3000000044703484</v>
      </c>
      <c r="C38" s="16">
        <v>9.2000000029802322</v>
      </c>
      <c r="D38" s="16">
        <v>9.2000000029802322</v>
      </c>
      <c r="E38" s="16">
        <v>8.2000000029802322</v>
      </c>
      <c r="F38" s="16">
        <v>9</v>
      </c>
      <c r="G38" s="16">
        <v>9.9600000027567148</v>
      </c>
      <c r="H38" s="16">
        <v>7.9600000027567148</v>
      </c>
      <c r="I38" s="16"/>
      <c r="J38" s="16"/>
      <c r="K38" s="16"/>
      <c r="L38" s="16"/>
      <c r="M38" s="16"/>
      <c r="N38" s="124">
        <v>7.9600000027567148</v>
      </c>
      <c r="O38" s="5"/>
      <c r="R38" t="s">
        <v>119</v>
      </c>
    </row>
    <row r="39" spans="1:29" x14ac:dyDescent="0.25">
      <c r="A39" s="18" t="s">
        <v>32</v>
      </c>
      <c r="B39" s="16">
        <v>261.34000042825937</v>
      </c>
      <c r="C39" s="16">
        <v>262.74000035226345</v>
      </c>
      <c r="D39" s="16">
        <v>256.59000034630299</v>
      </c>
      <c r="E39" s="16">
        <v>260.90000046044588</v>
      </c>
      <c r="F39" s="16">
        <v>257.58000043034554</v>
      </c>
      <c r="G39" s="16">
        <v>257.0800004452467</v>
      </c>
      <c r="H39" s="16">
        <v>257.1900004465133</v>
      </c>
      <c r="I39" s="16"/>
      <c r="J39" s="16"/>
      <c r="K39" s="16"/>
      <c r="L39" s="16"/>
      <c r="M39" s="16"/>
      <c r="N39" s="124">
        <v>257.1900004465133</v>
      </c>
      <c r="O39" s="5"/>
      <c r="R39" s="51"/>
    </row>
    <row r="40" spans="1:29" x14ac:dyDescent="0.25">
      <c r="A40" s="18" t="s">
        <v>33</v>
      </c>
      <c r="B40" s="169">
        <v>0.49161940386744563</v>
      </c>
      <c r="C40" s="169">
        <v>0.49745118793567727</v>
      </c>
      <c r="D40" s="169">
        <v>0.49178002718369501</v>
      </c>
      <c r="E40" s="169">
        <v>0.49833679154002997</v>
      </c>
      <c r="F40" s="169">
        <v>0.49179122763502331</v>
      </c>
      <c r="G40" s="169">
        <v>0.49230795050902798</v>
      </c>
      <c r="H40" s="169">
        <v>0.49186906763384097</v>
      </c>
      <c r="I40" s="169"/>
      <c r="J40" s="169"/>
      <c r="K40" s="169"/>
      <c r="L40" s="169"/>
      <c r="M40" s="169"/>
      <c r="N40" s="125">
        <v>0.49186906763384097</v>
      </c>
      <c r="O40" s="5"/>
      <c r="R40" s="41"/>
    </row>
    <row r="41" spans="1:29" x14ac:dyDescent="0.25">
      <c r="A41" s="18" t="s">
        <v>34</v>
      </c>
      <c r="B41" s="16">
        <v>315.61000012792647</v>
      </c>
      <c r="C41" s="16">
        <v>311.91000002808869</v>
      </c>
      <c r="D41" s="16">
        <v>310.22000001743436</v>
      </c>
      <c r="E41" s="16">
        <v>303.63000017218292</v>
      </c>
      <c r="F41" s="16">
        <v>306.07500016689301</v>
      </c>
      <c r="G41" s="16">
        <v>298.03500019945204</v>
      </c>
      <c r="H41" s="16">
        <v>286.56000020541251</v>
      </c>
      <c r="I41" s="16"/>
      <c r="J41" s="16"/>
      <c r="K41" s="16"/>
      <c r="L41" s="16"/>
      <c r="M41" s="16"/>
      <c r="N41" s="124">
        <v>286.56000020541251</v>
      </c>
      <c r="O41" s="5"/>
    </row>
    <row r="42" spans="1:29" ht="15.75" thickBot="1" x14ac:dyDescent="0.3">
      <c r="A42" s="4"/>
      <c r="B42" s="7"/>
      <c r="C42" s="7"/>
      <c r="D42" s="7"/>
      <c r="E42" s="7"/>
      <c r="F42" s="7"/>
      <c r="G42" s="7"/>
      <c r="H42" s="7"/>
      <c r="I42" s="7"/>
      <c r="J42" s="7"/>
      <c r="K42" s="7"/>
      <c r="L42" s="7"/>
      <c r="M42" s="7"/>
      <c r="N42" s="152"/>
      <c r="O42" s="5"/>
    </row>
    <row r="44" spans="1:29" ht="15.75" thickBot="1" x14ac:dyDescent="0.3">
      <c r="V44" s="5"/>
      <c r="W44" s="5"/>
      <c r="X44" s="5"/>
      <c r="Y44" s="5"/>
      <c r="Z44" s="5"/>
      <c r="AA44" s="5"/>
      <c r="AB44" s="5"/>
      <c r="AC44" s="5"/>
    </row>
    <row r="45" spans="1:29" ht="28.5" customHeight="1" thickBot="1" x14ac:dyDescent="0.4">
      <c r="O45" s="216" t="s">
        <v>179</v>
      </c>
      <c r="P45" s="217"/>
      <c r="Q45" s="217"/>
      <c r="R45" s="217"/>
      <c r="S45" s="217"/>
      <c r="T45" s="218"/>
      <c r="V45" s="5"/>
      <c r="W45" s="175"/>
      <c r="X45" s="174"/>
      <c r="Y45" s="174"/>
      <c r="Z45" s="174"/>
      <c r="AA45" s="174"/>
      <c r="AB45" s="174"/>
      <c r="AC45" s="5"/>
    </row>
    <row r="46" spans="1:29" ht="23.25" x14ac:dyDescent="0.35">
      <c r="A46" s="205" t="s">
        <v>36</v>
      </c>
      <c r="B46" s="206"/>
      <c r="C46" s="207"/>
      <c r="E46" s="201" t="s">
        <v>83</v>
      </c>
      <c r="F46" s="202"/>
      <c r="G46" s="203"/>
      <c r="J46" s="205" t="s">
        <v>115</v>
      </c>
      <c r="K46" s="206"/>
      <c r="L46" s="206"/>
      <c r="M46" s="215"/>
      <c r="O46" s="219"/>
      <c r="P46" s="220"/>
      <c r="Q46" s="220"/>
      <c r="R46" s="220"/>
      <c r="S46" s="220"/>
      <c r="T46" s="221"/>
      <c r="V46" s="5"/>
      <c r="W46" s="174"/>
      <c r="X46" s="174"/>
      <c r="Y46" s="174"/>
      <c r="Z46" s="174"/>
      <c r="AA46" s="174"/>
      <c r="AB46" s="174"/>
      <c r="AC46" s="5"/>
    </row>
    <row r="47" spans="1:29" ht="45" x14ac:dyDescent="0.25">
      <c r="A47" s="49" t="s">
        <v>18</v>
      </c>
      <c r="B47" s="44" t="s">
        <v>19</v>
      </c>
      <c r="C47" s="50" t="s">
        <v>37</v>
      </c>
      <c r="E47" s="8" t="s">
        <v>18</v>
      </c>
      <c r="F47" s="1" t="s">
        <v>19</v>
      </c>
      <c r="G47" s="9" t="s">
        <v>37</v>
      </c>
      <c r="J47" s="45"/>
      <c r="K47" s="44" t="s">
        <v>19</v>
      </c>
      <c r="L47" s="44" t="s">
        <v>73</v>
      </c>
      <c r="M47" s="21"/>
      <c r="O47" s="18"/>
      <c r="P47" s="52"/>
      <c r="Q47" s="44" t="s">
        <v>19</v>
      </c>
      <c r="R47" s="44" t="s">
        <v>73</v>
      </c>
      <c r="S47" s="44" t="s">
        <v>166</v>
      </c>
      <c r="T47" s="21"/>
      <c r="V47" s="5"/>
      <c r="W47" s="5"/>
      <c r="X47" s="52"/>
      <c r="Y47" s="52"/>
      <c r="Z47" s="52"/>
      <c r="AA47" s="52"/>
      <c r="AB47" s="5"/>
      <c r="AC47" s="5"/>
    </row>
    <row r="48" spans="1:29" x14ac:dyDescent="0.25">
      <c r="A48" s="10">
        <v>0</v>
      </c>
      <c r="B48" s="11" t="s">
        <v>20</v>
      </c>
      <c r="C48" s="3">
        <v>1</v>
      </c>
      <c r="E48" s="10">
        <v>0</v>
      </c>
      <c r="F48" s="32">
        <v>0</v>
      </c>
      <c r="G48" s="3">
        <v>10</v>
      </c>
      <c r="J48" s="10"/>
      <c r="K48" s="32" t="s">
        <v>223</v>
      </c>
      <c r="L48" s="32">
        <v>33</v>
      </c>
      <c r="M48" s="21"/>
      <c r="O48" s="18"/>
      <c r="P48" s="12"/>
      <c r="Q48" s="32" t="s">
        <v>224</v>
      </c>
      <c r="R48" s="32">
        <v>209</v>
      </c>
      <c r="S48" s="146">
        <v>0.4213709677419355</v>
      </c>
      <c r="T48" s="21">
        <v>209</v>
      </c>
      <c r="V48" s="5"/>
      <c r="W48" s="5"/>
      <c r="X48" s="12"/>
      <c r="Y48" s="32"/>
      <c r="Z48" s="32"/>
      <c r="AA48" s="146"/>
      <c r="AB48" s="5"/>
      <c r="AC48" s="5"/>
    </row>
    <row r="49" spans="1:29" x14ac:dyDescent="0.25">
      <c r="A49" s="10">
        <v>1</v>
      </c>
      <c r="B49" s="12" t="s">
        <v>21</v>
      </c>
      <c r="C49" s="3">
        <v>3</v>
      </c>
      <c r="E49" s="10">
        <v>1</v>
      </c>
      <c r="F49" s="11" t="s">
        <v>84</v>
      </c>
      <c r="G49" s="3">
        <v>19</v>
      </c>
      <c r="J49" s="10"/>
      <c r="K49" s="32" t="s">
        <v>225</v>
      </c>
      <c r="L49" s="32">
        <v>41</v>
      </c>
      <c r="M49" s="21"/>
      <c r="O49" s="18"/>
      <c r="P49" s="12"/>
      <c r="Q49" s="32" t="s">
        <v>226</v>
      </c>
      <c r="R49" s="32">
        <v>128</v>
      </c>
      <c r="S49" s="146">
        <v>0.67943548387096775</v>
      </c>
      <c r="T49" s="21">
        <v>337</v>
      </c>
      <c r="V49" s="5"/>
      <c r="W49" s="5"/>
      <c r="X49" s="12"/>
      <c r="Y49" s="32"/>
      <c r="Z49" s="32"/>
      <c r="AA49" s="146"/>
      <c r="AB49" s="5"/>
      <c r="AC49" s="5"/>
    </row>
    <row r="50" spans="1:29" x14ac:dyDescent="0.25">
      <c r="A50" s="10">
        <v>2</v>
      </c>
      <c r="B50" s="12" t="s">
        <v>22</v>
      </c>
      <c r="C50" s="3">
        <v>3</v>
      </c>
      <c r="E50" s="10">
        <v>2</v>
      </c>
      <c r="F50" s="11" t="s">
        <v>85</v>
      </c>
      <c r="G50" s="3">
        <v>3</v>
      </c>
      <c r="J50" s="10"/>
      <c r="K50" s="32" t="s">
        <v>227</v>
      </c>
      <c r="L50" s="32">
        <v>17</v>
      </c>
      <c r="M50" s="21"/>
      <c r="O50" s="18"/>
      <c r="P50" s="12"/>
      <c r="Q50" s="32" t="s">
        <v>228</v>
      </c>
      <c r="R50" s="32">
        <v>35</v>
      </c>
      <c r="S50" s="146">
        <v>0.75</v>
      </c>
      <c r="T50" s="21">
        <v>372</v>
      </c>
      <c r="V50" s="5"/>
      <c r="W50" s="5"/>
      <c r="X50" s="12"/>
      <c r="Y50" s="32"/>
      <c r="Z50" s="32"/>
      <c r="AA50" s="146"/>
      <c r="AB50" s="5"/>
      <c r="AC50" s="5"/>
    </row>
    <row r="51" spans="1:29" x14ac:dyDescent="0.25">
      <c r="A51" s="10">
        <v>3</v>
      </c>
      <c r="B51" s="13" t="s">
        <v>23</v>
      </c>
      <c r="C51" s="3">
        <v>13</v>
      </c>
      <c r="E51" s="10">
        <v>3</v>
      </c>
      <c r="F51" s="32" t="s">
        <v>86</v>
      </c>
      <c r="G51" s="3">
        <v>0</v>
      </c>
      <c r="J51" s="10"/>
      <c r="K51" s="32" t="s">
        <v>229</v>
      </c>
      <c r="L51" s="32">
        <v>4</v>
      </c>
      <c r="M51" s="21"/>
      <c r="O51" s="18"/>
      <c r="P51" s="12"/>
      <c r="Q51" s="32" t="s">
        <v>230</v>
      </c>
      <c r="R51" s="32">
        <v>28</v>
      </c>
      <c r="S51" s="146">
        <v>0.80645161290322576</v>
      </c>
      <c r="T51" s="21">
        <v>400</v>
      </c>
      <c r="V51" s="5"/>
      <c r="W51" s="5"/>
      <c r="X51" s="12"/>
      <c r="Y51" s="32"/>
      <c r="Z51" s="32"/>
      <c r="AA51" s="146"/>
      <c r="AB51" s="5"/>
      <c r="AC51" s="5"/>
    </row>
    <row r="52" spans="1:29" x14ac:dyDescent="0.25">
      <c r="A52" s="10">
        <v>4</v>
      </c>
      <c r="B52" s="12" t="s">
        <v>24</v>
      </c>
      <c r="C52" s="3">
        <v>5</v>
      </c>
      <c r="E52" s="10">
        <v>4</v>
      </c>
      <c r="F52" s="32" t="s">
        <v>87</v>
      </c>
      <c r="G52" s="3">
        <v>0</v>
      </c>
      <c r="J52" s="10"/>
      <c r="K52" s="32" t="s">
        <v>231</v>
      </c>
      <c r="L52" s="32">
        <v>2</v>
      </c>
      <c r="M52" s="21"/>
      <c r="O52" s="18"/>
      <c r="P52" s="12"/>
      <c r="Q52" s="32" t="s">
        <v>227</v>
      </c>
      <c r="R52" s="32">
        <v>44</v>
      </c>
      <c r="S52" s="146">
        <v>0.89516129032258063</v>
      </c>
      <c r="T52" s="21">
        <v>444</v>
      </c>
      <c r="V52" s="5"/>
      <c r="W52" s="5"/>
      <c r="X52" s="12"/>
      <c r="Y52" s="32"/>
      <c r="Z52" s="32"/>
      <c r="AA52" s="146"/>
      <c r="AB52" s="5"/>
      <c r="AC52" s="5"/>
    </row>
    <row r="53" spans="1:29" x14ac:dyDescent="0.25">
      <c r="A53" s="10">
        <v>5</v>
      </c>
      <c r="B53" s="12" t="s">
        <v>25</v>
      </c>
      <c r="C53" s="3">
        <v>5</v>
      </c>
      <c r="E53" s="10">
        <v>5</v>
      </c>
      <c r="F53" s="32" t="s">
        <v>88</v>
      </c>
      <c r="G53" s="3">
        <v>0</v>
      </c>
      <c r="J53" s="10"/>
      <c r="K53" s="32" t="s">
        <v>232</v>
      </c>
      <c r="L53" s="32">
        <v>2</v>
      </c>
      <c r="M53" s="21"/>
      <c r="O53" s="18"/>
      <c r="P53" s="12"/>
      <c r="Q53" s="32" t="s">
        <v>229</v>
      </c>
      <c r="R53" s="32">
        <v>27</v>
      </c>
      <c r="S53" s="146">
        <v>0.94959677419354838</v>
      </c>
      <c r="T53" s="21">
        <v>471</v>
      </c>
      <c r="V53" s="5"/>
      <c r="W53" s="5"/>
      <c r="X53" s="12"/>
      <c r="Y53" s="32"/>
      <c r="Z53" s="32"/>
      <c r="AA53" s="146"/>
      <c r="AB53" s="5"/>
      <c r="AC53" s="5"/>
    </row>
    <row r="54" spans="1:29" x14ac:dyDescent="0.25">
      <c r="A54" s="10">
        <v>6</v>
      </c>
      <c r="B54" s="12" t="s">
        <v>26</v>
      </c>
      <c r="C54" s="3">
        <v>0</v>
      </c>
      <c r="E54" s="10">
        <v>6</v>
      </c>
      <c r="F54" s="32" t="s">
        <v>89</v>
      </c>
      <c r="G54" s="3">
        <v>0</v>
      </c>
      <c r="J54" s="10"/>
      <c r="K54" s="32" t="s">
        <v>233</v>
      </c>
      <c r="L54" s="32">
        <v>1</v>
      </c>
      <c r="M54" s="21"/>
      <c r="O54" s="18"/>
      <c r="P54" s="12"/>
      <c r="Q54" s="32" t="s">
        <v>231</v>
      </c>
      <c r="R54" s="32">
        <v>11</v>
      </c>
      <c r="S54" s="146">
        <v>0.97177419354838712</v>
      </c>
      <c r="T54" s="21">
        <v>482</v>
      </c>
      <c r="V54" s="5"/>
      <c r="W54" s="5"/>
      <c r="X54" s="12"/>
      <c r="Y54" s="32"/>
      <c r="Z54" s="32"/>
      <c r="AA54" s="146"/>
      <c r="AB54" s="5"/>
      <c r="AC54" s="5"/>
    </row>
    <row r="55" spans="1:29" x14ac:dyDescent="0.25">
      <c r="A55" s="10">
        <v>7</v>
      </c>
      <c r="B55" s="12" t="s">
        <v>27</v>
      </c>
      <c r="C55" s="3">
        <v>1</v>
      </c>
      <c r="E55" s="10">
        <v>7</v>
      </c>
      <c r="F55" s="32" t="s">
        <v>90</v>
      </c>
      <c r="G55" s="3">
        <v>0</v>
      </c>
      <c r="J55" s="10"/>
      <c r="K55" s="32" t="s">
        <v>234</v>
      </c>
      <c r="L55" s="32">
        <v>0</v>
      </c>
      <c r="M55" s="21"/>
      <c r="O55" s="18"/>
      <c r="P55" s="12"/>
      <c r="Q55" s="32" t="s">
        <v>232</v>
      </c>
      <c r="R55" s="32">
        <v>5</v>
      </c>
      <c r="S55" s="146">
        <v>0.98185483870967738</v>
      </c>
      <c r="T55" s="21">
        <v>487</v>
      </c>
      <c r="V55" s="5"/>
      <c r="W55" s="5"/>
      <c r="X55" s="12"/>
      <c r="Y55" s="32"/>
      <c r="Z55" s="32"/>
      <c r="AA55" s="146"/>
      <c r="AB55" s="5"/>
      <c r="AC55" s="5"/>
    </row>
    <row r="56" spans="1:29" x14ac:dyDescent="0.25">
      <c r="A56" s="10">
        <v>8</v>
      </c>
      <c r="B56" s="13" t="s">
        <v>117</v>
      </c>
      <c r="C56" s="3">
        <v>0</v>
      </c>
      <c r="E56" s="10">
        <v>8</v>
      </c>
      <c r="F56" s="32" t="s">
        <v>167</v>
      </c>
      <c r="G56" s="3">
        <v>0</v>
      </c>
      <c r="J56" s="18"/>
      <c r="K56" s="32" t="s">
        <v>235</v>
      </c>
      <c r="L56" s="32">
        <v>1</v>
      </c>
      <c r="M56" s="21"/>
      <c r="O56" s="18"/>
      <c r="P56" s="5"/>
      <c r="Q56" s="32" t="s">
        <v>233</v>
      </c>
      <c r="R56" s="32">
        <v>3</v>
      </c>
      <c r="S56" s="146">
        <v>0.98790322580645162</v>
      </c>
      <c r="T56" s="21">
        <v>490</v>
      </c>
      <c r="V56" s="5"/>
      <c r="W56" s="5"/>
      <c r="X56" s="5"/>
      <c r="Y56" s="32"/>
      <c r="Z56" s="32"/>
      <c r="AA56" s="146"/>
      <c r="AB56" s="5"/>
      <c r="AC56" s="5"/>
    </row>
    <row r="57" spans="1:29" x14ac:dyDescent="0.25">
      <c r="A57" s="10">
        <v>9</v>
      </c>
      <c r="B57" s="13" t="s">
        <v>170</v>
      </c>
      <c r="C57" s="3">
        <v>0</v>
      </c>
      <c r="E57" s="10">
        <v>9</v>
      </c>
      <c r="F57" s="154" t="s">
        <v>169</v>
      </c>
      <c r="G57" s="3">
        <v>0</v>
      </c>
      <c r="J57" s="18"/>
      <c r="K57" s="32" t="s">
        <v>236</v>
      </c>
      <c r="L57" s="32">
        <v>2</v>
      </c>
      <c r="M57" s="21"/>
      <c r="O57" s="18"/>
      <c r="P57" s="5"/>
      <c r="Q57" s="32" t="s">
        <v>234</v>
      </c>
      <c r="R57" s="32">
        <v>3</v>
      </c>
      <c r="S57" s="146">
        <v>0.99395161290322576</v>
      </c>
      <c r="T57" s="21">
        <v>493</v>
      </c>
      <c r="V57" s="5"/>
      <c r="W57" s="5"/>
      <c r="X57" s="5"/>
      <c r="Y57" s="32"/>
      <c r="Z57" s="32"/>
      <c r="AA57" s="146"/>
      <c r="AB57" s="5"/>
      <c r="AC57" s="5"/>
    </row>
    <row r="58" spans="1:29" ht="15.75" thickBot="1" x14ac:dyDescent="0.3">
      <c r="A58" s="161">
        <v>10</v>
      </c>
      <c r="B58" s="162" t="s">
        <v>190</v>
      </c>
      <c r="C58" s="3">
        <v>0</v>
      </c>
      <c r="E58" s="4"/>
      <c r="F58" s="7"/>
      <c r="G58" s="20">
        <v>32</v>
      </c>
      <c r="J58" s="18"/>
      <c r="K58" s="32" t="s">
        <v>237</v>
      </c>
      <c r="L58" s="32">
        <v>5</v>
      </c>
      <c r="M58" s="21"/>
      <c r="O58" s="18"/>
      <c r="P58" s="5"/>
      <c r="Q58" s="32" t="s">
        <v>235</v>
      </c>
      <c r="R58" s="32">
        <v>1</v>
      </c>
      <c r="S58" s="146">
        <v>0.99596774193548387</v>
      </c>
      <c r="T58" s="21">
        <v>494</v>
      </c>
      <c r="V58" s="5"/>
      <c r="W58" s="5"/>
      <c r="X58" s="5"/>
      <c r="Y58" s="32"/>
      <c r="Z58" s="32"/>
      <c r="AA58" s="146"/>
      <c r="AB58" s="5"/>
      <c r="AC58" s="5"/>
    </row>
    <row r="59" spans="1:29" ht="15.75" thickBot="1" x14ac:dyDescent="0.3">
      <c r="A59" s="10">
        <v>11</v>
      </c>
      <c r="B59" s="13" t="s">
        <v>189</v>
      </c>
      <c r="C59" s="3">
        <v>0</v>
      </c>
      <c r="J59" s="4"/>
      <c r="K59" s="46" t="s">
        <v>0</v>
      </c>
      <c r="L59" s="47">
        <v>108</v>
      </c>
      <c r="M59" s="19"/>
      <c r="O59" s="18"/>
      <c r="P59" s="5"/>
      <c r="Q59" s="32" t="s">
        <v>236</v>
      </c>
      <c r="R59" s="32">
        <v>0</v>
      </c>
      <c r="S59" s="146">
        <v>0.99596774193548387</v>
      </c>
      <c r="T59" s="21">
        <v>494</v>
      </c>
      <c r="V59" s="5"/>
      <c r="W59" s="5"/>
      <c r="X59" s="5"/>
      <c r="Y59" s="32"/>
      <c r="Z59" s="32"/>
      <c r="AA59" s="146"/>
      <c r="AB59" s="5"/>
      <c r="AC59" s="5"/>
    </row>
    <row r="60" spans="1:29" x14ac:dyDescent="0.25">
      <c r="A60" s="134">
        <v>12</v>
      </c>
      <c r="B60" s="13" t="s">
        <v>191</v>
      </c>
      <c r="C60" s="3">
        <v>0</v>
      </c>
      <c r="J60" s="5"/>
      <c r="K60" s="133"/>
      <c r="L60" s="32"/>
      <c r="M60" s="5"/>
      <c r="O60" s="18"/>
      <c r="P60" s="5"/>
      <c r="Q60" s="32" t="s">
        <v>237</v>
      </c>
      <c r="R60" s="32">
        <v>2</v>
      </c>
      <c r="S60" s="146">
        <v>1</v>
      </c>
      <c r="T60" s="21">
        <v>496</v>
      </c>
      <c r="V60" s="5"/>
      <c r="W60" s="5"/>
      <c r="X60" s="5"/>
      <c r="Y60" s="32"/>
      <c r="Z60" s="32"/>
      <c r="AA60" s="5"/>
      <c r="AB60" s="5"/>
      <c r="AC60" s="5"/>
    </row>
    <row r="61" spans="1:29" ht="15.75" thickBot="1" x14ac:dyDescent="0.3">
      <c r="A61" s="161">
        <v>13</v>
      </c>
      <c r="B61" s="13" t="s">
        <v>192</v>
      </c>
      <c r="C61" s="3">
        <v>1</v>
      </c>
      <c r="O61" s="4"/>
      <c r="P61" s="7"/>
      <c r="Q61" s="46" t="s">
        <v>0</v>
      </c>
      <c r="R61" s="47">
        <v>496</v>
      </c>
      <c r="S61" s="33"/>
      <c r="T61" s="19"/>
      <c r="V61" s="5"/>
      <c r="W61" s="5"/>
      <c r="X61" s="5"/>
      <c r="Y61" s="133"/>
      <c r="Z61" s="32"/>
      <c r="AA61" s="16"/>
      <c r="AB61" s="5"/>
      <c r="AC61" s="5"/>
    </row>
    <row r="62" spans="1:29" x14ac:dyDescent="0.25">
      <c r="A62" s="161">
        <v>14</v>
      </c>
      <c r="B62" s="13" t="s">
        <v>193</v>
      </c>
      <c r="C62" s="3">
        <v>0</v>
      </c>
      <c r="O62" s="5"/>
      <c r="P62" s="5"/>
      <c r="Q62" s="133"/>
      <c r="R62" s="32"/>
      <c r="S62" s="16"/>
      <c r="T62" s="5"/>
      <c r="V62" s="5"/>
      <c r="W62" s="5"/>
      <c r="X62" s="5"/>
      <c r="Y62" s="5"/>
      <c r="Z62" s="5"/>
      <c r="AA62" s="5"/>
      <c r="AB62" s="5"/>
      <c r="AC62" s="5"/>
    </row>
    <row r="63" spans="1:29" ht="15.75" thickBot="1" x14ac:dyDescent="0.3">
      <c r="A63" s="173">
        <v>15</v>
      </c>
      <c r="B63" s="170" t="s">
        <v>194</v>
      </c>
      <c r="C63" s="171">
        <v>0</v>
      </c>
      <c r="D63" s="172">
        <v>32</v>
      </c>
      <c r="O63" s="5"/>
      <c r="P63" s="5"/>
      <c r="Q63" s="133"/>
      <c r="R63" s="32"/>
      <c r="S63" s="16"/>
      <c r="T63" s="5"/>
    </row>
    <row r="64" spans="1:29" ht="15.75" thickBot="1" x14ac:dyDescent="0.3">
      <c r="O64" s="5"/>
      <c r="P64" s="5"/>
      <c r="Q64" s="133"/>
      <c r="R64" s="32"/>
      <c r="S64" s="16"/>
      <c r="T64" s="5"/>
    </row>
    <row r="65" spans="1:21" ht="21" x14ac:dyDescent="0.35">
      <c r="A65" s="198" t="s">
        <v>63</v>
      </c>
      <c r="B65" s="204"/>
      <c r="C65" s="204"/>
      <c r="D65" s="204"/>
      <c r="E65" s="204"/>
      <c r="F65" s="204"/>
      <c r="G65" s="204"/>
      <c r="H65" s="122"/>
      <c r="I65" s="122"/>
      <c r="J65" s="122"/>
      <c r="K65" s="122"/>
      <c r="L65" s="122"/>
      <c r="M65" s="122"/>
      <c r="N65" s="122"/>
      <c r="O65" s="122"/>
      <c r="P65" s="122"/>
      <c r="Q65" s="139"/>
      <c r="R65" s="140"/>
      <c r="S65" s="141"/>
      <c r="T65" s="122"/>
      <c r="U65" s="24"/>
    </row>
    <row r="66" spans="1:21" x14ac:dyDescent="0.25">
      <c r="A66" s="18"/>
      <c r="B66" s="5"/>
      <c r="C66" s="5"/>
      <c r="D66" s="5"/>
      <c r="E66" s="5"/>
      <c r="F66" s="5"/>
      <c r="G66" s="5"/>
      <c r="H66" s="5"/>
      <c r="I66" s="5"/>
      <c r="J66" s="5"/>
      <c r="K66" s="5"/>
      <c r="L66" s="5"/>
      <c r="M66" s="5"/>
      <c r="N66" s="5"/>
      <c r="O66" s="5"/>
      <c r="P66" s="5"/>
      <c r="Q66" s="133"/>
      <c r="R66" s="32"/>
      <c r="S66" s="16"/>
      <c r="T66" s="5"/>
      <c r="U66" s="21"/>
    </row>
    <row r="67" spans="1:21" x14ac:dyDescent="0.25">
      <c r="A67" s="18" t="s">
        <v>17</v>
      </c>
      <c r="B67" s="5"/>
      <c r="C67" s="5"/>
      <c r="D67" s="5"/>
      <c r="E67" s="5" t="s">
        <v>16</v>
      </c>
      <c r="F67" s="5"/>
      <c r="G67" s="5"/>
      <c r="H67" s="5"/>
      <c r="I67" s="5"/>
      <c r="J67" s="12">
        <v>1</v>
      </c>
      <c r="K67" s="12">
        <v>2</v>
      </c>
      <c r="L67" s="12">
        <v>3</v>
      </c>
      <c r="M67" s="12">
        <v>4</v>
      </c>
      <c r="N67" s="12">
        <v>5</v>
      </c>
      <c r="O67" s="12">
        <v>6</v>
      </c>
      <c r="P67" s="12">
        <v>7</v>
      </c>
      <c r="Q67" s="12">
        <v>8</v>
      </c>
      <c r="R67" s="12">
        <v>9</v>
      </c>
      <c r="S67" s="12">
        <v>10</v>
      </c>
      <c r="T67" s="12">
        <v>11</v>
      </c>
      <c r="U67" s="3">
        <v>12</v>
      </c>
    </row>
    <row r="68" spans="1:21" x14ac:dyDescent="0.25">
      <c r="A68" s="18" t="s">
        <v>2</v>
      </c>
      <c r="B68" s="5" t="s">
        <v>2</v>
      </c>
      <c r="C68" s="22" t="s">
        <v>73</v>
      </c>
      <c r="D68" s="5"/>
      <c r="E68" s="5" t="s">
        <v>2</v>
      </c>
      <c r="F68" s="17" t="s">
        <v>14</v>
      </c>
      <c r="G68" s="12" t="s">
        <v>16</v>
      </c>
      <c r="H68" s="5"/>
      <c r="I68" s="5" t="s">
        <v>2</v>
      </c>
      <c r="J68" s="12" t="s">
        <v>200</v>
      </c>
      <c r="K68" s="12" t="s">
        <v>202</v>
      </c>
      <c r="L68" s="12" t="s">
        <v>203</v>
      </c>
      <c r="M68" s="12" t="s">
        <v>204</v>
      </c>
      <c r="N68" s="12" t="s">
        <v>205</v>
      </c>
      <c r="O68" s="12" t="s">
        <v>206</v>
      </c>
      <c r="P68" s="12" t="s">
        <v>207</v>
      </c>
      <c r="Q68" s="12" t="s">
        <v>210</v>
      </c>
      <c r="R68" s="12" t="s">
        <v>211</v>
      </c>
      <c r="S68" s="12" t="s">
        <v>212</v>
      </c>
      <c r="T68" s="12" t="s">
        <v>213</v>
      </c>
      <c r="U68" s="3" t="s">
        <v>214</v>
      </c>
    </row>
    <row r="69" spans="1:21" ht="30" x14ac:dyDescent="0.25">
      <c r="A69" s="168" t="s">
        <v>106</v>
      </c>
      <c r="B69" s="5">
        <v>115</v>
      </c>
      <c r="C69" s="23">
        <v>0.14743589743589744</v>
      </c>
      <c r="D69" s="5"/>
      <c r="E69" s="5" t="s">
        <v>3</v>
      </c>
      <c r="F69" s="5">
        <v>720</v>
      </c>
      <c r="G69" s="23">
        <v>0.15460596950826713</v>
      </c>
      <c r="H69" s="5"/>
      <c r="I69" s="5" t="s">
        <v>106</v>
      </c>
      <c r="J69" s="124">
        <v>79</v>
      </c>
      <c r="K69" s="124">
        <v>94</v>
      </c>
      <c r="L69" s="124">
        <v>104</v>
      </c>
      <c r="M69" s="124">
        <v>123</v>
      </c>
      <c r="N69" s="124">
        <v>89</v>
      </c>
      <c r="O69" s="124">
        <v>76</v>
      </c>
      <c r="P69" s="124">
        <v>115</v>
      </c>
      <c r="Q69" s="124" t="s">
        <v>209</v>
      </c>
      <c r="R69" s="124" t="s">
        <v>209</v>
      </c>
      <c r="S69" s="124" t="s">
        <v>209</v>
      </c>
      <c r="T69" s="124" t="s">
        <v>209</v>
      </c>
      <c r="U69" s="124" t="s">
        <v>209</v>
      </c>
    </row>
    <row r="70" spans="1:21" x14ac:dyDescent="0.25">
      <c r="A70" s="18" t="s">
        <v>4</v>
      </c>
      <c r="B70" s="5">
        <v>110</v>
      </c>
      <c r="C70" s="23">
        <v>0.14102564102564102</v>
      </c>
      <c r="D70" s="5"/>
      <c r="E70" s="5" t="s">
        <v>4</v>
      </c>
      <c r="F70" s="5">
        <v>603</v>
      </c>
      <c r="G70" s="23">
        <v>0.12948249946317372</v>
      </c>
      <c r="H70" s="5"/>
      <c r="I70" s="5" t="s">
        <v>4</v>
      </c>
      <c r="J70" s="124">
        <v>68</v>
      </c>
      <c r="K70" s="124">
        <v>73</v>
      </c>
      <c r="L70" s="124">
        <v>52</v>
      </c>
      <c r="M70" s="124">
        <v>97</v>
      </c>
      <c r="N70" s="124">
        <v>75</v>
      </c>
      <c r="O70" s="124">
        <v>86</v>
      </c>
      <c r="P70" s="124">
        <v>110</v>
      </c>
      <c r="Q70" s="124" t="s">
        <v>209</v>
      </c>
      <c r="R70" s="124" t="s">
        <v>209</v>
      </c>
      <c r="S70" s="124" t="s">
        <v>209</v>
      </c>
      <c r="T70" s="124" t="s">
        <v>209</v>
      </c>
      <c r="U70" s="124" t="s">
        <v>209</v>
      </c>
    </row>
    <row r="71" spans="1:21" x14ac:dyDescent="0.25">
      <c r="A71" s="18" t="s">
        <v>5</v>
      </c>
      <c r="B71" s="5">
        <v>1</v>
      </c>
      <c r="C71" s="23">
        <v>1.2820512820512821E-3</v>
      </c>
      <c r="D71" s="5"/>
      <c r="E71" s="5" t="s">
        <v>5</v>
      </c>
      <c r="F71" s="5">
        <v>9</v>
      </c>
      <c r="G71" s="23">
        <v>1.9325746188533391E-3</v>
      </c>
      <c r="H71" s="5"/>
      <c r="I71" s="5" t="s">
        <v>5</v>
      </c>
      <c r="J71" s="124">
        <v>4</v>
      </c>
      <c r="K71" s="124">
        <v>0</v>
      </c>
      <c r="L71" s="124">
        <v>3</v>
      </c>
      <c r="M71" s="124">
        <v>0</v>
      </c>
      <c r="N71" s="124">
        <v>0</v>
      </c>
      <c r="O71" s="124">
        <v>1</v>
      </c>
      <c r="P71" s="124">
        <v>1</v>
      </c>
      <c r="Q71" s="124" t="s">
        <v>209</v>
      </c>
      <c r="R71" s="124" t="s">
        <v>209</v>
      </c>
      <c r="S71" s="124" t="s">
        <v>209</v>
      </c>
      <c r="T71" s="124" t="s">
        <v>209</v>
      </c>
      <c r="U71" s="124" t="s">
        <v>209</v>
      </c>
    </row>
    <row r="72" spans="1:21" x14ac:dyDescent="0.25">
      <c r="A72" s="18" t="s">
        <v>6</v>
      </c>
      <c r="B72" s="5">
        <v>0</v>
      </c>
      <c r="C72" s="23">
        <v>0</v>
      </c>
      <c r="D72" s="5"/>
      <c r="E72" s="5" t="s">
        <v>6</v>
      </c>
      <c r="F72" s="5">
        <v>2</v>
      </c>
      <c r="G72" s="23">
        <v>4.2946102641185313E-4</v>
      </c>
      <c r="H72" s="5"/>
      <c r="I72" s="5" t="s">
        <v>6</v>
      </c>
      <c r="J72" s="124">
        <v>0</v>
      </c>
      <c r="K72" s="124">
        <v>0</v>
      </c>
      <c r="L72" s="124">
        <v>1</v>
      </c>
      <c r="M72" s="124">
        <v>0</v>
      </c>
      <c r="N72" s="124">
        <v>0</v>
      </c>
      <c r="O72" s="124">
        <v>0</v>
      </c>
      <c r="P72" s="124">
        <v>0</v>
      </c>
      <c r="Q72" s="124" t="s">
        <v>209</v>
      </c>
      <c r="R72" s="124" t="s">
        <v>209</v>
      </c>
      <c r="S72" s="124" t="s">
        <v>209</v>
      </c>
      <c r="T72" s="124" t="s">
        <v>209</v>
      </c>
      <c r="U72" s="124" t="s">
        <v>209</v>
      </c>
    </row>
    <row r="73" spans="1:21" x14ac:dyDescent="0.25">
      <c r="A73" s="143" t="s">
        <v>103</v>
      </c>
      <c r="B73" s="5">
        <v>0</v>
      </c>
      <c r="C73" s="35">
        <v>0</v>
      </c>
      <c r="D73" s="5"/>
      <c r="E73" s="34" t="s">
        <v>103</v>
      </c>
      <c r="F73" s="5">
        <v>31</v>
      </c>
      <c r="G73" s="35">
        <v>6.6566459093837238E-3</v>
      </c>
      <c r="H73" s="5"/>
      <c r="I73" s="5" t="s">
        <v>103</v>
      </c>
      <c r="J73" s="124">
        <v>6</v>
      </c>
      <c r="K73" s="124">
        <v>1</v>
      </c>
      <c r="L73" s="124">
        <v>2</v>
      </c>
      <c r="M73" s="124">
        <v>9</v>
      </c>
      <c r="N73" s="124">
        <v>2</v>
      </c>
      <c r="O73" s="124">
        <v>9</v>
      </c>
      <c r="P73" s="124">
        <v>0</v>
      </c>
      <c r="Q73" s="124" t="s">
        <v>209</v>
      </c>
      <c r="R73" s="124" t="s">
        <v>209</v>
      </c>
      <c r="S73" s="124" t="s">
        <v>209</v>
      </c>
      <c r="T73" s="124" t="s">
        <v>209</v>
      </c>
      <c r="U73" s="124" t="s">
        <v>209</v>
      </c>
    </row>
    <row r="74" spans="1:21" x14ac:dyDescent="0.25">
      <c r="A74" s="18" t="s">
        <v>7</v>
      </c>
      <c r="B74" s="5">
        <v>0</v>
      </c>
      <c r="C74" s="23">
        <v>0</v>
      </c>
      <c r="D74" s="5"/>
      <c r="E74" s="5" t="s">
        <v>7</v>
      </c>
      <c r="F74" s="5">
        <v>3</v>
      </c>
      <c r="G74" s="23">
        <v>6.4419153961777973E-4</v>
      </c>
      <c r="H74" s="5"/>
      <c r="I74" s="5" t="s">
        <v>7</v>
      </c>
      <c r="J74" s="124">
        <v>0</v>
      </c>
      <c r="K74" s="124">
        <v>1</v>
      </c>
      <c r="L74" s="124">
        <v>0</v>
      </c>
      <c r="M74" s="124">
        <v>0</v>
      </c>
      <c r="N74" s="124">
        <v>2</v>
      </c>
      <c r="O74" s="124">
        <v>0</v>
      </c>
      <c r="P74" s="124">
        <v>0</v>
      </c>
      <c r="Q74" s="124" t="s">
        <v>209</v>
      </c>
      <c r="R74" s="124" t="s">
        <v>209</v>
      </c>
      <c r="S74" s="124" t="s">
        <v>209</v>
      </c>
      <c r="T74" s="124" t="s">
        <v>209</v>
      </c>
      <c r="U74" s="124" t="s">
        <v>209</v>
      </c>
    </row>
    <row r="75" spans="1:21" x14ac:dyDescent="0.25">
      <c r="A75" s="18" t="s">
        <v>8</v>
      </c>
      <c r="B75" s="5">
        <v>66</v>
      </c>
      <c r="C75" s="23">
        <v>8.461538461538462E-2</v>
      </c>
      <c r="D75" s="5"/>
      <c r="E75" s="5" t="s">
        <v>8</v>
      </c>
      <c r="F75" s="5">
        <v>302</v>
      </c>
      <c r="G75" s="23">
        <v>6.4848614988189821E-2</v>
      </c>
      <c r="H75" s="5"/>
      <c r="I75" s="5" t="s">
        <v>8</v>
      </c>
      <c r="J75" s="124">
        <v>5</v>
      </c>
      <c r="K75" s="124">
        <v>4</v>
      </c>
      <c r="L75" s="124">
        <v>55</v>
      </c>
      <c r="M75" s="124">
        <v>67</v>
      </c>
      <c r="N75" s="124">
        <v>54</v>
      </c>
      <c r="O75" s="124">
        <v>42</v>
      </c>
      <c r="P75" s="124">
        <v>66</v>
      </c>
      <c r="Q75" s="124" t="s">
        <v>209</v>
      </c>
      <c r="R75" s="124" t="s">
        <v>209</v>
      </c>
      <c r="S75" s="124" t="s">
        <v>209</v>
      </c>
      <c r="T75" s="124" t="s">
        <v>209</v>
      </c>
      <c r="U75" s="124" t="s">
        <v>209</v>
      </c>
    </row>
    <row r="76" spans="1:21" x14ac:dyDescent="0.25">
      <c r="A76" s="18" t="s">
        <v>9</v>
      </c>
      <c r="B76" s="5">
        <v>92</v>
      </c>
      <c r="C76" s="23">
        <v>0.11794871794871795</v>
      </c>
      <c r="D76" s="5"/>
      <c r="E76" s="5" t="s">
        <v>9</v>
      </c>
      <c r="F76" s="5">
        <v>480</v>
      </c>
      <c r="G76" s="23">
        <v>0.10307064633884475</v>
      </c>
      <c r="H76" s="5"/>
      <c r="I76" s="5" t="s">
        <v>9</v>
      </c>
      <c r="J76" s="124">
        <v>39</v>
      </c>
      <c r="K76" s="124">
        <v>39</v>
      </c>
      <c r="L76" s="124">
        <v>63</v>
      </c>
      <c r="M76" s="124">
        <v>96</v>
      </c>
      <c r="N76" s="124">
        <v>70</v>
      </c>
      <c r="O76" s="124">
        <v>52</v>
      </c>
      <c r="P76" s="124">
        <v>92</v>
      </c>
      <c r="Q76" s="124" t="s">
        <v>209</v>
      </c>
      <c r="R76" s="124" t="s">
        <v>209</v>
      </c>
      <c r="S76" s="124" t="s">
        <v>209</v>
      </c>
      <c r="T76" s="124" t="s">
        <v>209</v>
      </c>
      <c r="U76" s="124" t="s">
        <v>209</v>
      </c>
    </row>
    <row r="77" spans="1:21" x14ac:dyDescent="0.25">
      <c r="A77" s="18" t="s">
        <v>10</v>
      </c>
      <c r="B77" s="5">
        <v>78</v>
      </c>
      <c r="C77" s="23">
        <v>0.1</v>
      </c>
      <c r="D77" s="5"/>
      <c r="E77" s="5" t="s">
        <v>10</v>
      </c>
      <c r="F77" s="5">
        <v>474</v>
      </c>
      <c r="G77" s="23">
        <v>0.10178226325960919</v>
      </c>
      <c r="H77" s="5"/>
      <c r="I77" s="5" t="s">
        <v>10</v>
      </c>
      <c r="J77" s="124">
        <v>65</v>
      </c>
      <c r="K77" s="124">
        <v>47</v>
      </c>
      <c r="L77" s="124">
        <v>63</v>
      </c>
      <c r="M77" s="124">
        <v>75</v>
      </c>
      <c r="N77" s="124">
        <v>57</v>
      </c>
      <c r="O77" s="124">
        <v>52</v>
      </c>
      <c r="P77" s="124">
        <v>78</v>
      </c>
      <c r="Q77" s="124" t="s">
        <v>209</v>
      </c>
      <c r="R77" s="124" t="s">
        <v>209</v>
      </c>
      <c r="S77" s="124" t="s">
        <v>209</v>
      </c>
      <c r="T77" s="124" t="s">
        <v>209</v>
      </c>
      <c r="U77" s="124" t="s">
        <v>209</v>
      </c>
    </row>
    <row r="78" spans="1:21" ht="30" x14ac:dyDescent="0.25">
      <c r="A78" s="168" t="s">
        <v>105</v>
      </c>
      <c r="B78" s="5">
        <v>142</v>
      </c>
      <c r="C78" s="23">
        <v>0.18205128205128204</v>
      </c>
      <c r="D78" s="5"/>
      <c r="E78" s="5" t="s">
        <v>11</v>
      </c>
      <c r="F78" s="5">
        <v>820</v>
      </c>
      <c r="G78" s="23">
        <v>0.17607902082885979</v>
      </c>
      <c r="H78" s="5"/>
      <c r="I78" s="5" t="s">
        <v>105</v>
      </c>
      <c r="J78" s="124">
        <v>110</v>
      </c>
      <c r="K78" s="124">
        <v>74</v>
      </c>
      <c r="L78" s="124">
        <v>102</v>
      </c>
      <c r="M78" s="124">
        <v>129</v>
      </c>
      <c r="N78" s="124">
        <v>128</v>
      </c>
      <c r="O78" s="124">
        <v>89</v>
      </c>
      <c r="P78" s="124">
        <v>142</v>
      </c>
      <c r="Q78" s="124" t="s">
        <v>209</v>
      </c>
      <c r="R78" s="124" t="s">
        <v>209</v>
      </c>
      <c r="S78" s="124" t="s">
        <v>209</v>
      </c>
      <c r="T78" s="124" t="s">
        <v>209</v>
      </c>
      <c r="U78" s="124" t="s">
        <v>209</v>
      </c>
    </row>
    <row r="79" spans="1:21" x14ac:dyDescent="0.25">
      <c r="A79" s="18" t="s">
        <v>12</v>
      </c>
      <c r="B79" s="5">
        <v>46</v>
      </c>
      <c r="C79" s="23">
        <v>5.8974358974358973E-2</v>
      </c>
      <c r="D79" s="5"/>
      <c r="E79" s="5" t="s">
        <v>12</v>
      </c>
      <c r="F79" s="5">
        <v>368</v>
      </c>
      <c r="G79" s="23">
        <v>7.902082885978097E-2</v>
      </c>
      <c r="H79" s="5"/>
      <c r="I79" s="5" t="s">
        <v>12</v>
      </c>
      <c r="J79" s="124">
        <v>43</v>
      </c>
      <c r="K79" s="124">
        <v>49</v>
      </c>
      <c r="L79" s="124">
        <v>51</v>
      </c>
      <c r="M79" s="124">
        <v>55</v>
      </c>
      <c r="N79" s="124">
        <v>45</v>
      </c>
      <c r="O79" s="124">
        <v>60</v>
      </c>
      <c r="P79" s="124">
        <v>46</v>
      </c>
      <c r="Q79" s="124" t="s">
        <v>209</v>
      </c>
      <c r="R79" s="124" t="s">
        <v>209</v>
      </c>
      <c r="S79" s="124" t="s">
        <v>209</v>
      </c>
      <c r="T79" s="124" t="s">
        <v>209</v>
      </c>
      <c r="U79" s="124" t="s">
        <v>209</v>
      </c>
    </row>
    <row r="80" spans="1:21" x14ac:dyDescent="0.25">
      <c r="A80" s="18" t="s">
        <v>48</v>
      </c>
      <c r="B80" s="5">
        <v>23</v>
      </c>
      <c r="C80" s="23">
        <v>2.9487179487179487E-2</v>
      </c>
      <c r="D80" s="5"/>
      <c r="E80" s="5" t="s">
        <v>48</v>
      </c>
      <c r="F80" s="5">
        <v>124</v>
      </c>
      <c r="G80" s="23">
        <v>2.6626583637534895E-2</v>
      </c>
      <c r="H80" s="5"/>
      <c r="I80" s="5" t="s">
        <v>48</v>
      </c>
      <c r="J80" s="124">
        <v>9</v>
      </c>
      <c r="K80" s="124">
        <v>13</v>
      </c>
      <c r="L80" s="124">
        <v>14</v>
      </c>
      <c r="M80" s="124">
        <v>21</v>
      </c>
      <c r="N80" s="124">
        <v>18</v>
      </c>
      <c r="O80" s="124">
        <v>16</v>
      </c>
      <c r="P80" s="124">
        <v>23</v>
      </c>
      <c r="Q80" s="124" t="s">
        <v>209</v>
      </c>
      <c r="R80" s="124" t="s">
        <v>209</v>
      </c>
      <c r="S80" s="124" t="s">
        <v>209</v>
      </c>
      <c r="T80" s="124" t="s">
        <v>209</v>
      </c>
      <c r="U80" s="124" t="s">
        <v>209</v>
      </c>
    </row>
    <row r="81" spans="1:21" ht="30" x14ac:dyDescent="0.25">
      <c r="A81" s="168" t="s">
        <v>104</v>
      </c>
      <c r="B81" s="5">
        <v>7</v>
      </c>
      <c r="C81" s="23">
        <v>8.9743589743589737E-3</v>
      </c>
      <c r="D81" s="5"/>
      <c r="E81" s="5" t="s">
        <v>49</v>
      </c>
      <c r="F81" s="5">
        <v>71</v>
      </c>
      <c r="G81" s="23">
        <v>1.5245866437620785E-2</v>
      </c>
      <c r="H81" s="5"/>
      <c r="I81" s="5" t="s">
        <v>104</v>
      </c>
      <c r="J81" s="124">
        <v>9</v>
      </c>
      <c r="K81" s="124">
        <v>9</v>
      </c>
      <c r="L81" s="124">
        <v>8</v>
      </c>
      <c r="M81" s="124">
        <v>14</v>
      </c>
      <c r="N81" s="124">
        <v>11</v>
      </c>
      <c r="O81" s="124">
        <v>8</v>
      </c>
      <c r="P81" s="124">
        <v>7</v>
      </c>
      <c r="Q81" s="124" t="s">
        <v>209</v>
      </c>
      <c r="R81" s="124" t="s">
        <v>209</v>
      </c>
      <c r="S81" s="124" t="s">
        <v>209</v>
      </c>
      <c r="T81" s="124" t="s">
        <v>209</v>
      </c>
      <c r="U81" s="124" t="s">
        <v>209</v>
      </c>
    </row>
    <row r="82" spans="1:21" x14ac:dyDescent="0.25">
      <c r="A82" s="18" t="s">
        <v>13</v>
      </c>
      <c r="B82" s="5">
        <v>100</v>
      </c>
      <c r="C82" s="23">
        <v>0.12820512820512819</v>
      </c>
      <c r="D82" s="5"/>
      <c r="E82" s="5" t="s">
        <v>13</v>
      </c>
      <c r="F82" s="5">
        <v>650</v>
      </c>
      <c r="G82" s="23">
        <v>0.13957483358385225</v>
      </c>
      <c r="H82" s="5"/>
      <c r="I82" s="5" t="s">
        <v>13</v>
      </c>
      <c r="J82" s="124">
        <v>92</v>
      </c>
      <c r="K82" s="124">
        <v>79</v>
      </c>
      <c r="L82" s="124">
        <v>98</v>
      </c>
      <c r="M82" s="124">
        <v>97</v>
      </c>
      <c r="N82" s="124">
        <v>69</v>
      </c>
      <c r="O82" s="124">
        <v>69</v>
      </c>
      <c r="P82" s="124">
        <v>100</v>
      </c>
      <c r="Q82" s="124" t="s">
        <v>209</v>
      </c>
      <c r="R82" s="124" t="s">
        <v>209</v>
      </c>
      <c r="S82" s="124" t="s">
        <v>209</v>
      </c>
      <c r="T82" s="124" t="s">
        <v>209</v>
      </c>
      <c r="U82" s="124" t="s">
        <v>209</v>
      </c>
    </row>
    <row r="83" spans="1:21" ht="15.75" thickBot="1" x14ac:dyDescent="0.3">
      <c r="A83" s="144" t="s">
        <v>0</v>
      </c>
      <c r="B83" s="7">
        <v>780</v>
      </c>
      <c r="C83" s="138">
        <v>1</v>
      </c>
      <c r="D83" s="7"/>
      <c r="E83" s="145" t="s">
        <v>0</v>
      </c>
      <c r="F83" s="7">
        <v>4657</v>
      </c>
      <c r="G83" s="138">
        <v>1</v>
      </c>
      <c r="H83" s="7"/>
      <c r="I83" s="7" t="s">
        <v>0</v>
      </c>
      <c r="J83" s="19">
        <v>529</v>
      </c>
      <c r="K83" s="19">
        <v>483</v>
      </c>
      <c r="L83" s="19">
        <v>616</v>
      </c>
      <c r="M83" s="19">
        <v>783</v>
      </c>
      <c r="N83" s="19">
        <v>620</v>
      </c>
      <c r="O83" s="19">
        <v>560</v>
      </c>
      <c r="P83" s="19">
        <v>780</v>
      </c>
      <c r="Q83" s="19">
        <v>0</v>
      </c>
      <c r="R83" s="19">
        <v>0</v>
      </c>
      <c r="S83" s="19">
        <v>0</v>
      </c>
      <c r="T83" s="19">
        <v>0</v>
      </c>
      <c r="U83" s="19">
        <v>0</v>
      </c>
    </row>
    <row r="84" spans="1:21" x14ac:dyDescent="0.25">
      <c r="O84" s="5"/>
      <c r="P84" s="5"/>
      <c r="Q84" s="133"/>
      <c r="R84" s="32"/>
      <c r="S84" s="16"/>
      <c r="T84" s="5"/>
    </row>
    <row r="85" spans="1:21" x14ac:dyDescent="0.25">
      <c r="O85" s="5"/>
      <c r="P85" s="5"/>
      <c r="Q85" s="133"/>
      <c r="R85" s="32"/>
      <c r="S85" s="16"/>
      <c r="T85" s="5"/>
    </row>
    <row r="86" spans="1:21" ht="15.75" thickBot="1" x14ac:dyDescent="0.3">
      <c r="O86" s="5"/>
      <c r="P86" s="5"/>
      <c r="Q86" s="133"/>
      <c r="R86" s="32"/>
      <c r="S86" s="16"/>
      <c r="T86" s="5"/>
    </row>
    <row r="87" spans="1:21" ht="21" x14ac:dyDescent="0.35">
      <c r="A87" s="198" t="s">
        <v>63</v>
      </c>
      <c r="B87" s="204"/>
      <c r="C87" s="204"/>
      <c r="D87" s="204"/>
      <c r="E87" s="204"/>
      <c r="F87" s="204"/>
      <c r="G87" s="204"/>
      <c r="H87" s="122"/>
      <c r="I87" s="122"/>
      <c r="J87" s="122"/>
      <c r="K87" s="122"/>
      <c r="L87" s="122"/>
      <c r="M87" s="122"/>
      <c r="N87" s="122"/>
      <c r="O87" s="122"/>
      <c r="P87" s="122"/>
      <c r="Q87" s="122"/>
      <c r="R87" s="122"/>
      <c r="S87" s="122"/>
      <c r="T87" s="122"/>
      <c r="U87" s="24"/>
    </row>
    <row r="88" spans="1:21" x14ac:dyDescent="0.25">
      <c r="A88" s="18"/>
      <c r="B88" s="5"/>
      <c r="C88" s="5"/>
      <c r="D88" s="5"/>
      <c r="E88" s="5"/>
      <c r="F88" s="5"/>
      <c r="G88" s="5"/>
      <c r="H88" s="5"/>
      <c r="I88" s="5"/>
      <c r="J88" s="5"/>
      <c r="K88" s="5"/>
      <c r="L88" s="5"/>
      <c r="M88" s="5"/>
      <c r="N88" s="5"/>
      <c r="O88" s="5"/>
      <c r="P88" s="5"/>
      <c r="Q88" s="5"/>
      <c r="R88" s="5"/>
      <c r="S88" s="5"/>
      <c r="T88" s="5"/>
      <c r="U88" s="21"/>
    </row>
    <row r="89" spans="1:21" x14ac:dyDescent="0.25">
      <c r="A89" s="18" t="s">
        <v>17</v>
      </c>
      <c r="B89" s="5"/>
      <c r="C89" s="5"/>
      <c r="D89" s="5"/>
      <c r="E89" s="5" t="s">
        <v>16</v>
      </c>
      <c r="F89" s="5"/>
      <c r="G89" s="5"/>
      <c r="H89" s="5"/>
      <c r="I89" s="5" t="s">
        <v>28</v>
      </c>
      <c r="J89" s="12">
        <v>1</v>
      </c>
      <c r="K89" s="12">
        <v>2</v>
      </c>
      <c r="L89" s="12">
        <v>3</v>
      </c>
      <c r="M89" s="134">
        <v>4</v>
      </c>
      <c r="N89" s="12">
        <v>5</v>
      </c>
      <c r="O89" s="12">
        <v>6</v>
      </c>
      <c r="P89" s="12">
        <v>7</v>
      </c>
      <c r="Q89" s="134">
        <v>8</v>
      </c>
      <c r="R89" s="12">
        <v>9</v>
      </c>
      <c r="S89" s="12">
        <v>10</v>
      </c>
      <c r="T89" s="12">
        <v>11</v>
      </c>
      <c r="U89" s="137">
        <v>12</v>
      </c>
    </row>
    <row r="90" spans="1:21" x14ac:dyDescent="0.25">
      <c r="A90" s="18" t="s">
        <v>72</v>
      </c>
      <c r="B90" s="17" t="s">
        <v>73</v>
      </c>
      <c r="C90" s="22" t="s">
        <v>216</v>
      </c>
      <c r="D90" s="5"/>
      <c r="E90" s="5" t="s">
        <v>72</v>
      </c>
      <c r="F90" s="17" t="s">
        <v>73</v>
      </c>
      <c r="G90" s="12" t="s">
        <v>16</v>
      </c>
      <c r="H90" s="5"/>
      <c r="I90" s="5" t="s">
        <v>72</v>
      </c>
      <c r="J90" s="22" t="s">
        <v>200</v>
      </c>
      <c r="K90" s="22" t="s">
        <v>202</v>
      </c>
      <c r="L90" s="22" t="s">
        <v>203</v>
      </c>
      <c r="M90" s="22" t="s">
        <v>204</v>
      </c>
      <c r="N90" s="22" t="s">
        <v>205</v>
      </c>
      <c r="O90" s="22" t="s">
        <v>206</v>
      </c>
      <c r="P90" s="22" t="s">
        <v>207</v>
      </c>
      <c r="Q90" s="22" t="s">
        <v>210</v>
      </c>
      <c r="R90" s="22" t="s">
        <v>211</v>
      </c>
      <c r="S90" s="22" t="s">
        <v>212</v>
      </c>
      <c r="T90" s="22" t="s">
        <v>213</v>
      </c>
      <c r="U90" s="135" t="s">
        <v>214</v>
      </c>
    </row>
    <row r="91" spans="1:21" x14ac:dyDescent="0.25">
      <c r="A91" s="18" t="s">
        <v>77</v>
      </c>
      <c r="B91" s="5">
        <v>426</v>
      </c>
      <c r="C91" s="23">
        <v>0.5461538461538461</v>
      </c>
      <c r="D91" s="5"/>
      <c r="E91" s="5" t="s">
        <v>77</v>
      </c>
      <c r="F91" s="5">
        <v>2782</v>
      </c>
      <c r="G91" s="23">
        <v>0.59738028773888774</v>
      </c>
      <c r="H91" s="5"/>
      <c r="I91" s="5" t="s">
        <v>77</v>
      </c>
      <c r="J91" s="124">
        <v>249</v>
      </c>
      <c r="K91" s="124">
        <v>292</v>
      </c>
      <c r="L91" s="124">
        <v>275</v>
      </c>
      <c r="M91" s="124">
        <v>408</v>
      </c>
      <c r="N91" s="124">
        <v>288</v>
      </c>
      <c r="O91" s="124">
        <v>276</v>
      </c>
      <c r="P91" s="124">
        <v>426</v>
      </c>
      <c r="Q91" s="124" t="s">
        <v>209</v>
      </c>
      <c r="R91" s="124" t="s">
        <v>209</v>
      </c>
      <c r="S91" s="124" t="s">
        <v>209</v>
      </c>
      <c r="T91" s="124" t="s">
        <v>209</v>
      </c>
      <c r="U91" s="124" t="s">
        <v>209</v>
      </c>
    </row>
    <row r="92" spans="1:21" x14ac:dyDescent="0.25">
      <c r="A92" s="18" t="s">
        <v>79</v>
      </c>
      <c r="B92" s="5">
        <v>41</v>
      </c>
      <c r="C92" s="23">
        <v>5.2564102564102565E-2</v>
      </c>
      <c r="D92" s="5"/>
      <c r="E92" s="5" t="s">
        <v>79</v>
      </c>
      <c r="F92" s="5">
        <v>43</v>
      </c>
      <c r="G92" s="23">
        <v>9.2334120678548414E-3</v>
      </c>
      <c r="H92" s="5"/>
      <c r="I92" s="5" t="s">
        <v>79</v>
      </c>
      <c r="J92" s="124">
        <v>24</v>
      </c>
      <c r="K92" s="124">
        <v>15</v>
      </c>
      <c r="L92" s="124">
        <v>33</v>
      </c>
      <c r="M92" s="124">
        <v>36</v>
      </c>
      <c r="N92" s="124">
        <v>44</v>
      </c>
      <c r="O92" s="124">
        <v>25</v>
      </c>
      <c r="P92" s="124">
        <v>41</v>
      </c>
      <c r="Q92" s="124" t="s">
        <v>209</v>
      </c>
      <c r="R92" s="124" t="s">
        <v>209</v>
      </c>
      <c r="S92" s="124" t="s">
        <v>209</v>
      </c>
      <c r="T92" s="124" t="s">
        <v>209</v>
      </c>
      <c r="U92" s="124" t="s">
        <v>209</v>
      </c>
    </row>
    <row r="93" spans="1:21" x14ac:dyDescent="0.25">
      <c r="A93" s="18" t="s">
        <v>75</v>
      </c>
      <c r="B93" s="5">
        <v>74</v>
      </c>
      <c r="C93" s="23">
        <v>9.4871794871794868E-2</v>
      </c>
      <c r="D93" s="5"/>
      <c r="E93" s="5" t="s">
        <v>75</v>
      </c>
      <c r="F93" s="5">
        <v>436</v>
      </c>
      <c r="G93" s="23">
        <v>9.3622503757783984E-2</v>
      </c>
      <c r="H93" s="5"/>
      <c r="I93" s="5" t="s">
        <v>75</v>
      </c>
      <c r="J93" s="124">
        <v>70</v>
      </c>
      <c r="K93" s="124">
        <v>54</v>
      </c>
      <c r="L93" s="124">
        <v>80</v>
      </c>
      <c r="M93" s="124">
        <v>87</v>
      </c>
      <c r="N93" s="124">
        <v>66</v>
      </c>
      <c r="O93" s="124">
        <v>70</v>
      </c>
      <c r="P93" s="124">
        <v>74</v>
      </c>
      <c r="Q93" s="124" t="s">
        <v>209</v>
      </c>
      <c r="R93" s="124" t="s">
        <v>209</v>
      </c>
      <c r="S93" s="124" t="s">
        <v>209</v>
      </c>
      <c r="T93" s="124" t="s">
        <v>209</v>
      </c>
      <c r="U93" s="124" t="s">
        <v>209</v>
      </c>
    </row>
    <row r="94" spans="1:21" x14ac:dyDescent="0.25">
      <c r="A94" s="18" t="s">
        <v>76</v>
      </c>
      <c r="B94" s="5">
        <v>28</v>
      </c>
      <c r="C94" s="23">
        <v>3.5897435897435895E-2</v>
      </c>
      <c r="D94" s="5"/>
      <c r="E94" s="5" t="s">
        <v>76</v>
      </c>
      <c r="F94" s="5">
        <v>189</v>
      </c>
      <c r="G94" s="23">
        <v>4.0584066995920119E-2</v>
      </c>
      <c r="H94" s="5"/>
      <c r="I94" s="5" t="s">
        <v>76</v>
      </c>
      <c r="J94" s="124">
        <v>13</v>
      </c>
      <c r="K94" s="124">
        <v>11</v>
      </c>
      <c r="L94" s="124">
        <v>32</v>
      </c>
      <c r="M94" s="124">
        <v>35</v>
      </c>
      <c r="N94" s="124">
        <v>31</v>
      </c>
      <c r="O94" s="124">
        <v>28</v>
      </c>
      <c r="P94" s="124">
        <v>28</v>
      </c>
      <c r="Q94" s="124" t="s">
        <v>209</v>
      </c>
      <c r="R94" s="124" t="s">
        <v>209</v>
      </c>
      <c r="S94" s="124" t="s">
        <v>209</v>
      </c>
      <c r="T94" s="124" t="s">
        <v>209</v>
      </c>
      <c r="U94" s="124" t="s">
        <v>209</v>
      </c>
    </row>
    <row r="95" spans="1:21" x14ac:dyDescent="0.25">
      <c r="A95" s="18" t="s">
        <v>122</v>
      </c>
      <c r="B95" s="5">
        <v>30</v>
      </c>
      <c r="C95" s="23">
        <v>3.8461538461538464E-2</v>
      </c>
      <c r="D95" s="5"/>
      <c r="E95" s="5" t="s">
        <v>122</v>
      </c>
      <c r="F95" s="5">
        <v>250</v>
      </c>
      <c r="G95" s="23">
        <v>5.3682628301481641E-2</v>
      </c>
      <c r="H95" s="5"/>
      <c r="I95" s="5" t="s">
        <v>122</v>
      </c>
      <c r="J95" s="124">
        <v>23</v>
      </c>
      <c r="K95" s="124">
        <v>7</v>
      </c>
      <c r="L95" s="124">
        <v>23</v>
      </c>
      <c r="M95" s="124">
        <v>47</v>
      </c>
      <c r="N95" s="124">
        <v>38</v>
      </c>
      <c r="O95" s="124">
        <v>25</v>
      </c>
      <c r="P95" s="124">
        <v>30</v>
      </c>
      <c r="Q95" s="124" t="s">
        <v>209</v>
      </c>
      <c r="R95" s="124" t="s">
        <v>209</v>
      </c>
      <c r="S95" s="124" t="s">
        <v>209</v>
      </c>
      <c r="T95" s="124" t="s">
        <v>209</v>
      </c>
      <c r="U95" s="124" t="s">
        <v>209</v>
      </c>
    </row>
    <row r="96" spans="1:21" x14ac:dyDescent="0.25">
      <c r="A96" s="18" t="s">
        <v>74</v>
      </c>
      <c r="B96" s="5">
        <v>118</v>
      </c>
      <c r="C96" s="23">
        <v>0.15128205128205127</v>
      </c>
      <c r="D96" s="5"/>
      <c r="E96" s="5" t="s">
        <v>74</v>
      </c>
      <c r="F96" s="5">
        <v>883</v>
      </c>
      <c r="G96" s="23">
        <v>0.18960704316083316</v>
      </c>
      <c r="H96" s="5"/>
      <c r="I96" s="5" t="s">
        <v>74</v>
      </c>
      <c r="J96" s="124">
        <v>85</v>
      </c>
      <c r="K96" s="124">
        <v>20</v>
      </c>
      <c r="L96" s="124">
        <v>99</v>
      </c>
      <c r="M96" s="124">
        <v>114</v>
      </c>
      <c r="N96" s="124">
        <v>98</v>
      </c>
      <c r="O96" s="124">
        <v>94</v>
      </c>
      <c r="P96" s="124">
        <v>118</v>
      </c>
      <c r="Q96" s="124" t="s">
        <v>209</v>
      </c>
      <c r="R96" s="124" t="s">
        <v>209</v>
      </c>
      <c r="S96" s="124" t="s">
        <v>209</v>
      </c>
      <c r="T96" s="124" t="s">
        <v>209</v>
      </c>
      <c r="U96" s="124" t="s">
        <v>209</v>
      </c>
    </row>
    <row r="97" spans="1:21" x14ac:dyDescent="0.25">
      <c r="A97" s="18" t="s">
        <v>78</v>
      </c>
      <c r="B97" s="5">
        <v>1</v>
      </c>
      <c r="C97" s="23">
        <v>1.2820512820512821E-3</v>
      </c>
      <c r="D97" s="5"/>
      <c r="E97" s="5" t="s">
        <v>78</v>
      </c>
      <c r="F97" s="5">
        <v>1</v>
      </c>
      <c r="G97" s="23">
        <v>2.1473051320592657E-4</v>
      </c>
      <c r="H97" s="5"/>
      <c r="I97" s="5" t="s">
        <v>78</v>
      </c>
      <c r="J97" s="124">
        <v>2</v>
      </c>
      <c r="K97" s="124">
        <v>1</v>
      </c>
      <c r="L97" s="124">
        <v>2</v>
      </c>
      <c r="M97" s="124">
        <v>2</v>
      </c>
      <c r="N97" s="124">
        <v>0</v>
      </c>
      <c r="O97" s="124">
        <v>0</v>
      </c>
      <c r="P97" s="124">
        <v>1</v>
      </c>
      <c r="Q97" s="124" t="s">
        <v>209</v>
      </c>
      <c r="R97" s="124" t="s">
        <v>209</v>
      </c>
      <c r="S97" s="124" t="s">
        <v>209</v>
      </c>
      <c r="T97" s="124" t="s">
        <v>209</v>
      </c>
      <c r="U97" s="124" t="s">
        <v>209</v>
      </c>
    </row>
    <row r="98" spans="1:21" x14ac:dyDescent="0.25">
      <c r="A98" s="18" t="s">
        <v>120</v>
      </c>
      <c r="B98" s="5">
        <v>62</v>
      </c>
      <c r="C98" s="23">
        <v>7.9487179487179482E-2</v>
      </c>
      <c r="D98" s="5"/>
      <c r="E98" s="5" t="s">
        <v>120</v>
      </c>
      <c r="F98" s="5">
        <v>73</v>
      </c>
      <c r="G98" s="23">
        <v>1.5675327464032638E-2</v>
      </c>
      <c r="H98" s="5"/>
      <c r="I98" s="5" t="s">
        <v>120</v>
      </c>
      <c r="J98" s="124">
        <v>63</v>
      </c>
      <c r="K98" s="124">
        <v>83</v>
      </c>
      <c r="L98" s="124">
        <v>72</v>
      </c>
      <c r="M98" s="124">
        <v>54</v>
      </c>
      <c r="N98" s="124">
        <v>55</v>
      </c>
      <c r="O98" s="124">
        <v>42</v>
      </c>
      <c r="P98" s="124">
        <v>62</v>
      </c>
      <c r="Q98" s="124" t="s">
        <v>209</v>
      </c>
      <c r="R98" s="124" t="s">
        <v>209</v>
      </c>
      <c r="S98" s="124" t="s">
        <v>209</v>
      </c>
      <c r="T98" s="124" t="s">
        <v>209</v>
      </c>
      <c r="U98" s="124" t="s">
        <v>209</v>
      </c>
    </row>
    <row r="99" spans="1:21" ht="15.75" thickBot="1" x14ac:dyDescent="0.3">
      <c r="A99" s="4" t="s">
        <v>1</v>
      </c>
      <c r="B99" s="7">
        <v>780</v>
      </c>
      <c r="C99" s="138">
        <v>1</v>
      </c>
      <c r="D99" s="7"/>
      <c r="E99" s="7" t="s">
        <v>1</v>
      </c>
      <c r="F99" s="7">
        <v>4657</v>
      </c>
      <c r="G99" s="138">
        <v>1</v>
      </c>
      <c r="H99" s="7"/>
      <c r="I99" s="7" t="s">
        <v>1</v>
      </c>
      <c r="J99" s="19">
        <v>529</v>
      </c>
      <c r="K99" s="19">
        <v>483</v>
      </c>
      <c r="L99" s="19">
        <v>616</v>
      </c>
      <c r="M99" s="19">
        <v>783</v>
      </c>
      <c r="N99" s="19">
        <v>620</v>
      </c>
      <c r="O99" s="19">
        <v>560</v>
      </c>
      <c r="P99" s="19">
        <v>780</v>
      </c>
      <c r="Q99" s="19">
        <v>0</v>
      </c>
      <c r="R99" s="19">
        <v>0</v>
      </c>
      <c r="S99" s="19">
        <v>0</v>
      </c>
      <c r="T99" s="19">
        <v>0</v>
      </c>
      <c r="U99" s="19">
        <v>0</v>
      </c>
    </row>
    <row r="100" spans="1:21" x14ac:dyDescent="0.25">
      <c r="A100" s="5"/>
      <c r="B100" s="5"/>
      <c r="C100" s="23"/>
      <c r="D100" s="5"/>
      <c r="E100" s="5"/>
      <c r="F100" s="5"/>
      <c r="G100" s="23"/>
    </row>
    <row r="101" spans="1:21" ht="15.75" thickBot="1" x14ac:dyDescent="0.3"/>
    <row r="102" spans="1:21" ht="21" x14ac:dyDescent="0.35">
      <c r="A102" s="198" t="s">
        <v>91</v>
      </c>
      <c r="B102" s="204"/>
      <c r="C102" s="204"/>
      <c r="D102" s="204"/>
      <c r="E102" s="204"/>
      <c r="F102" s="204"/>
      <c r="G102" s="204"/>
      <c r="H102" s="122"/>
      <c r="I102" s="122"/>
      <c r="J102" s="122"/>
      <c r="K102" s="122"/>
      <c r="L102" s="122"/>
      <c r="M102" s="122"/>
      <c r="N102" s="122"/>
      <c r="O102" s="122"/>
      <c r="P102" s="122"/>
      <c r="Q102" s="122"/>
      <c r="R102" s="122"/>
      <c r="S102" s="122"/>
      <c r="T102" s="122"/>
      <c r="U102" s="24"/>
    </row>
    <row r="103" spans="1:21" x14ac:dyDescent="0.25">
      <c r="A103" s="18"/>
      <c r="B103" s="5"/>
      <c r="C103" s="5"/>
      <c r="D103" s="5"/>
      <c r="E103" s="5"/>
      <c r="F103" s="5"/>
      <c r="G103" s="5"/>
      <c r="H103" s="5"/>
      <c r="I103" s="5"/>
      <c r="J103" s="5"/>
      <c r="K103" s="5"/>
      <c r="L103" s="5"/>
      <c r="M103" s="5"/>
      <c r="N103" s="5"/>
      <c r="O103" s="5"/>
      <c r="P103" s="5"/>
      <c r="Q103" s="5"/>
      <c r="R103" s="5"/>
      <c r="S103" s="5"/>
      <c r="T103" s="5"/>
      <c r="U103" s="21"/>
    </row>
    <row r="104" spans="1:21" x14ac:dyDescent="0.25">
      <c r="A104" s="18" t="s">
        <v>17</v>
      </c>
      <c r="B104" s="5"/>
      <c r="C104" s="5"/>
      <c r="D104" s="5"/>
      <c r="E104" s="5" t="s">
        <v>16</v>
      </c>
      <c r="F104" s="5"/>
      <c r="G104" s="5"/>
      <c r="H104" s="5"/>
      <c r="I104" s="5"/>
      <c r="J104" s="12">
        <v>1</v>
      </c>
      <c r="K104" s="12">
        <v>2</v>
      </c>
      <c r="L104" s="12">
        <v>3</v>
      </c>
      <c r="M104" s="12">
        <v>4</v>
      </c>
      <c r="N104" s="12">
        <v>5</v>
      </c>
      <c r="O104" s="12">
        <v>6</v>
      </c>
      <c r="P104" s="12">
        <v>7</v>
      </c>
      <c r="Q104" s="12">
        <v>8</v>
      </c>
      <c r="R104" s="12">
        <v>9</v>
      </c>
      <c r="S104" s="12">
        <v>10</v>
      </c>
      <c r="T104" s="12">
        <v>11</v>
      </c>
      <c r="U104" s="3">
        <v>12</v>
      </c>
    </row>
    <row r="105" spans="1:21" x14ac:dyDescent="0.25">
      <c r="A105" s="18" t="s">
        <v>92</v>
      </c>
      <c r="B105" s="17" t="s">
        <v>73</v>
      </c>
      <c r="C105" s="22" t="s">
        <v>216</v>
      </c>
      <c r="D105" s="5"/>
      <c r="E105" s="5" t="s">
        <v>92</v>
      </c>
      <c r="F105" s="17" t="s">
        <v>73</v>
      </c>
      <c r="G105" s="12" t="s">
        <v>16</v>
      </c>
      <c r="H105" s="5"/>
      <c r="I105" s="5" t="s">
        <v>92</v>
      </c>
      <c r="J105" s="12" t="s">
        <v>200</v>
      </c>
      <c r="K105" s="12" t="s">
        <v>202</v>
      </c>
      <c r="L105" s="12" t="s">
        <v>203</v>
      </c>
      <c r="M105" s="12" t="s">
        <v>195</v>
      </c>
      <c r="N105" s="12" t="s">
        <v>205</v>
      </c>
      <c r="O105" s="12" t="s">
        <v>206</v>
      </c>
      <c r="P105" s="12" t="s">
        <v>207</v>
      </c>
      <c r="Q105" s="12" t="s">
        <v>210</v>
      </c>
      <c r="R105" s="12" t="s">
        <v>211</v>
      </c>
      <c r="S105" s="12" t="s">
        <v>212</v>
      </c>
      <c r="T105" s="12" t="s">
        <v>213</v>
      </c>
      <c r="U105" s="3" t="s">
        <v>214</v>
      </c>
    </row>
    <row r="106" spans="1:21" x14ac:dyDescent="0.25">
      <c r="A106" s="18" t="s">
        <v>93</v>
      </c>
      <c r="B106" s="5">
        <v>125</v>
      </c>
      <c r="C106" s="23">
        <v>0.34818941504178275</v>
      </c>
      <c r="D106" s="5"/>
      <c r="E106" s="5" t="s">
        <v>93</v>
      </c>
      <c r="F106" s="5">
        <v>1132</v>
      </c>
      <c r="G106" s="23">
        <v>0.39943542695836276</v>
      </c>
      <c r="H106" s="5"/>
      <c r="I106" s="5" t="s">
        <v>93</v>
      </c>
      <c r="J106" s="148">
        <v>169</v>
      </c>
      <c r="K106" s="148">
        <v>166</v>
      </c>
      <c r="L106" s="148">
        <v>143</v>
      </c>
      <c r="M106" s="148">
        <v>183</v>
      </c>
      <c r="N106" s="148">
        <v>135</v>
      </c>
      <c r="O106" s="148">
        <v>163</v>
      </c>
      <c r="P106" s="148">
        <v>125</v>
      </c>
      <c r="Q106" s="148" t="s">
        <v>209</v>
      </c>
      <c r="R106" s="148" t="s">
        <v>209</v>
      </c>
      <c r="S106" s="148" t="s">
        <v>209</v>
      </c>
      <c r="T106" s="148" t="s">
        <v>209</v>
      </c>
      <c r="U106" s="148" t="s">
        <v>209</v>
      </c>
    </row>
    <row r="107" spans="1:21" x14ac:dyDescent="0.25">
      <c r="A107" s="18" t="s">
        <v>94</v>
      </c>
      <c r="B107" s="5">
        <v>107</v>
      </c>
      <c r="C107" s="23">
        <v>0.29805013927576601</v>
      </c>
      <c r="D107" s="5"/>
      <c r="E107" s="5" t="s">
        <v>94</v>
      </c>
      <c r="F107" s="5">
        <v>762</v>
      </c>
      <c r="G107" s="23">
        <v>0.26887791107974596</v>
      </c>
      <c r="H107" s="5"/>
      <c r="I107" s="5" t="s">
        <v>94</v>
      </c>
      <c r="J107" s="148">
        <v>138</v>
      </c>
      <c r="K107" s="148">
        <v>106</v>
      </c>
      <c r="L107" s="148">
        <v>95</v>
      </c>
      <c r="M107" s="148">
        <v>93</v>
      </c>
      <c r="N107" s="148">
        <v>78</v>
      </c>
      <c r="O107" s="148">
        <v>119</v>
      </c>
      <c r="P107" s="148">
        <v>107</v>
      </c>
      <c r="Q107" s="148" t="s">
        <v>209</v>
      </c>
      <c r="R107" s="148" t="s">
        <v>209</v>
      </c>
      <c r="S107" s="148" t="s">
        <v>209</v>
      </c>
      <c r="T107" s="148" t="s">
        <v>209</v>
      </c>
      <c r="U107" s="148" t="s">
        <v>209</v>
      </c>
    </row>
    <row r="108" spans="1:21" x14ac:dyDescent="0.25">
      <c r="A108" s="18" t="s">
        <v>95</v>
      </c>
      <c r="B108" s="5">
        <v>31</v>
      </c>
      <c r="C108" s="23">
        <v>8.6350974930362118E-2</v>
      </c>
      <c r="D108" s="5"/>
      <c r="E108" s="5" t="s">
        <v>95</v>
      </c>
      <c r="F108" s="5">
        <v>212</v>
      </c>
      <c r="G108" s="23">
        <v>7.4805928016937195E-2</v>
      </c>
      <c r="H108" s="5"/>
      <c r="I108" s="5" t="s">
        <v>95</v>
      </c>
      <c r="J108" s="148">
        <v>39</v>
      </c>
      <c r="K108" s="148">
        <v>19</v>
      </c>
      <c r="L108" s="148">
        <v>25</v>
      </c>
      <c r="M108" s="148">
        <v>32</v>
      </c>
      <c r="N108" s="148">
        <v>38</v>
      </c>
      <c r="O108" s="148">
        <v>24</v>
      </c>
      <c r="P108" s="148">
        <v>31</v>
      </c>
      <c r="Q108" s="148" t="s">
        <v>209</v>
      </c>
      <c r="R108" s="148" t="s">
        <v>209</v>
      </c>
      <c r="S108" s="148" t="s">
        <v>209</v>
      </c>
      <c r="T108" s="148" t="s">
        <v>209</v>
      </c>
      <c r="U108" s="148" t="s">
        <v>209</v>
      </c>
    </row>
    <row r="109" spans="1:21" x14ac:dyDescent="0.25">
      <c r="A109" s="18" t="s">
        <v>96</v>
      </c>
      <c r="B109" s="5">
        <v>11</v>
      </c>
      <c r="C109" s="23">
        <v>3.0640668523676879E-2</v>
      </c>
      <c r="D109" s="5"/>
      <c r="E109" s="5" t="s">
        <v>96</v>
      </c>
      <c r="F109" s="5">
        <v>135</v>
      </c>
      <c r="G109" s="23">
        <v>4.7635850388143969E-2</v>
      </c>
      <c r="H109" s="5"/>
      <c r="I109" s="5" t="s">
        <v>96</v>
      </c>
      <c r="J109" s="148">
        <v>36</v>
      </c>
      <c r="K109" s="148">
        <v>18</v>
      </c>
      <c r="L109" s="148">
        <v>19</v>
      </c>
      <c r="M109" s="148">
        <v>20</v>
      </c>
      <c r="N109" s="148">
        <v>10</v>
      </c>
      <c r="O109" s="148">
        <v>9</v>
      </c>
      <c r="P109" s="148">
        <v>11</v>
      </c>
      <c r="Q109" s="148" t="s">
        <v>209</v>
      </c>
      <c r="R109" s="148" t="s">
        <v>209</v>
      </c>
      <c r="S109" s="148" t="s">
        <v>209</v>
      </c>
      <c r="T109" s="148" t="s">
        <v>209</v>
      </c>
      <c r="U109" s="148" t="s">
        <v>209</v>
      </c>
    </row>
    <row r="110" spans="1:21" x14ac:dyDescent="0.25">
      <c r="A110" s="18" t="s">
        <v>97</v>
      </c>
      <c r="B110" s="5">
        <v>22</v>
      </c>
      <c r="C110" s="23">
        <v>6.1281337047353758E-2</v>
      </c>
      <c r="D110" s="5"/>
      <c r="E110" s="5" t="s">
        <v>97</v>
      </c>
      <c r="F110" s="5">
        <v>106</v>
      </c>
      <c r="G110" s="23">
        <v>3.7402964008468598E-2</v>
      </c>
      <c r="H110" s="5"/>
      <c r="I110" s="5" t="s">
        <v>97</v>
      </c>
      <c r="J110" s="148">
        <v>12</v>
      </c>
      <c r="K110" s="148">
        <v>11</v>
      </c>
      <c r="L110" s="148">
        <v>10</v>
      </c>
      <c r="M110" s="148">
        <v>11</v>
      </c>
      <c r="N110" s="148">
        <v>16</v>
      </c>
      <c r="O110" s="148">
        <v>18</v>
      </c>
      <c r="P110" s="148">
        <v>22</v>
      </c>
      <c r="Q110" s="148" t="s">
        <v>209</v>
      </c>
      <c r="R110" s="148" t="s">
        <v>209</v>
      </c>
      <c r="S110" s="148" t="s">
        <v>209</v>
      </c>
      <c r="T110" s="148" t="s">
        <v>209</v>
      </c>
      <c r="U110" s="148" t="s">
        <v>209</v>
      </c>
    </row>
    <row r="111" spans="1:21" x14ac:dyDescent="0.25">
      <c r="A111" s="18" t="s">
        <v>98</v>
      </c>
      <c r="B111" s="5">
        <v>6</v>
      </c>
      <c r="C111" s="23">
        <v>1.6713091922005572E-2</v>
      </c>
      <c r="D111" s="5"/>
      <c r="E111" s="5" t="s">
        <v>98</v>
      </c>
      <c r="F111" s="5">
        <v>69</v>
      </c>
      <c r="G111" s="23">
        <v>2.4347212420606917E-2</v>
      </c>
      <c r="H111" s="5"/>
      <c r="I111" s="5" t="s">
        <v>98</v>
      </c>
      <c r="J111" s="148">
        <v>10</v>
      </c>
      <c r="K111" s="148">
        <v>11</v>
      </c>
      <c r="L111" s="148">
        <v>12</v>
      </c>
      <c r="M111" s="148">
        <v>8</v>
      </c>
      <c r="N111" s="148">
        <v>12</v>
      </c>
      <c r="O111" s="148">
        <v>8</v>
      </c>
      <c r="P111" s="148">
        <v>6</v>
      </c>
      <c r="Q111" s="148" t="s">
        <v>209</v>
      </c>
      <c r="R111" s="148" t="s">
        <v>209</v>
      </c>
      <c r="S111" s="148" t="s">
        <v>209</v>
      </c>
      <c r="T111" s="148" t="s">
        <v>209</v>
      </c>
      <c r="U111" s="148" t="s">
        <v>209</v>
      </c>
    </row>
    <row r="112" spans="1:21" x14ac:dyDescent="0.25">
      <c r="A112" s="18" t="s">
        <v>99</v>
      </c>
      <c r="B112" s="5">
        <v>2</v>
      </c>
      <c r="C112" s="23">
        <v>5.5710306406685237E-3</v>
      </c>
      <c r="D112" s="5"/>
      <c r="E112" s="5" t="s">
        <v>99</v>
      </c>
      <c r="F112" s="5">
        <v>7</v>
      </c>
      <c r="G112" s="23">
        <v>2.4700070571630206E-3</v>
      </c>
      <c r="H112" s="5"/>
      <c r="I112" s="5" t="s">
        <v>99</v>
      </c>
      <c r="J112" s="148">
        <v>0</v>
      </c>
      <c r="K112" s="148">
        <v>1</v>
      </c>
      <c r="L112" s="148">
        <v>0</v>
      </c>
      <c r="M112" s="148">
        <v>0</v>
      </c>
      <c r="N112" s="148">
        <v>1</v>
      </c>
      <c r="O112" s="148">
        <v>1</v>
      </c>
      <c r="P112" s="148">
        <v>2</v>
      </c>
      <c r="Q112" s="148" t="s">
        <v>209</v>
      </c>
      <c r="R112" s="148" t="s">
        <v>209</v>
      </c>
      <c r="S112" s="148" t="s">
        <v>209</v>
      </c>
      <c r="T112" s="148" t="s">
        <v>209</v>
      </c>
      <c r="U112" s="148" t="s">
        <v>209</v>
      </c>
    </row>
    <row r="113" spans="1:21" x14ac:dyDescent="0.25">
      <c r="A113" s="18" t="s">
        <v>13</v>
      </c>
      <c r="B113" s="5">
        <v>55</v>
      </c>
      <c r="C113" s="23">
        <v>0.15320334261838439</v>
      </c>
      <c r="D113" s="5"/>
      <c r="E113" s="5" t="s">
        <v>13</v>
      </c>
      <c r="F113" s="5">
        <v>411</v>
      </c>
      <c r="G113" s="23">
        <v>0.14502470007057164</v>
      </c>
      <c r="H113" s="5"/>
      <c r="I113" s="5" t="s">
        <v>13</v>
      </c>
      <c r="J113" s="148">
        <v>66</v>
      </c>
      <c r="K113" s="148">
        <v>66</v>
      </c>
      <c r="L113" s="148">
        <v>51</v>
      </c>
      <c r="M113" s="148">
        <v>41</v>
      </c>
      <c r="N113" s="148">
        <v>34</v>
      </c>
      <c r="O113" s="148">
        <v>60</v>
      </c>
      <c r="P113" s="148">
        <v>55</v>
      </c>
      <c r="Q113" s="148" t="s">
        <v>209</v>
      </c>
      <c r="R113" s="148" t="s">
        <v>209</v>
      </c>
      <c r="S113" s="148" t="s">
        <v>209</v>
      </c>
      <c r="T113" s="148" t="s">
        <v>209</v>
      </c>
      <c r="U113" s="148" t="s">
        <v>209</v>
      </c>
    </row>
    <row r="114" spans="1:21" x14ac:dyDescent="0.25">
      <c r="A114" s="18" t="s">
        <v>1</v>
      </c>
      <c r="B114" s="5">
        <v>359</v>
      </c>
      <c r="C114" s="23">
        <v>1</v>
      </c>
      <c r="D114" s="5"/>
      <c r="E114" s="5" t="s">
        <v>1</v>
      </c>
      <c r="F114" s="5">
        <v>2834</v>
      </c>
      <c r="G114" s="23">
        <v>1</v>
      </c>
      <c r="H114" s="5"/>
      <c r="I114" s="5" t="s">
        <v>1</v>
      </c>
      <c r="J114" s="21">
        <v>470</v>
      </c>
      <c r="K114" s="21">
        <v>398</v>
      </c>
      <c r="L114" s="21">
        <v>355</v>
      </c>
      <c r="M114" s="21">
        <v>388</v>
      </c>
      <c r="N114" s="21">
        <v>324</v>
      </c>
      <c r="O114" s="21">
        <v>402</v>
      </c>
      <c r="P114" s="21">
        <v>359</v>
      </c>
      <c r="Q114" s="21">
        <v>0</v>
      </c>
      <c r="R114" s="21">
        <v>0</v>
      </c>
      <c r="S114" s="21">
        <v>0</v>
      </c>
      <c r="T114" s="21">
        <v>0</v>
      </c>
      <c r="U114" s="21">
        <v>0</v>
      </c>
    </row>
    <row r="115" spans="1:21" ht="15.75" thickBot="1" x14ac:dyDescent="0.3">
      <c r="A115" s="4"/>
      <c r="B115" s="7"/>
      <c r="C115" s="7"/>
      <c r="D115" s="7"/>
      <c r="E115" s="7"/>
      <c r="F115" s="7"/>
      <c r="G115" s="7"/>
      <c r="H115" s="7"/>
      <c r="I115" s="7"/>
      <c r="J115" s="7"/>
      <c r="K115" s="7"/>
      <c r="L115" s="7"/>
      <c r="M115" s="7"/>
      <c r="N115" s="7"/>
      <c r="O115" s="7"/>
      <c r="P115" s="7"/>
      <c r="Q115" s="7"/>
      <c r="R115" s="7"/>
      <c r="S115" s="7"/>
      <c r="T115" s="7"/>
      <c r="U115" s="19"/>
    </row>
    <row r="116" spans="1:21" ht="15.75" thickBot="1" x14ac:dyDescent="0.3"/>
    <row r="117" spans="1:21" ht="21" x14ac:dyDescent="0.35">
      <c r="A117" s="198" t="s">
        <v>100</v>
      </c>
      <c r="B117" s="204"/>
      <c r="C117" s="204"/>
      <c r="D117" s="204"/>
      <c r="E117" s="204"/>
      <c r="F117" s="204"/>
      <c r="G117" s="204"/>
      <c r="H117" s="122"/>
      <c r="I117" s="122"/>
      <c r="J117" s="122"/>
      <c r="K117" s="122"/>
      <c r="L117" s="122"/>
      <c r="M117" s="122"/>
      <c r="N117" s="122"/>
      <c r="O117" s="122"/>
      <c r="P117" s="122"/>
      <c r="Q117" s="122"/>
      <c r="R117" s="122"/>
      <c r="S117" s="122"/>
      <c r="T117" s="122"/>
      <c r="U117" s="24"/>
    </row>
    <row r="118" spans="1:21" x14ac:dyDescent="0.25">
      <c r="A118" s="18"/>
      <c r="B118" s="5"/>
      <c r="C118" s="5"/>
      <c r="D118" s="5"/>
      <c r="E118" s="5"/>
      <c r="F118" s="5"/>
      <c r="G118" s="5"/>
      <c r="H118" s="5"/>
      <c r="I118" s="5"/>
      <c r="J118" s="5"/>
      <c r="K118" s="5"/>
      <c r="L118" s="5"/>
      <c r="M118" s="5"/>
      <c r="N118" s="5"/>
      <c r="O118" s="5"/>
      <c r="P118" s="5"/>
      <c r="Q118" s="5"/>
      <c r="R118" s="5"/>
      <c r="S118" s="5"/>
      <c r="T118" s="5"/>
      <c r="U118" s="21"/>
    </row>
    <row r="119" spans="1:21" x14ac:dyDescent="0.25">
      <c r="A119" s="18" t="s">
        <v>17</v>
      </c>
      <c r="B119" s="5"/>
      <c r="C119" s="5"/>
      <c r="D119" s="5"/>
      <c r="E119" s="5" t="s">
        <v>16</v>
      </c>
      <c r="F119" s="5"/>
      <c r="G119" s="5"/>
      <c r="H119" s="5"/>
      <c r="I119" s="5"/>
      <c r="J119" s="12">
        <v>1</v>
      </c>
      <c r="K119" s="12">
        <v>2</v>
      </c>
      <c r="L119" s="12">
        <v>3</v>
      </c>
      <c r="M119" s="12">
        <v>4</v>
      </c>
      <c r="N119" s="12">
        <v>5</v>
      </c>
      <c r="O119" s="12">
        <v>6</v>
      </c>
      <c r="P119" s="12">
        <v>7</v>
      </c>
      <c r="Q119" s="12">
        <v>8</v>
      </c>
      <c r="R119" s="12">
        <v>9</v>
      </c>
      <c r="S119" s="12">
        <v>10</v>
      </c>
      <c r="T119" s="12">
        <v>11</v>
      </c>
      <c r="U119" s="3">
        <v>12</v>
      </c>
    </row>
    <row r="120" spans="1:21" x14ac:dyDescent="0.25">
      <c r="A120" s="18" t="s">
        <v>92</v>
      </c>
      <c r="B120" s="17" t="s">
        <v>101</v>
      </c>
      <c r="C120" s="22"/>
      <c r="D120" s="5"/>
      <c r="E120" s="5" t="s">
        <v>92</v>
      </c>
      <c r="F120" s="17" t="s">
        <v>101</v>
      </c>
      <c r="G120" s="12"/>
      <c r="H120" s="5"/>
      <c r="I120" s="5" t="s">
        <v>92</v>
      </c>
      <c r="J120" s="12" t="s">
        <v>200</v>
      </c>
      <c r="K120" s="12" t="s">
        <v>202</v>
      </c>
      <c r="L120" s="12" t="s">
        <v>203</v>
      </c>
      <c r="M120" s="12" t="s">
        <v>195</v>
      </c>
      <c r="N120" s="12" t="s">
        <v>205</v>
      </c>
      <c r="O120" s="12" t="s">
        <v>206</v>
      </c>
      <c r="P120" s="12" t="s">
        <v>207</v>
      </c>
      <c r="Q120" s="12" t="s">
        <v>210</v>
      </c>
      <c r="R120" s="12" t="s">
        <v>211</v>
      </c>
      <c r="S120" s="12" t="s">
        <v>212</v>
      </c>
      <c r="T120" s="12" t="s">
        <v>213</v>
      </c>
      <c r="U120" s="3" t="s">
        <v>214</v>
      </c>
    </row>
    <row r="121" spans="1:21" x14ac:dyDescent="0.25">
      <c r="A121" s="18" t="s">
        <v>93</v>
      </c>
      <c r="B121" s="16">
        <v>10.959475409836068</v>
      </c>
      <c r="C121" s="23"/>
      <c r="D121" s="5"/>
      <c r="E121" s="5" t="s">
        <v>93</v>
      </c>
      <c r="F121" s="16">
        <v>10.70523663326189</v>
      </c>
      <c r="G121" s="23"/>
      <c r="H121" s="5"/>
      <c r="I121" s="5" t="s">
        <v>93</v>
      </c>
      <c r="J121" s="124">
        <v>11.059268600252217</v>
      </c>
      <c r="K121" s="124">
        <v>10.23958127592336</v>
      </c>
      <c r="L121" s="124">
        <v>10.642210248767626</v>
      </c>
      <c r="M121" s="124">
        <v>10.257636835975996</v>
      </c>
      <c r="N121" s="124">
        <v>9.5203400121432953</v>
      </c>
      <c r="O121" s="124">
        <v>11.511213919340239</v>
      </c>
      <c r="P121" s="124">
        <v>10.959475409836068</v>
      </c>
      <c r="Q121" s="124" t="s">
        <v>209</v>
      </c>
      <c r="R121" s="124" t="s">
        <v>209</v>
      </c>
      <c r="S121" s="124" t="s">
        <v>209</v>
      </c>
      <c r="T121" s="124" t="s">
        <v>209</v>
      </c>
      <c r="U121" s="124" t="s">
        <v>209</v>
      </c>
    </row>
    <row r="122" spans="1:21" x14ac:dyDescent="0.25">
      <c r="A122" s="18" t="s">
        <v>94</v>
      </c>
      <c r="B122" s="16">
        <v>4.4792400796690659</v>
      </c>
      <c r="C122" s="23"/>
      <c r="D122" s="5"/>
      <c r="E122" s="5" t="s">
        <v>94</v>
      </c>
      <c r="F122" s="16">
        <v>4.420420808054736</v>
      </c>
      <c r="G122" s="23"/>
      <c r="H122" s="5"/>
      <c r="I122" s="5" t="s">
        <v>94</v>
      </c>
      <c r="J122" s="124">
        <v>4.1677358042290313</v>
      </c>
      <c r="K122" s="124">
        <v>4.6204763377667772</v>
      </c>
      <c r="L122" s="124">
        <v>3.7163071613459895</v>
      </c>
      <c r="M122" s="124">
        <v>5.4306363476114896</v>
      </c>
      <c r="N122" s="124">
        <v>4.2505254308533011</v>
      </c>
      <c r="O122" s="124">
        <v>4.259539881526381</v>
      </c>
      <c r="P122" s="124">
        <v>4.4792400796690659</v>
      </c>
      <c r="Q122" s="124" t="s">
        <v>209</v>
      </c>
      <c r="R122" s="124" t="s">
        <v>209</v>
      </c>
      <c r="S122" s="124" t="s">
        <v>209</v>
      </c>
      <c r="T122" s="124" t="s">
        <v>209</v>
      </c>
      <c r="U122" s="124" t="s">
        <v>209</v>
      </c>
    </row>
    <row r="123" spans="1:21" x14ac:dyDescent="0.25">
      <c r="A123" s="18" t="s">
        <v>95</v>
      </c>
      <c r="B123" s="16">
        <v>4.809095716552088</v>
      </c>
      <c r="C123" s="23"/>
      <c r="D123" s="5"/>
      <c r="E123" s="5" t="s">
        <v>95</v>
      </c>
      <c r="F123" s="16">
        <v>3.7429631920816591</v>
      </c>
      <c r="G123" s="23"/>
      <c r="H123" s="5"/>
      <c r="I123" s="5" t="s">
        <v>95</v>
      </c>
      <c r="J123" s="124">
        <v>3.1836906263135765</v>
      </c>
      <c r="K123" s="124">
        <v>3.5168248490077647</v>
      </c>
      <c r="L123" s="124">
        <v>3.6078688524590166</v>
      </c>
      <c r="M123" s="124">
        <v>3.7827868852459017</v>
      </c>
      <c r="N123" s="124">
        <v>4.2010353753235545</v>
      </c>
      <c r="O123" s="124">
        <v>2.7431693989071033</v>
      </c>
      <c r="P123" s="124">
        <v>4.809095716552088</v>
      </c>
      <c r="Q123" s="124" t="s">
        <v>209</v>
      </c>
      <c r="R123" s="124" t="s">
        <v>209</v>
      </c>
      <c r="S123" s="124" t="s">
        <v>209</v>
      </c>
      <c r="T123" s="124" t="s">
        <v>209</v>
      </c>
      <c r="U123" s="124" t="s">
        <v>209</v>
      </c>
    </row>
    <row r="124" spans="1:21" x14ac:dyDescent="0.25">
      <c r="A124" s="18" t="s">
        <v>96</v>
      </c>
      <c r="B124" s="16">
        <v>3.427719821162444</v>
      </c>
      <c r="C124" s="23"/>
      <c r="D124" s="5"/>
      <c r="E124" s="5" t="s">
        <v>96</v>
      </c>
      <c r="F124" s="16">
        <v>6.2411657559198535</v>
      </c>
      <c r="G124" s="23"/>
      <c r="H124" s="5"/>
      <c r="I124" s="5" t="s">
        <v>96</v>
      </c>
      <c r="J124" s="124">
        <v>7.179417122040074</v>
      </c>
      <c r="K124" s="124">
        <v>6.3169398907103833</v>
      </c>
      <c r="L124" s="124">
        <v>5.2942191544434856</v>
      </c>
      <c r="M124" s="124">
        <v>6.8622950819672131</v>
      </c>
      <c r="N124" s="124">
        <v>5.8950819672131152</v>
      </c>
      <c r="O124" s="124">
        <v>4.7249544626593805</v>
      </c>
      <c r="P124" s="124">
        <v>3.427719821162444</v>
      </c>
      <c r="Q124" s="124" t="s">
        <v>209</v>
      </c>
      <c r="R124" s="124" t="s">
        <v>209</v>
      </c>
      <c r="S124" s="124" t="s">
        <v>209</v>
      </c>
      <c r="T124" s="124" t="s">
        <v>209</v>
      </c>
      <c r="U124" s="124" t="s">
        <v>209</v>
      </c>
    </row>
    <row r="125" spans="1:21" x14ac:dyDescent="0.25">
      <c r="A125" s="18" t="s">
        <v>97</v>
      </c>
      <c r="B125" s="16">
        <v>6.2488822652757081</v>
      </c>
      <c r="C125" s="23"/>
      <c r="D125" s="5"/>
      <c r="E125" s="5" t="s">
        <v>97</v>
      </c>
      <c r="F125" s="16">
        <v>5.7540983606557345</v>
      </c>
      <c r="G125" s="23"/>
      <c r="H125" s="5"/>
      <c r="I125" s="5" t="s">
        <v>97</v>
      </c>
      <c r="J125" s="124">
        <v>5.4234972677595641</v>
      </c>
      <c r="K125" s="124">
        <v>4.7093889716840529</v>
      </c>
      <c r="L125" s="124">
        <v>7.5803278688524589</v>
      </c>
      <c r="M125" s="124">
        <v>5.9761549925484356</v>
      </c>
      <c r="N125" s="124">
        <v>5.6454918032786887</v>
      </c>
      <c r="O125" s="124">
        <v>5.5956284153005464</v>
      </c>
      <c r="P125" s="124">
        <v>6.2488822652757081</v>
      </c>
      <c r="Q125" s="124" t="s">
        <v>209</v>
      </c>
      <c r="R125" s="124" t="s">
        <v>209</v>
      </c>
      <c r="S125" s="124" t="s">
        <v>209</v>
      </c>
      <c r="T125" s="124" t="s">
        <v>209</v>
      </c>
      <c r="U125" s="124" t="s">
        <v>209</v>
      </c>
    </row>
    <row r="126" spans="1:21" x14ac:dyDescent="0.25">
      <c r="A126" s="18" t="s">
        <v>98</v>
      </c>
      <c r="B126" s="16">
        <v>12.808743169398909</v>
      </c>
      <c r="C126" s="23"/>
      <c r="D126" s="5"/>
      <c r="E126" s="5" t="s">
        <v>98</v>
      </c>
      <c r="F126" s="16">
        <v>10.320741268709908</v>
      </c>
      <c r="G126" s="23"/>
      <c r="H126" s="5"/>
      <c r="I126" s="5" t="s">
        <v>98</v>
      </c>
      <c r="J126" s="124">
        <v>9.3475409836065566</v>
      </c>
      <c r="K126" s="124">
        <v>7.9225037257824162</v>
      </c>
      <c r="L126" s="124">
        <v>5.0628415300546452</v>
      </c>
      <c r="M126" s="124">
        <v>8.3770491803278695</v>
      </c>
      <c r="N126" s="124">
        <v>15.726775956284152</v>
      </c>
      <c r="O126" s="124">
        <v>16.795081967213118</v>
      </c>
      <c r="P126" s="124">
        <v>12.808743169398909</v>
      </c>
      <c r="Q126" s="124" t="s">
        <v>209</v>
      </c>
      <c r="R126" s="124" t="s">
        <v>209</v>
      </c>
      <c r="S126" s="124" t="s">
        <v>209</v>
      </c>
      <c r="T126" s="124" t="s">
        <v>209</v>
      </c>
      <c r="U126" s="124" t="s">
        <v>209</v>
      </c>
    </row>
    <row r="127" spans="1:21" x14ac:dyDescent="0.25">
      <c r="A127" s="18" t="s">
        <v>99</v>
      </c>
      <c r="B127" s="16">
        <v>16.213114754098363</v>
      </c>
      <c r="C127" s="23"/>
      <c r="D127" s="5"/>
      <c r="E127" s="5" t="s">
        <v>99</v>
      </c>
      <c r="F127" s="16">
        <v>17.742388758782202</v>
      </c>
      <c r="G127" s="23"/>
      <c r="H127" s="5"/>
      <c r="I127" s="5" t="s">
        <v>99</v>
      </c>
      <c r="J127" s="124">
        <v>0</v>
      </c>
      <c r="K127" s="124">
        <v>8.3606557377049189</v>
      </c>
      <c r="L127" s="124">
        <v>0</v>
      </c>
      <c r="M127" s="124">
        <v>0</v>
      </c>
      <c r="N127" s="124">
        <v>5.4754098360655741</v>
      </c>
      <c r="O127" s="124">
        <v>14.622950819672131</v>
      </c>
      <c r="P127" s="124">
        <v>16.213114754098363</v>
      </c>
      <c r="Q127" s="124" t="s">
        <v>209</v>
      </c>
      <c r="R127" s="124" t="s">
        <v>209</v>
      </c>
      <c r="S127" s="124" t="s">
        <v>209</v>
      </c>
      <c r="T127" s="124" t="s">
        <v>209</v>
      </c>
      <c r="U127" s="124" t="s">
        <v>209</v>
      </c>
    </row>
    <row r="128" spans="1:21" x14ac:dyDescent="0.25">
      <c r="A128" s="18" t="s">
        <v>13</v>
      </c>
      <c r="B128" s="16">
        <v>6.1752608047690023</v>
      </c>
      <c r="C128" s="23"/>
      <c r="D128" s="5"/>
      <c r="E128" s="5" t="s">
        <v>13</v>
      </c>
      <c r="F128" s="16">
        <v>5.865661521279562</v>
      </c>
      <c r="G128" s="23"/>
      <c r="H128" s="5"/>
      <c r="I128" s="5" t="s">
        <v>13</v>
      </c>
      <c r="J128" s="124">
        <v>6.3512170889220085</v>
      </c>
      <c r="K128" s="124">
        <v>5.0218579234972642</v>
      </c>
      <c r="L128" s="124">
        <v>6.7348119575699146</v>
      </c>
      <c r="M128" s="124">
        <v>4.268692522990805</v>
      </c>
      <c r="N128" s="124">
        <v>5.1562198649951769</v>
      </c>
      <c r="O128" s="124">
        <v>6.310928961748635</v>
      </c>
      <c r="P128" s="124">
        <v>6.1752608047690023</v>
      </c>
      <c r="Q128" s="124" t="s">
        <v>209</v>
      </c>
      <c r="R128" s="124" t="s">
        <v>209</v>
      </c>
      <c r="S128" s="124" t="s">
        <v>209</v>
      </c>
      <c r="T128" s="124" t="s">
        <v>209</v>
      </c>
      <c r="U128" s="124" t="s">
        <v>209</v>
      </c>
    </row>
    <row r="129" spans="1:21" x14ac:dyDescent="0.25">
      <c r="A129" s="18" t="s">
        <v>178</v>
      </c>
      <c r="B129" s="16">
        <v>7.3047171103703379</v>
      </c>
      <c r="C129" s="23"/>
      <c r="D129" s="5"/>
      <c r="E129" s="18" t="s">
        <v>178</v>
      </c>
      <c r="F129" s="16">
        <v>7.4028945937503599</v>
      </c>
      <c r="G129" s="23"/>
      <c r="H129" s="5"/>
      <c r="I129" s="5" t="s">
        <v>178</v>
      </c>
      <c r="J129" s="124">
        <v>7.2436693407743302</v>
      </c>
      <c r="K129" s="124">
        <v>7.1578383721888184</v>
      </c>
      <c r="L129" s="124">
        <v>7.1709997691064338</v>
      </c>
      <c r="M129" s="124">
        <v>7.5986141625823924</v>
      </c>
      <c r="N129" s="124">
        <v>7.0839910949200613</v>
      </c>
      <c r="O129" s="124">
        <v>7.761030911018671</v>
      </c>
      <c r="P129" s="124">
        <v>7.3047171103703379</v>
      </c>
      <c r="Q129" s="124" t="s">
        <v>209</v>
      </c>
      <c r="R129" s="124" t="s">
        <v>209</v>
      </c>
      <c r="S129" s="124" t="s">
        <v>209</v>
      </c>
      <c r="T129" s="124" t="s">
        <v>209</v>
      </c>
      <c r="U129" s="124" t="s">
        <v>209</v>
      </c>
    </row>
    <row r="130" spans="1:21" ht="15.75" thickBot="1" x14ac:dyDescent="0.3">
      <c r="A130" s="4"/>
      <c r="B130" s="7"/>
      <c r="C130" s="7"/>
      <c r="D130" s="7"/>
      <c r="E130" s="7"/>
      <c r="F130" s="7"/>
      <c r="G130" s="7"/>
      <c r="H130" s="7"/>
      <c r="I130" s="7"/>
      <c r="J130" s="7"/>
      <c r="K130" s="7"/>
      <c r="L130" s="7"/>
      <c r="M130" s="7"/>
      <c r="N130" s="7"/>
      <c r="O130" s="7"/>
      <c r="P130" s="7"/>
      <c r="Q130" s="7"/>
      <c r="R130" s="7"/>
      <c r="S130" s="7"/>
      <c r="T130" s="7"/>
      <c r="U130" s="19"/>
    </row>
    <row r="131" spans="1:21" ht="15.75" thickBot="1" x14ac:dyDescent="0.3"/>
    <row r="132" spans="1:21" ht="21" x14ac:dyDescent="0.35">
      <c r="A132" s="198" t="s">
        <v>107</v>
      </c>
      <c r="B132" s="204"/>
      <c r="C132" s="204"/>
      <c r="D132" s="204"/>
      <c r="E132" s="199"/>
      <c r="F132" s="136"/>
      <c r="G132" s="136"/>
      <c r="H132" s="122"/>
      <c r="I132" s="122"/>
      <c r="J132" s="122"/>
      <c r="K132" s="122"/>
      <c r="L132" s="122"/>
      <c r="M132" s="122"/>
      <c r="N132" s="122"/>
      <c r="O132" s="122"/>
      <c r="P132" s="122"/>
      <c r="Q132" s="122"/>
      <c r="R132" s="122"/>
      <c r="S132" s="122"/>
      <c r="T132" s="122"/>
      <c r="U132" s="24"/>
    </row>
    <row r="133" spans="1:21" x14ac:dyDescent="0.25">
      <c r="A133" s="18"/>
      <c r="B133" s="5"/>
      <c r="C133" s="5"/>
      <c r="D133" s="5"/>
      <c r="E133" s="5"/>
      <c r="F133" s="5"/>
      <c r="G133" s="5"/>
      <c r="H133" s="5"/>
      <c r="I133" s="5"/>
      <c r="J133" s="5"/>
      <c r="K133" s="5"/>
      <c r="L133" s="5"/>
      <c r="M133" s="5"/>
      <c r="N133" s="5"/>
      <c r="O133" s="5"/>
      <c r="P133" s="5"/>
      <c r="Q133" s="5"/>
      <c r="R133" s="5"/>
      <c r="S133" s="5"/>
      <c r="T133" s="5"/>
      <c r="U133" s="21"/>
    </row>
    <row r="134" spans="1:21" x14ac:dyDescent="0.25">
      <c r="A134" s="18" t="s">
        <v>17</v>
      </c>
      <c r="B134" s="5"/>
      <c r="C134" s="5"/>
      <c r="D134" s="5"/>
      <c r="E134" s="5"/>
      <c r="F134" s="5"/>
      <c r="G134" s="5"/>
      <c r="H134" s="5"/>
      <c r="I134" s="5"/>
      <c r="J134" s="12">
        <v>1</v>
      </c>
      <c r="K134" s="12">
        <v>2</v>
      </c>
      <c r="L134" s="12">
        <v>3</v>
      </c>
      <c r="M134" s="12">
        <v>4</v>
      </c>
      <c r="N134" s="12">
        <v>5</v>
      </c>
      <c r="O134" s="12">
        <v>6</v>
      </c>
      <c r="P134" s="12">
        <v>7</v>
      </c>
      <c r="Q134" s="12">
        <v>8</v>
      </c>
      <c r="R134" s="12">
        <v>9</v>
      </c>
      <c r="S134" s="12">
        <v>10</v>
      </c>
      <c r="T134" s="12">
        <v>11</v>
      </c>
      <c r="U134" s="3">
        <v>12</v>
      </c>
    </row>
    <row r="135" spans="1:21" x14ac:dyDescent="0.25">
      <c r="A135" s="18" t="s">
        <v>2</v>
      </c>
      <c r="B135" s="5" t="s">
        <v>2</v>
      </c>
      <c r="C135" s="22" t="s">
        <v>216</v>
      </c>
      <c r="D135" s="5"/>
      <c r="E135" s="5" t="s">
        <v>2</v>
      </c>
      <c r="F135" s="17" t="s">
        <v>14</v>
      </c>
      <c r="G135" s="12" t="s">
        <v>16</v>
      </c>
      <c r="H135" s="5"/>
      <c r="I135" s="5" t="s">
        <v>2</v>
      </c>
      <c r="J135" s="12" t="s">
        <v>200</v>
      </c>
      <c r="K135" s="12" t="s">
        <v>202</v>
      </c>
      <c r="L135" s="12" t="s">
        <v>203</v>
      </c>
      <c r="M135" s="12" t="s">
        <v>195</v>
      </c>
      <c r="N135" s="12" t="s">
        <v>205</v>
      </c>
      <c r="O135" s="12" t="s">
        <v>206</v>
      </c>
      <c r="P135" s="12" t="s">
        <v>207</v>
      </c>
      <c r="Q135" s="12" t="s">
        <v>210</v>
      </c>
      <c r="R135" s="12" t="s">
        <v>211</v>
      </c>
      <c r="S135" s="12" t="s">
        <v>212</v>
      </c>
      <c r="T135" s="12" t="s">
        <v>213</v>
      </c>
      <c r="U135" s="3" t="s">
        <v>214</v>
      </c>
    </row>
    <row r="136" spans="1:21" ht="30" x14ac:dyDescent="0.25">
      <c r="A136" s="142" t="s">
        <v>106</v>
      </c>
      <c r="B136" s="5">
        <v>42</v>
      </c>
      <c r="C136" s="23">
        <v>7.1428571428571425E-2</v>
      </c>
      <c r="D136" s="5"/>
      <c r="E136" s="43" t="s">
        <v>106</v>
      </c>
      <c r="F136" s="5">
        <v>468</v>
      </c>
      <c r="G136" s="29">
        <v>7.1428571428571425E-2</v>
      </c>
      <c r="H136" s="5"/>
      <c r="I136" s="5" t="s">
        <v>106</v>
      </c>
      <c r="J136" s="148">
        <v>68</v>
      </c>
      <c r="K136" s="148">
        <v>84</v>
      </c>
      <c r="L136" s="148">
        <v>65</v>
      </c>
      <c r="M136" s="148">
        <v>96</v>
      </c>
      <c r="N136" s="148">
        <v>63</v>
      </c>
      <c r="O136" s="148">
        <v>50</v>
      </c>
      <c r="P136" s="148">
        <v>42</v>
      </c>
      <c r="Q136" s="148" t="s">
        <v>209</v>
      </c>
      <c r="R136" s="148" t="s">
        <v>209</v>
      </c>
      <c r="S136" s="148" t="s">
        <v>209</v>
      </c>
      <c r="T136" s="148" t="s">
        <v>209</v>
      </c>
      <c r="U136" s="148" t="s">
        <v>209</v>
      </c>
    </row>
    <row r="137" spans="1:21" x14ac:dyDescent="0.25">
      <c r="A137" s="18" t="s">
        <v>4</v>
      </c>
      <c r="B137" s="5">
        <v>28</v>
      </c>
      <c r="C137" s="23">
        <v>4.7619047619047616E-2</v>
      </c>
      <c r="D137" s="5"/>
      <c r="E137" s="5" t="s">
        <v>4</v>
      </c>
      <c r="F137" s="5">
        <v>256</v>
      </c>
      <c r="G137" s="29">
        <v>4.7619047619047616E-2</v>
      </c>
      <c r="H137" s="5"/>
      <c r="I137" s="5" t="s">
        <v>4</v>
      </c>
      <c r="J137" s="148">
        <v>42</v>
      </c>
      <c r="K137" s="148">
        <v>40</v>
      </c>
      <c r="L137" s="148">
        <v>25</v>
      </c>
      <c r="M137" s="148">
        <v>50</v>
      </c>
      <c r="N137" s="148">
        <v>39</v>
      </c>
      <c r="O137" s="148">
        <v>32</v>
      </c>
      <c r="P137" s="148">
        <v>28</v>
      </c>
      <c r="Q137" s="148" t="s">
        <v>209</v>
      </c>
      <c r="R137" s="148" t="s">
        <v>209</v>
      </c>
      <c r="S137" s="148" t="s">
        <v>209</v>
      </c>
      <c r="T137" s="148" t="s">
        <v>209</v>
      </c>
      <c r="U137" s="148" t="s">
        <v>209</v>
      </c>
    </row>
    <row r="138" spans="1:21" x14ac:dyDescent="0.25">
      <c r="A138" s="18" t="s">
        <v>5</v>
      </c>
      <c r="B138" s="5">
        <v>1</v>
      </c>
      <c r="C138" s="23">
        <v>1.7006802721088435E-3</v>
      </c>
      <c r="D138" s="5"/>
      <c r="E138" s="5" t="s">
        <v>5</v>
      </c>
      <c r="F138" s="5">
        <v>7</v>
      </c>
      <c r="G138" s="29">
        <v>1.7006802721088435E-3</v>
      </c>
      <c r="H138" s="5"/>
      <c r="I138" s="5" t="s">
        <v>5</v>
      </c>
      <c r="J138" s="148">
        <v>2</v>
      </c>
      <c r="K138" s="148">
        <v>2</v>
      </c>
      <c r="L138" s="148">
        <v>0</v>
      </c>
      <c r="M138" s="148">
        <v>1</v>
      </c>
      <c r="N138" s="148">
        <v>0</v>
      </c>
      <c r="O138" s="148">
        <v>1</v>
      </c>
      <c r="P138" s="148">
        <v>1</v>
      </c>
      <c r="Q138" s="148" t="s">
        <v>209</v>
      </c>
      <c r="R138" s="148" t="s">
        <v>209</v>
      </c>
      <c r="S138" s="148" t="s">
        <v>209</v>
      </c>
      <c r="T138" s="148" t="s">
        <v>209</v>
      </c>
      <c r="U138" s="148" t="s">
        <v>209</v>
      </c>
    </row>
    <row r="139" spans="1:21" x14ac:dyDescent="0.25">
      <c r="A139" s="18" t="s">
        <v>6</v>
      </c>
      <c r="B139" s="5">
        <v>2</v>
      </c>
      <c r="C139" s="23">
        <v>3.4013605442176869E-3</v>
      </c>
      <c r="D139" s="5"/>
      <c r="E139" s="5" t="s">
        <v>6</v>
      </c>
      <c r="F139" s="5">
        <v>12</v>
      </c>
      <c r="G139" s="29">
        <v>3.4013605442176869E-3</v>
      </c>
      <c r="H139" s="5"/>
      <c r="I139" s="5" t="s">
        <v>6</v>
      </c>
      <c r="J139" s="148">
        <v>2</v>
      </c>
      <c r="K139" s="148">
        <v>1</v>
      </c>
      <c r="L139" s="148">
        <v>1</v>
      </c>
      <c r="M139" s="148">
        <v>2</v>
      </c>
      <c r="N139" s="148">
        <v>2</v>
      </c>
      <c r="O139" s="148">
        <v>2</v>
      </c>
      <c r="P139" s="148">
        <v>2</v>
      </c>
      <c r="Q139" s="148" t="s">
        <v>209</v>
      </c>
      <c r="R139" s="148" t="s">
        <v>209</v>
      </c>
      <c r="S139" s="148" t="s">
        <v>209</v>
      </c>
      <c r="T139" s="148" t="s">
        <v>209</v>
      </c>
      <c r="U139" s="148" t="s">
        <v>209</v>
      </c>
    </row>
    <row r="140" spans="1:21" x14ac:dyDescent="0.25">
      <c r="A140" s="143" t="s">
        <v>103</v>
      </c>
      <c r="B140" s="5">
        <v>24</v>
      </c>
      <c r="C140" s="23">
        <v>4.0816326530612242E-2</v>
      </c>
      <c r="D140" s="5"/>
      <c r="E140" s="34" t="s">
        <v>103</v>
      </c>
      <c r="F140" s="5">
        <v>146</v>
      </c>
      <c r="G140" s="29">
        <v>4.0816326530612242E-2</v>
      </c>
      <c r="H140" s="5"/>
      <c r="I140" s="5" t="s">
        <v>103</v>
      </c>
      <c r="J140" s="148">
        <v>13</v>
      </c>
      <c r="K140" s="148">
        <v>6</v>
      </c>
      <c r="L140" s="148">
        <v>1</v>
      </c>
      <c r="M140" s="148">
        <v>40</v>
      </c>
      <c r="N140" s="148">
        <v>31</v>
      </c>
      <c r="O140" s="148">
        <v>31</v>
      </c>
      <c r="P140" s="148">
        <v>24</v>
      </c>
      <c r="Q140" s="148" t="s">
        <v>209</v>
      </c>
      <c r="R140" s="148" t="s">
        <v>209</v>
      </c>
      <c r="S140" s="148" t="s">
        <v>209</v>
      </c>
      <c r="T140" s="148" t="s">
        <v>209</v>
      </c>
      <c r="U140" s="148" t="s">
        <v>209</v>
      </c>
    </row>
    <row r="141" spans="1:21" x14ac:dyDescent="0.25">
      <c r="A141" s="18" t="s">
        <v>7</v>
      </c>
      <c r="B141" s="5">
        <v>35</v>
      </c>
      <c r="C141" s="23">
        <v>5.9523809523809521E-2</v>
      </c>
      <c r="D141" s="5"/>
      <c r="E141" s="5" t="s">
        <v>7</v>
      </c>
      <c r="F141" s="5">
        <v>243</v>
      </c>
      <c r="G141" s="29">
        <v>5.9523809523809521E-2</v>
      </c>
      <c r="H141" s="5"/>
      <c r="I141" s="5" t="s">
        <v>7</v>
      </c>
      <c r="J141" s="148">
        <v>34</v>
      </c>
      <c r="K141" s="148">
        <v>23</v>
      </c>
      <c r="L141" s="148">
        <v>6</v>
      </c>
      <c r="M141" s="148">
        <v>62</v>
      </c>
      <c r="N141" s="148">
        <v>43</v>
      </c>
      <c r="O141" s="148">
        <v>40</v>
      </c>
      <c r="P141" s="148">
        <v>35</v>
      </c>
      <c r="Q141" s="148" t="s">
        <v>209</v>
      </c>
      <c r="R141" s="148" t="s">
        <v>209</v>
      </c>
      <c r="S141" s="148" t="s">
        <v>209</v>
      </c>
      <c r="T141" s="148" t="s">
        <v>209</v>
      </c>
      <c r="U141" s="148" t="s">
        <v>209</v>
      </c>
    </row>
    <row r="142" spans="1:21" x14ac:dyDescent="0.25">
      <c r="A142" s="18" t="s">
        <v>8</v>
      </c>
      <c r="B142" s="5">
        <v>21</v>
      </c>
      <c r="C142" s="23">
        <v>3.5714285714285712E-2</v>
      </c>
      <c r="D142" s="5"/>
      <c r="E142" s="5" t="s">
        <v>8</v>
      </c>
      <c r="F142" s="5">
        <v>268</v>
      </c>
      <c r="G142" s="29">
        <v>3.5714285714285712E-2</v>
      </c>
      <c r="H142" s="5"/>
      <c r="I142" s="5" t="s">
        <v>8</v>
      </c>
      <c r="J142" s="148">
        <v>48</v>
      </c>
      <c r="K142" s="148">
        <v>39</v>
      </c>
      <c r="L142" s="148">
        <v>26</v>
      </c>
      <c r="M142" s="148">
        <v>56</v>
      </c>
      <c r="N142" s="148">
        <v>58</v>
      </c>
      <c r="O142" s="148">
        <v>20</v>
      </c>
      <c r="P142" s="148">
        <v>21</v>
      </c>
      <c r="Q142" s="148" t="s">
        <v>209</v>
      </c>
      <c r="R142" s="148" t="s">
        <v>209</v>
      </c>
      <c r="S142" s="148" t="s">
        <v>209</v>
      </c>
      <c r="T142" s="148" t="s">
        <v>209</v>
      </c>
      <c r="U142" s="148" t="s">
        <v>209</v>
      </c>
    </row>
    <row r="143" spans="1:21" x14ac:dyDescent="0.25">
      <c r="A143" s="18" t="s">
        <v>9</v>
      </c>
      <c r="B143" s="5">
        <v>65</v>
      </c>
      <c r="C143" s="23">
        <v>0.11054421768707483</v>
      </c>
      <c r="D143" s="5"/>
      <c r="E143" s="5" t="s">
        <v>9</v>
      </c>
      <c r="F143" s="5">
        <v>435</v>
      </c>
      <c r="G143" s="29">
        <v>0.11054421768707483</v>
      </c>
      <c r="H143" s="5"/>
      <c r="I143" s="5" t="s">
        <v>9</v>
      </c>
      <c r="J143" s="148">
        <v>74</v>
      </c>
      <c r="K143" s="148">
        <v>47</v>
      </c>
      <c r="L143" s="148">
        <v>36</v>
      </c>
      <c r="M143" s="148">
        <v>70</v>
      </c>
      <c r="N143" s="148">
        <v>71</v>
      </c>
      <c r="O143" s="148">
        <v>72</v>
      </c>
      <c r="P143" s="148">
        <v>65</v>
      </c>
      <c r="Q143" s="148" t="s">
        <v>209</v>
      </c>
      <c r="R143" s="148" t="s">
        <v>209</v>
      </c>
      <c r="S143" s="148" t="s">
        <v>209</v>
      </c>
      <c r="T143" s="148" t="s">
        <v>209</v>
      </c>
      <c r="U143" s="148" t="s">
        <v>209</v>
      </c>
    </row>
    <row r="144" spans="1:21" x14ac:dyDescent="0.25">
      <c r="A144" s="18" t="s">
        <v>10</v>
      </c>
      <c r="B144" s="5">
        <v>24</v>
      </c>
      <c r="C144" s="23">
        <v>4.0816326530612242E-2</v>
      </c>
      <c r="D144" s="5"/>
      <c r="E144" s="5" t="s">
        <v>10</v>
      </c>
      <c r="F144" s="5">
        <v>209</v>
      </c>
      <c r="G144" s="29">
        <v>4.0816326530612242E-2</v>
      </c>
      <c r="H144" s="5"/>
      <c r="I144" s="5" t="s">
        <v>10</v>
      </c>
      <c r="J144" s="148">
        <v>20</v>
      </c>
      <c r="K144" s="148">
        <v>33</v>
      </c>
      <c r="L144" s="148">
        <v>41</v>
      </c>
      <c r="M144" s="148">
        <v>38</v>
      </c>
      <c r="N144" s="148">
        <v>26</v>
      </c>
      <c r="O144" s="148">
        <v>27</v>
      </c>
      <c r="P144" s="148">
        <v>24</v>
      </c>
      <c r="Q144" s="148" t="s">
        <v>209</v>
      </c>
      <c r="R144" s="148" t="s">
        <v>209</v>
      </c>
      <c r="S144" s="148" t="s">
        <v>209</v>
      </c>
      <c r="T144" s="148" t="s">
        <v>209</v>
      </c>
      <c r="U144" s="148" t="s">
        <v>209</v>
      </c>
    </row>
    <row r="145" spans="1:21" ht="30" x14ac:dyDescent="0.25">
      <c r="A145" s="142" t="s">
        <v>105</v>
      </c>
      <c r="B145" s="5">
        <v>9</v>
      </c>
      <c r="C145" s="23">
        <v>1.5306122448979591E-2</v>
      </c>
      <c r="D145" s="5"/>
      <c r="E145" s="43" t="s">
        <v>105</v>
      </c>
      <c r="F145" s="5">
        <v>73</v>
      </c>
      <c r="G145" s="29">
        <v>1.5306122448979591E-2</v>
      </c>
      <c r="H145" s="5"/>
      <c r="I145" s="5" t="s">
        <v>105</v>
      </c>
      <c r="J145" s="148">
        <v>8</v>
      </c>
      <c r="K145" s="148">
        <v>8</v>
      </c>
      <c r="L145" s="148">
        <v>22</v>
      </c>
      <c r="M145" s="148">
        <v>11</v>
      </c>
      <c r="N145" s="148">
        <v>5</v>
      </c>
      <c r="O145" s="148">
        <v>10</v>
      </c>
      <c r="P145" s="148">
        <v>9</v>
      </c>
      <c r="Q145" s="148" t="s">
        <v>209</v>
      </c>
      <c r="R145" s="148" t="s">
        <v>209</v>
      </c>
      <c r="S145" s="148" t="s">
        <v>209</v>
      </c>
      <c r="T145" s="148" t="s">
        <v>209</v>
      </c>
      <c r="U145" s="148" t="s">
        <v>209</v>
      </c>
    </row>
    <row r="146" spans="1:21" x14ac:dyDescent="0.25">
      <c r="A146" s="18" t="s">
        <v>12</v>
      </c>
      <c r="B146" s="5">
        <v>10</v>
      </c>
      <c r="C146" s="23">
        <v>1.7006802721088437E-2</v>
      </c>
      <c r="D146" s="5"/>
      <c r="E146" s="5" t="s">
        <v>12</v>
      </c>
      <c r="F146" s="5">
        <v>61</v>
      </c>
      <c r="G146" s="29">
        <v>1.7006802721088437E-2</v>
      </c>
      <c r="H146" s="5"/>
      <c r="I146" s="5" t="s">
        <v>12</v>
      </c>
      <c r="J146" s="148">
        <v>5</v>
      </c>
      <c r="K146" s="148">
        <v>11</v>
      </c>
      <c r="L146" s="148">
        <v>8</v>
      </c>
      <c r="M146" s="148">
        <v>8</v>
      </c>
      <c r="N146" s="148">
        <v>8</v>
      </c>
      <c r="O146" s="148">
        <v>11</v>
      </c>
      <c r="P146" s="148">
        <v>10</v>
      </c>
      <c r="Q146" s="148" t="s">
        <v>209</v>
      </c>
      <c r="R146" s="148" t="s">
        <v>209</v>
      </c>
      <c r="S146" s="148" t="s">
        <v>209</v>
      </c>
      <c r="T146" s="148" t="s">
        <v>209</v>
      </c>
      <c r="U146" s="148" t="s">
        <v>209</v>
      </c>
    </row>
    <row r="147" spans="1:21" x14ac:dyDescent="0.25">
      <c r="A147" s="18" t="s">
        <v>48</v>
      </c>
      <c r="B147" s="5">
        <v>33</v>
      </c>
      <c r="C147" s="23">
        <v>5.6122448979591837E-2</v>
      </c>
      <c r="D147" s="5"/>
      <c r="E147" s="5" t="s">
        <v>48</v>
      </c>
      <c r="F147" s="5">
        <v>351</v>
      </c>
      <c r="G147" s="29">
        <v>5.6122448979591837E-2</v>
      </c>
      <c r="H147" s="5"/>
      <c r="I147" s="5" t="s">
        <v>48</v>
      </c>
      <c r="J147" s="148">
        <v>65</v>
      </c>
      <c r="K147" s="148">
        <v>69</v>
      </c>
      <c r="L147" s="148">
        <v>5</v>
      </c>
      <c r="M147" s="148">
        <v>71</v>
      </c>
      <c r="N147" s="148">
        <v>72</v>
      </c>
      <c r="O147" s="148">
        <v>36</v>
      </c>
      <c r="P147" s="148">
        <v>33</v>
      </c>
      <c r="Q147" s="148" t="s">
        <v>209</v>
      </c>
      <c r="R147" s="148" t="s">
        <v>209</v>
      </c>
      <c r="S147" s="148" t="s">
        <v>209</v>
      </c>
      <c r="T147" s="148" t="s">
        <v>209</v>
      </c>
      <c r="U147" s="148" t="s">
        <v>209</v>
      </c>
    </row>
    <row r="148" spans="1:21" ht="30" x14ac:dyDescent="0.25">
      <c r="A148" s="142" t="s">
        <v>104</v>
      </c>
      <c r="B148" s="5">
        <v>294</v>
      </c>
      <c r="C148" s="23">
        <v>0.5</v>
      </c>
      <c r="D148" s="5"/>
      <c r="E148" s="43" t="s">
        <v>104</v>
      </c>
      <c r="F148" s="5">
        <v>2350</v>
      </c>
      <c r="G148" s="29">
        <v>0.5</v>
      </c>
      <c r="H148" s="5"/>
      <c r="I148" s="5" t="s">
        <v>104</v>
      </c>
      <c r="J148" s="148">
        <v>381</v>
      </c>
      <c r="K148" s="148">
        <v>363</v>
      </c>
      <c r="L148" s="148">
        <v>57</v>
      </c>
      <c r="M148" s="148">
        <v>505</v>
      </c>
      <c r="N148" s="148">
        <v>418</v>
      </c>
      <c r="O148" s="148">
        <v>332</v>
      </c>
      <c r="P148" s="148">
        <v>294</v>
      </c>
      <c r="Q148" s="148" t="s">
        <v>209</v>
      </c>
      <c r="R148" s="148" t="s">
        <v>209</v>
      </c>
      <c r="S148" s="148" t="s">
        <v>209</v>
      </c>
      <c r="T148" s="148" t="s">
        <v>209</v>
      </c>
      <c r="U148" s="148" t="s">
        <v>209</v>
      </c>
    </row>
    <row r="149" spans="1:21" x14ac:dyDescent="0.25">
      <c r="A149" s="18" t="s">
        <v>13</v>
      </c>
      <c r="B149" s="5">
        <v>0</v>
      </c>
      <c r="C149" s="23">
        <v>0</v>
      </c>
      <c r="D149" s="5"/>
      <c r="E149" s="5" t="s">
        <v>13</v>
      </c>
      <c r="F149" s="5">
        <v>293</v>
      </c>
      <c r="G149" s="29">
        <v>0</v>
      </c>
      <c r="H149" s="5"/>
      <c r="I149" s="5" t="s">
        <v>13</v>
      </c>
      <c r="J149" s="148">
        <v>0</v>
      </c>
      <c r="K149" s="148">
        <v>0</v>
      </c>
      <c r="L149" s="148">
        <v>293</v>
      </c>
      <c r="M149" s="148">
        <v>0</v>
      </c>
      <c r="N149" s="148">
        <v>0</v>
      </c>
      <c r="O149" s="148">
        <v>0</v>
      </c>
      <c r="P149" s="148">
        <v>0</v>
      </c>
      <c r="Q149" s="148" t="s">
        <v>209</v>
      </c>
      <c r="R149" s="148" t="s">
        <v>209</v>
      </c>
      <c r="S149" s="148" t="s">
        <v>209</v>
      </c>
      <c r="T149" s="148" t="s">
        <v>209</v>
      </c>
      <c r="U149" s="148" t="s">
        <v>209</v>
      </c>
    </row>
    <row r="150" spans="1:21" x14ac:dyDescent="0.25">
      <c r="A150" s="143" t="s">
        <v>0</v>
      </c>
      <c r="B150" s="5">
        <v>588</v>
      </c>
      <c r="C150" s="23">
        <v>1</v>
      </c>
      <c r="D150" s="5"/>
      <c r="E150" s="34" t="s">
        <v>0</v>
      </c>
      <c r="F150" s="5">
        <v>5172</v>
      </c>
      <c r="G150" s="29">
        <v>1</v>
      </c>
      <c r="H150" s="5"/>
      <c r="I150" s="5" t="s">
        <v>0</v>
      </c>
      <c r="J150" s="21">
        <v>762</v>
      </c>
      <c r="K150" s="21">
        <v>726</v>
      </c>
      <c r="L150" s="21">
        <v>586</v>
      </c>
      <c r="M150" s="21">
        <v>1010</v>
      </c>
      <c r="N150" s="21">
        <v>836</v>
      </c>
      <c r="O150" s="21">
        <v>664</v>
      </c>
      <c r="P150" s="21">
        <v>588</v>
      </c>
      <c r="Q150" s="21">
        <v>0</v>
      </c>
      <c r="R150" s="21">
        <v>0</v>
      </c>
      <c r="S150" s="21">
        <v>0</v>
      </c>
      <c r="T150" s="21">
        <v>0</v>
      </c>
      <c r="U150" s="21">
        <v>0</v>
      </c>
    </row>
    <row r="151" spans="1:21" ht="15.75" thickBot="1" x14ac:dyDescent="0.3">
      <c r="A151" s="4"/>
      <c r="B151" s="7"/>
      <c r="C151" s="7"/>
      <c r="D151" s="7"/>
      <c r="E151" s="7"/>
      <c r="F151" s="7"/>
      <c r="G151" s="7"/>
      <c r="H151" s="7"/>
      <c r="I151" s="7"/>
      <c r="J151" s="7"/>
      <c r="K151" s="7"/>
      <c r="L151" s="7"/>
      <c r="M151" s="7"/>
      <c r="N151" s="7"/>
      <c r="O151" s="7"/>
      <c r="P151" s="7"/>
      <c r="Q151" s="7"/>
      <c r="R151" s="7"/>
      <c r="S151" s="7"/>
      <c r="T151" s="7"/>
      <c r="U151" s="19"/>
    </row>
    <row r="152" spans="1:21" s="36" customFormat="1" x14ac:dyDescent="0.25"/>
    <row r="153" spans="1:21" s="36" customFormat="1" ht="18.75" x14ac:dyDescent="0.3">
      <c r="B153" s="212" t="s">
        <v>108</v>
      </c>
      <c r="C153" s="213"/>
      <c r="D153" s="213"/>
      <c r="E153" s="213"/>
      <c r="F153" s="213"/>
      <c r="G153" s="214"/>
    </row>
    <row r="154" spans="1:21" s="36" customFormat="1" x14ac:dyDescent="0.25"/>
    <row r="155" spans="1:21" s="39" customFormat="1" ht="45" x14ac:dyDescent="0.25">
      <c r="A155" s="37"/>
      <c r="B155" s="38" t="s">
        <v>18</v>
      </c>
      <c r="C155" s="38" t="s">
        <v>184</v>
      </c>
      <c r="D155" s="38" t="s">
        <v>183</v>
      </c>
      <c r="F155" s="38" t="s">
        <v>18</v>
      </c>
      <c r="G155" s="38" t="s">
        <v>64</v>
      </c>
      <c r="H155" s="38" t="s">
        <v>65</v>
      </c>
      <c r="J155" s="164" t="s">
        <v>188</v>
      </c>
    </row>
    <row r="156" spans="1:21" s="39" customFormat="1" x14ac:dyDescent="0.25">
      <c r="A156" s="37"/>
      <c r="B156" s="38">
        <v>1</v>
      </c>
      <c r="C156" s="176">
        <v>6</v>
      </c>
      <c r="D156" s="177">
        <v>3</v>
      </c>
      <c r="F156" s="38">
        <v>1</v>
      </c>
      <c r="G156" s="38">
        <v>0</v>
      </c>
      <c r="H156" s="38">
        <v>0</v>
      </c>
      <c r="J156" s="165">
        <v>6</v>
      </c>
    </row>
    <row r="157" spans="1:21" s="39" customFormat="1" x14ac:dyDescent="0.25">
      <c r="A157" s="37"/>
      <c r="B157" s="38">
        <v>2</v>
      </c>
      <c r="C157" s="176">
        <v>7</v>
      </c>
      <c r="D157" s="177">
        <v>6</v>
      </c>
      <c r="F157" s="38">
        <v>2</v>
      </c>
      <c r="G157" s="38">
        <v>0</v>
      </c>
      <c r="H157" s="38">
        <v>0</v>
      </c>
      <c r="J157" s="165">
        <v>14</v>
      </c>
    </row>
    <row r="158" spans="1:21" s="39" customFormat="1" x14ac:dyDescent="0.25">
      <c r="A158" s="37"/>
      <c r="B158" s="38">
        <v>3</v>
      </c>
      <c r="C158" s="176">
        <v>6</v>
      </c>
      <c r="D158" s="177">
        <v>6</v>
      </c>
      <c r="F158" s="38">
        <v>3</v>
      </c>
      <c r="G158" s="38">
        <v>1</v>
      </c>
      <c r="H158" s="38">
        <v>2</v>
      </c>
      <c r="J158" s="165">
        <v>18</v>
      </c>
    </row>
    <row r="159" spans="1:21" s="39" customFormat="1" x14ac:dyDescent="0.25">
      <c r="A159" s="37"/>
      <c r="B159" s="38">
        <v>4</v>
      </c>
      <c r="C159" s="176">
        <v>9</v>
      </c>
      <c r="D159" s="177">
        <v>6</v>
      </c>
      <c r="F159" s="38">
        <v>4</v>
      </c>
      <c r="G159" s="38">
        <v>1</v>
      </c>
      <c r="H159" s="38">
        <v>0</v>
      </c>
      <c r="J159" s="165">
        <v>36</v>
      </c>
    </row>
    <row r="160" spans="1:21" s="39" customFormat="1" x14ac:dyDescent="0.25">
      <c r="A160" s="37"/>
      <c r="B160" s="38">
        <v>5</v>
      </c>
      <c r="C160" s="176">
        <v>8</v>
      </c>
      <c r="D160" s="177">
        <v>7</v>
      </c>
      <c r="F160" s="38">
        <v>5</v>
      </c>
      <c r="G160" s="38">
        <v>1</v>
      </c>
      <c r="H160" s="38">
        <v>3</v>
      </c>
      <c r="J160" s="165">
        <v>40</v>
      </c>
    </row>
    <row r="161" spans="1:10" s="39" customFormat="1" x14ac:dyDescent="0.25">
      <c r="A161" s="37"/>
      <c r="B161" s="38">
        <v>6</v>
      </c>
      <c r="C161" s="176">
        <v>11</v>
      </c>
      <c r="D161" s="177">
        <v>10</v>
      </c>
      <c r="F161" s="38">
        <v>6</v>
      </c>
      <c r="G161" s="38">
        <v>5</v>
      </c>
      <c r="H161" s="38">
        <v>6</v>
      </c>
      <c r="J161" s="165">
        <v>66</v>
      </c>
    </row>
    <row r="162" spans="1:10" s="39" customFormat="1" x14ac:dyDescent="0.25">
      <c r="A162" s="37"/>
      <c r="B162" s="38">
        <v>7</v>
      </c>
      <c r="C162" s="176">
        <v>9</v>
      </c>
      <c r="D162" s="177">
        <v>9</v>
      </c>
      <c r="F162" s="38">
        <v>7</v>
      </c>
      <c r="G162" s="38">
        <v>1</v>
      </c>
      <c r="H162" s="38">
        <v>3</v>
      </c>
      <c r="J162" s="165">
        <v>63</v>
      </c>
    </row>
    <row r="163" spans="1:10" s="39" customFormat="1" x14ac:dyDescent="0.25">
      <c r="A163" s="37"/>
      <c r="B163" s="38">
        <v>8</v>
      </c>
      <c r="C163" s="176">
        <v>22</v>
      </c>
      <c r="D163" s="177">
        <v>22</v>
      </c>
      <c r="F163" s="38">
        <v>8</v>
      </c>
      <c r="G163" s="38">
        <v>5</v>
      </c>
      <c r="H163" s="38">
        <v>7</v>
      </c>
      <c r="J163" s="165">
        <v>176</v>
      </c>
    </row>
    <row r="164" spans="1:10" s="39" customFormat="1" x14ac:dyDescent="0.25">
      <c r="A164" s="37"/>
      <c r="B164" s="38">
        <v>9</v>
      </c>
      <c r="C164" s="176">
        <v>20</v>
      </c>
      <c r="D164" s="177">
        <v>20</v>
      </c>
      <c r="F164" s="38">
        <v>9</v>
      </c>
      <c r="G164" s="38">
        <v>8</v>
      </c>
      <c r="H164" s="38">
        <v>2</v>
      </c>
      <c r="J164" s="165">
        <v>180</v>
      </c>
    </row>
    <row r="165" spans="1:10" s="39" customFormat="1" x14ac:dyDescent="0.25">
      <c r="A165" s="37"/>
      <c r="B165" s="38">
        <v>10</v>
      </c>
      <c r="C165" s="176">
        <v>45</v>
      </c>
      <c r="D165" s="177">
        <v>45</v>
      </c>
      <c r="F165" s="38">
        <v>10</v>
      </c>
      <c r="G165" s="38">
        <v>3</v>
      </c>
      <c r="H165" s="38">
        <v>3</v>
      </c>
      <c r="J165" s="165">
        <v>450</v>
      </c>
    </row>
    <row r="166" spans="1:10" s="39" customFormat="1" x14ac:dyDescent="0.25">
      <c r="A166" s="37"/>
      <c r="B166" s="38">
        <v>11</v>
      </c>
      <c r="C166" s="176">
        <v>28</v>
      </c>
      <c r="D166" s="177">
        <v>28</v>
      </c>
      <c r="F166" s="38">
        <v>11</v>
      </c>
      <c r="G166" s="38">
        <v>2</v>
      </c>
      <c r="H166" s="38">
        <v>0</v>
      </c>
      <c r="J166" s="165">
        <v>308</v>
      </c>
    </row>
    <row r="167" spans="1:10" s="39" customFormat="1" x14ac:dyDescent="0.25">
      <c r="A167" s="37"/>
      <c r="B167" s="38">
        <v>12</v>
      </c>
      <c r="C167" s="176">
        <v>34</v>
      </c>
      <c r="D167" s="177">
        <v>34</v>
      </c>
      <c r="F167" s="38">
        <v>12</v>
      </c>
      <c r="G167" s="38">
        <v>2</v>
      </c>
      <c r="H167" s="38">
        <v>4</v>
      </c>
      <c r="J167" s="165">
        <v>408</v>
      </c>
    </row>
    <row r="168" spans="1:10" s="39" customFormat="1" x14ac:dyDescent="0.25">
      <c r="A168" s="37"/>
      <c r="B168" s="38">
        <v>13</v>
      </c>
      <c r="C168" s="176">
        <v>24</v>
      </c>
      <c r="D168" s="177">
        <v>24</v>
      </c>
      <c r="F168" s="38">
        <v>13</v>
      </c>
      <c r="G168" s="38">
        <v>0</v>
      </c>
      <c r="H168" s="38">
        <v>0</v>
      </c>
      <c r="J168" s="165">
        <v>312</v>
      </c>
    </row>
    <row r="169" spans="1:10" s="39" customFormat="1" x14ac:dyDescent="0.25">
      <c r="A169" s="37"/>
      <c r="B169" s="38">
        <v>14</v>
      </c>
      <c r="C169" s="176">
        <v>14</v>
      </c>
      <c r="D169" s="177">
        <v>14</v>
      </c>
      <c r="F169" s="38">
        <v>14</v>
      </c>
      <c r="G169" s="38">
        <v>1</v>
      </c>
      <c r="H169" s="38">
        <v>1</v>
      </c>
      <c r="J169" s="165">
        <v>196</v>
      </c>
    </row>
    <row r="170" spans="1:10" s="39" customFormat="1" x14ac:dyDescent="0.25">
      <c r="A170" s="37"/>
      <c r="B170" s="38">
        <v>15</v>
      </c>
      <c r="C170" s="176">
        <v>13</v>
      </c>
      <c r="D170" s="177">
        <v>13</v>
      </c>
      <c r="F170" s="38">
        <v>15</v>
      </c>
      <c r="G170" s="38">
        <v>0</v>
      </c>
      <c r="H170" s="38">
        <v>1</v>
      </c>
      <c r="J170" s="165">
        <v>195</v>
      </c>
    </row>
    <row r="171" spans="1:10" s="39" customFormat="1" x14ac:dyDescent="0.25">
      <c r="A171" s="37"/>
      <c r="B171" s="38">
        <v>16</v>
      </c>
      <c r="C171" s="176">
        <v>5</v>
      </c>
      <c r="D171" s="177">
        <v>5</v>
      </c>
      <c r="F171" s="38">
        <v>16</v>
      </c>
      <c r="G171" s="38">
        <v>0</v>
      </c>
      <c r="H171" s="38">
        <v>0</v>
      </c>
      <c r="J171" s="165">
        <v>80</v>
      </c>
    </row>
    <row r="172" spans="1:10" s="39" customFormat="1" x14ac:dyDescent="0.25">
      <c r="A172" s="37"/>
      <c r="B172" s="38">
        <v>17</v>
      </c>
      <c r="C172" s="176">
        <v>4</v>
      </c>
      <c r="D172" s="177">
        <v>4</v>
      </c>
      <c r="F172" s="38">
        <v>17</v>
      </c>
      <c r="G172" s="38">
        <v>1</v>
      </c>
      <c r="H172" s="38">
        <v>0</v>
      </c>
      <c r="J172" s="165">
        <v>68</v>
      </c>
    </row>
    <row r="173" spans="1:10" s="39" customFormat="1" x14ac:dyDescent="0.25">
      <c r="A173" s="37"/>
      <c r="B173" s="38">
        <v>18</v>
      </c>
      <c r="C173" s="176">
        <v>1</v>
      </c>
      <c r="D173" s="177">
        <v>1</v>
      </c>
      <c r="F173" s="38">
        <v>18</v>
      </c>
      <c r="G173" s="38">
        <v>0</v>
      </c>
      <c r="H173" s="38">
        <v>0</v>
      </c>
      <c r="J173" s="165">
        <v>18</v>
      </c>
    </row>
    <row r="174" spans="1:10" s="39" customFormat="1" x14ac:dyDescent="0.25">
      <c r="A174" s="37"/>
      <c r="B174" s="38" t="s">
        <v>66</v>
      </c>
      <c r="C174" s="176">
        <v>3</v>
      </c>
      <c r="D174" s="177">
        <v>3</v>
      </c>
      <c r="F174" s="38">
        <v>19</v>
      </c>
      <c r="G174" s="38">
        <v>0</v>
      </c>
      <c r="H174" s="38">
        <v>0</v>
      </c>
      <c r="J174" s="165">
        <v>57</v>
      </c>
    </row>
    <row r="175" spans="1:10" s="39" customFormat="1" x14ac:dyDescent="0.25">
      <c r="A175" s="37"/>
      <c r="B175" s="37"/>
      <c r="C175" s="37">
        <v>269</v>
      </c>
      <c r="D175" s="37">
        <v>260</v>
      </c>
      <c r="F175" s="38">
        <v>20</v>
      </c>
      <c r="G175" s="38">
        <v>1</v>
      </c>
      <c r="H175" s="38">
        <v>0</v>
      </c>
      <c r="J175" s="165">
        <v>2691</v>
      </c>
    </row>
    <row r="176" spans="1:10" s="39" customFormat="1" x14ac:dyDescent="0.25">
      <c r="A176" s="37"/>
      <c r="B176" s="37"/>
      <c r="C176" s="37"/>
      <c r="D176" s="37"/>
      <c r="F176" s="38">
        <v>21</v>
      </c>
      <c r="G176" s="38">
        <v>0</v>
      </c>
      <c r="H176" s="38">
        <v>0</v>
      </c>
      <c r="J176" s="166">
        <v>3223</v>
      </c>
    </row>
    <row r="177" spans="1:10" s="39" customFormat="1" x14ac:dyDescent="0.25">
      <c r="B177" s="210" t="s">
        <v>68</v>
      </c>
      <c r="C177" s="211"/>
      <c r="D177" s="42">
        <v>10.552763811531024</v>
      </c>
      <c r="F177" s="38">
        <v>22</v>
      </c>
      <c r="G177" s="38">
        <v>0</v>
      </c>
      <c r="H177" s="38">
        <v>0</v>
      </c>
      <c r="J177" s="178">
        <v>83</v>
      </c>
    </row>
    <row r="178" spans="1:10" s="39" customFormat="1" x14ac:dyDescent="0.25">
      <c r="A178" s="37"/>
      <c r="B178" s="37" t="s">
        <v>182</v>
      </c>
      <c r="C178" s="37"/>
      <c r="D178" s="42">
        <v>10.229542656697205</v>
      </c>
      <c r="F178" s="38">
        <v>23</v>
      </c>
      <c r="G178" s="38">
        <v>0</v>
      </c>
      <c r="H178" s="38">
        <v>0</v>
      </c>
    </row>
    <row r="179" spans="1:10" s="39" customFormat="1" x14ac:dyDescent="0.25">
      <c r="A179" s="37"/>
      <c r="B179" s="37"/>
      <c r="C179" s="37"/>
      <c r="D179" s="37"/>
      <c r="F179" s="38">
        <v>24</v>
      </c>
      <c r="G179" s="38">
        <v>0</v>
      </c>
      <c r="H179" s="38">
        <v>0</v>
      </c>
      <c r="J179" s="167" t="s">
        <v>238</v>
      </c>
    </row>
    <row r="180" spans="1:10" s="39" customFormat="1" x14ac:dyDescent="0.25">
      <c r="A180" s="37"/>
      <c r="B180" s="37"/>
      <c r="C180" s="37"/>
      <c r="D180" s="37"/>
      <c r="F180" s="38">
        <v>25</v>
      </c>
      <c r="G180" s="38">
        <v>0</v>
      </c>
      <c r="H180" s="38">
        <v>0</v>
      </c>
      <c r="J180" s="36" t="s">
        <v>239</v>
      </c>
    </row>
    <row r="181" spans="1:10" s="39" customFormat="1" x14ac:dyDescent="0.25">
      <c r="F181" s="38">
        <v>26</v>
      </c>
      <c r="G181" s="38">
        <v>0</v>
      </c>
      <c r="H181" s="38">
        <v>0</v>
      </c>
      <c r="J181" s="36" t="s">
        <v>240</v>
      </c>
    </row>
    <row r="182" spans="1:10" x14ac:dyDescent="0.25">
      <c r="F182" s="38">
        <v>27</v>
      </c>
      <c r="G182" s="38">
        <v>0</v>
      </c>
      <c r="H182" s="38">
        <v>0</v>
      </c>
    </row>
    <row r="183" spans="1:10" x14ac:dyDescent="0.25">
      <c r="F183" s="38">
        <v>28</v>
      </c>
      <c r="G183" s="38">
        <v>0</v>
      </c>
      <c r="H183" s="38">
        <v>0</v>
      </c>
    </row>
    <row r="184" spans="1:10" x14ac:dyDescent="0.25">
      <c r="F184" s="38">
        <v>29</v>
      </c>
      <c r="G184" s="38">
        <v>0</v>
      </c>
      <c r="H184" s="38">
        <v>0</v>
      </c>
    </row>
    <row r="185" spans="1:10" x14ac:dyDescent="0.25">
      <c r="F185" s="38">
        <v>30</v>
      </c>
      <c r="G185" s="38">
        <v>0</v>
      </c>
      <c r="H185" s="38">
        <v>0</v>
      </c>
    </row>
  </sheetData>
  <mergeCells count="13">
    <mergeCell ref="R30:W30"/>
    <mergeCell ref="B177:C177"/>
    <mergeCell ref="B153:G153"/>
    <mergeCell ref="A132:E132"/>
    <mergeCell ref="J46:M46"/>
    <mergeCell ref="O45:T46"/>
    <mergeCell ref="I2:L2"/>
    <mergeCell ref="E46:G46"/>
    <mergeCell ref="A102:G102"/>
    <mergeCell ref="A117:G117"/>
    <mergeCell ref="A87:G87"/>
    <mergeCell ref="A65:G65"/>
    <mergeCell ref="A46:C46"/>
  </mergeCells>
  <phoneticPr fontId="3" type="noConversion"/>
  <pageMargins left="0.75" right="0.75" top="1" bottom="1" header="0.5" footer="0.5"/>
  <pageSetup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34"/>
  <sheetViews>
    <sheetView topLeftCell="B1" zoomScale="70" zoomScaleNormal="70" workbookViewId="0">
      <selection sqref="A1:R1"/>
    </sheetView>
  </sheetViews>
  <sheetFormatPr defaultRowHeight="15" x14ac:dyDescent="0.25"/>
  <cols>
    <col min="1" max="1" width="1.140625" customWidth="1"/>
    <col min="2" max="2" width="2" customWidth="1"/>
    <col min="3" max="3" width="10.7109375" customWidth="1"/>
    <col min="4" max="17" width="8.140625" customWidth="1"/>
    <col min="18" max="18" width="6.7109375" customWidth="1"/>
  </cols>
  <sheetData>
    <row r="1" spans="1:18" ht="31.5" x14ac:dyDescent="0.5">
      <c r="A1" s="184" t="str">
        <f>Data!R34&amp;"1"</f>
        <v>CSA Monthly Report for January 2020, Report 1</v>
      </c>
      <c r="B1" s="185"/>
      <c r="C1" s="185"/>
      <c r="D1" s="185"/>
      <c r="E1" s="185"/>
      <c r="F1" s="185"/>
      <c r="G1" s="185"/>
      <c r="H1" s="185"/>
      <c r="I1" s="185"/>
      <c r="J1" s="185"/>
      <c r="K1" s="185"/>
      <c r="L1" s="185"/>
      <c r="M1" s="185"/>
      <c r="N1" s="185"/>
      <c r="O1" s="185"/>
      <c r="P1" s="185"/>
      <c r="Q1" s="185"/>
      <c r="R1" s="186"/>
    </row>
    <row r="2" spans="1:18" x14ac:dyDescent="0.25">
      <c r="A2" s="59"/>
      <c r="B2" s="55"/>
      <c r="C2" s="55"/>
      <c r="D2" s="55"/>
      <c r="E2" s="55"/>
      <c r="F2" s="55"/>
      <c r="G2" s="55"/>
      <c r="H2" s="55"/>
      <c r="I2" s="55"/>
      <c r="J2" s="55"/>
      <c r="K2" s="55"/>
      <c r="L2" s="55"/>
      <c r="M2" s="55"/>
      <c r="N2" s="55"/>
      <c r="O2" s="55"/>
      <c r="P2" s="55"/>
      <c r="Q2" s="55"/>
      <c r="R2" s="60"/>
    </row>
    <row r="3" spans="1:18" x14ac:dyDescent="0.25">
      <c r="A3" s="59"/>
      <c r="B3" s="55"/>
      <c r="C3" s="55"/>
      <c r="D3" s="55"/>
      <c r="E3" s="55"/>
      <c r="F3" s="55"/>
      <c r="G3" s="55"/>
      <c r="H3" s="55"/>
      <c r="I3" s="55"/>
      <c r="J3" s="55"/>
      <c r="K3" s="55"/>
      <c r="L3" s="55"/>
      <c r="M3" s="55"/>
      <c r="N3" s="55"/>
      <c r="O3" s="55"/>
      <c r="P3" s="55"/>
      <c r="Q3" s="55"/>
      <c r="R3" s="60"/>
    </row>
    <row r="4" spans="1:18" x14ac:dyDescent="0.25">
      <c r="A4" s="59"/>
      <c r="B4" s="55"/>
      <c r="C4" s="55"/>
      <c r="D4" s="55"/>
      <c r="E4" s="55"/>
      <c r="F4" s="55"/>
      <c r="G4" s="55"/>
      <c r="H4" s="55"/>
      <c r="I4" s="55"/>
      <c r="J4" s="55"/>
      <c r="K4" s="55"/>
      <c r="L4" s="55"/>
      <c r="M4" s="55"/>
      <c r="N4" s="55"/>
      <c r="O4" s="55"/>
      <c r="P4" s="55"/>
      <c r="Q4" s="55"/>
      <c r="R4" s="60"/>
    </row>
    <row r="5" spans="1:18" x14ac:dyDescent="0.25">
      <c r="A5" s="59"/>
      <c r="B5" s="55"/>
      <c r="C5" s="55"/>
      <c r="D5" s="55"/>
      <c r="E5" s="55"/>
      <c r="F5" s="55"/>
      <c r="G5" s="55"/>
      <c r="H5" s="55"/>
      <c r="I5" s="55"/>
      <c r="J5" s="55"/>
      <c r="K5" s="55"/>
      <c r="L5" s="55"/>
      <c r="M5" s="55"/>
      <c r="N5" s="55"/>
      <c r="O5" s="55"/>
      <c r="P5" s="55"/>
      <c r="Q5" s="55"/>
      <c r="R5" s="60"/>
    </row>
    <row r="6" spans="1:18" x14ac:dyDescent="0.25">
      <c r="A6" s="59"/>
      <c r="B6" s="55"/>
      <c r="C6" s="55"/>
      <c r="D6" s="55"/>
      <c r="E6" s="55"/>
      <c r="F6" s="55"/>
      <c r="G6" s="55"/>
      <c r="H6" s="55"/>
      <c r="I6" s="55"/>
      <c r="J6" s="55"/>
      <c r="K6" s="55"/>
      <c r="L6" s="55"/>
      <c r="M6" s="55"/>
      <c r="N6" s="55"/>
      <c r="O6" s="55"/>
      <c r="P6" s="55"/>
      <c r="Q6" s="55"/>
      <c r="R6" s="60"/>
    </row>
    <row r="7" spans="1:18" x14ac:dyDescent="0.25">
      <c r="A7" s="59"/>
      <c r="B7" s="55"/>
      <c r="C7" s="55"/>
      <c r="D7" s="55"/>
      <c r="E7" s="55"/>
      <c r="F7" s="55"/>
      <c r="G7" s="55"/>
      <c r="H7" s="55"/>
      <c r="I7" s="55"/>
      <c r="J7" s="55"/>
      <c r="K7" s="55"/>
      <c r="L7" s="55"/>
      <c r="M7" s="55"/>
      <c r="N7" s="55"/>
      <c r="O7" s="55"/>
      <c r="P7" s="55"/>
      <c r="Q7" s="55"/>
      <c r="R7" s="60"/>
    </row>
    <row r="8" spans="1:18" x14ac:dyDescent="0.25">
      <c r="A8" s="59"/>
      <c r="B8" s="55"/>
      <c r="C8" s="55"/>
      <c r="D8" s="55"/>
      <c r="E8" s="55"/>
      <c r="F8" s="55"/>
      <c r="G8" s="55"/>
      <c r="H8" s="55"/>
      <c r="I8" s="55"/>
      <c r="J8" s="55"/>
      <c r="K8" s="55"/>
      <c r="L8" s="55"/>
      <c r="M8" s="55"/>
      <c r="N8" s="55"/>
      <c r="O8" s="55"/>
      <c r="P8" s="55"/>
      <c r="Q8" s="55"/>
      <c r="R8" s="60"/>
    </row>
    <row r="9" spans="1:18" x14ac:dyDescent="0.25">
      <c r="A9" s="59"/>
      <c r="B9" s="55"/>
      <c r="C9" s="55"/>
      <c r="D9" s="55"/>
      <c r="E9" s="55"/>
      <c r="F9" s="55"/>
      <c r="G9" s="55"/>
      <c r="H9" s="55"/>
      <c r="I9" s="55"/>
      <c r="J9" s="55"/>
      <c r="K9" s="55"/>
      <c r="L9" s="55"/>
      <c r="M9" s="55"/>
      <c r="N9" s="55"/>
      <c r="O9" s="55"/>
      <c r="P9" s="55"/>
      <c r="Q9" s="55"/>
      <c r="R9" s="60"/>
    </row>
    <row r="10" spans="1:18" x14ac:dyDescent="0.25">
      <c r="A10" s="59"/>
      <c r="B10" s="55"/>
      <c r="C10" s="55"/>
      <c r="D10" s="55"/>
      <c r="E10" s="55"/>
      <c r="F10" s="55"/>
      <c r="G10" s="55"/>
      <c r="H10" s="55"/>
      <c r="I10" s="55"/>
      <c r="J10" s="55"/>
      <c r="K10" s="55"/>
      <c r="L10" s="55"/>
      <c r="M10" s="55"/>
      <c r="N10" s="55"/>
      <c r="O10" s="55"/>
      <c r="P10" s="55"/>
      <c r="Q10" s="55"/>
      <c r="R10" s="60"/>
    </row>
    <row r="11" spans="1:18" x14ac:dyDescent="0.25">
      <c r="A11" s="59"/>
      <c r="B11" s="55"/>
      <c r="C11" s="55"/>
      <c r="D11" s="55"/>
      <c r="E11" s="55"/>
      <c r="F11" s="55"/>
      <c r="G11" s="55"/>
      <c r="H11" s="55"/>
      <c r="I11" s="55"/>
      <c r="J11" s="55"/>
      <c r="K11" s="55"/>
      <c r="L11" s="55"/>
      <c r="M11" s="55"/>
      <c r="N11" s="55"/>
      <c r="O11" s="55"/>
      <c r="P11" s="55"/>
      <c r="Q11" s="55"/>
      <c r="R11" s="60"/>
    </row>
    <row r="12" spans="1:18" x14ac:dyDescent="0.25">
      <c r="A12" s="59"/>
      <c r="B12" s="55"/>
      <c r="C12" s="55"/>
      <c r="D12" s="55"/>
      <c r="E12" s="55"/>
      <c r="F12" s="55"/>
      <c r="G12" s="55"/>
      <c r="H12" s="55"/>
      <c r="I12" s="55"/>
      <c r="J12" s="55"/>
      <c r="K12" s="55"/>
      <c r="L12" s="55"/>
      <c r="M12" s="55"/>
      <c r="N12" s="55"/>
      <c r="O12" s="55"/>
      <c r="P12" s="55"/>
      <c r="Q12" s="55"/>
      <c r="R12" s="60"/>
    </row>
    <row r="13" spans="1:18" x14ac:dyDescent="0.25">
      <c r="A13" s="59"/>
      <c r="B13" s="55"/>
      <c r="C13" s="55"/>
      <c r="D13" s="55"/>
      <c r="E13" s="55"/>
      <c r="F13" s="55"/>
      <c r="G13" s="55"/>
      <c r="H13" s="55"/>
      <c r="I13" s="55"/>
      <c r="J13" s="55"/>
      <c r="K13" s="55"/>
      <c r="L13" s="55"/>
      <c r="M13" s="55"/>
      <c r="N13" s="55"/>
      <c r="O13" s="55"/>
      <c r="P13" s="55"/>
      <c r="Q13" s="55"/>
      <c r="R13" s="60"/>
    </row>
    <row r="14" spans="1:18" ht="77.25" customHeight="1" x14ac:dyDescent="0.25">
      <c r="A14" s="59"/>
      <c r="B14" s="55"/>
      <c r="C14" s="55"/>
      <c r="D14" s="55"/>
      <c r="E14" s="55"/>
      <c r="F14" s="55"/>
      <c r="G14" s="55"/>
      <c r="H14" s="55"/>
      <c r="I14" s="55"/>
      <c r="J14" s="55"/>
      <c r="K14" s="55"/>
      <c r="L14" s="55"/>
      <c r="M14" s="55"/>
      <c r="N14" s="55"/>
      <c r="O14" s="55"/>
      <c r="P14" s="55"/>
      <c r="Q14" s="55"/>
      <c r="R14" s="60"/>
    </row>
    <row r="15" spans="1:18" x14ac:dyDescent="0.25">
      <c r="A15" s="59"/>
      <c r="B15" s="55"/>
      <c r="C15" s="55"/>
      <c r="D15" s="55"/>
      <c r="E15" s="55"/>
      <c r="F15" s="55"/>
      <c r="G15" s="55"/>
      <c r="H15" s="55"/>
      <c r="I15" s="55"/>
      <c r="J15" s="55"/>
      <c r="K15" s="55"/>
      <c r="L15" s="55"/>
      <c r="M15" s="55"/>
      <c r="N15" s="55"/>
      <c r="O15" s="55"/>
      <c r="P15" s="55"/>
      <c r="Q15" s="55"/>
      <c r="R15" s="60"/>
    </row>
    <row r="16" spans="1:18" x14ac:dyDescent="0.25">
      <c r="A16" s="59"/>
      <c r="B16" s="55"/>
      <c r="C16" s="55"/>
      <c r="D16" s="55"/>
      <c r="E16" s="55"/>
      <c r="F16" s="55"/>
      <c r="G16" s="55"/>
      <c r="H16" s="55"/>
      <c r="I16" s="55"/>
      <c r="J16" s="55"/>
      <c r="K16" s="55"/>
      <c r="L16" s="55"/>
      <c r="M16" s="55"/>
      <c r="N16" s="55"/>
      <c r="O16" s="55"/>
      <c r="P16" s="55"/>
      <c r="Q16" s="55"/>
      <c r="R16" s="60"/>
    </row>
    <row r="17" spans="1:18" x14ac:dyDescent="0.25">
      <c r="A17" s="59"/>
      <c r="B17" s="55"/>
      <c r="C17" s="55"/>
      <c r="D17" s="55"/>
      <c r="E17" s="55"/>
      <c r="F17" s="55"/>
      <c r="G17" s="55"/>
      <c r="H17" s="55"/>
      <c r="I17" s="55"/>
      <c r="J17" s="55"/>
      <c r="K17" s="55"/>
      <c r="L17" s="55"/>
      <c r="M17" s="55"/>
      <c r="N17" s="55"/>
      <c r="O17" s="55"/>
      <c r="P17" s="55"/>
      <c r="Q17" s="55"/>
      <c r="R17" s="60"/>
    </row>
    <row r="18" spans="1:18" x14ac:dyDescent="0.25">
      <c r="A18" s="59"/>
      <c r="B18" s="55"/>
      <c r="C18" s="55"/>
      <c r="D18" s="55"/>
      <c r="E18" s="55"/>
      <c r="F18" s="55"/>
      <c r="G18" s="55"/>
      <c r="H18" s="55"/>
      <c r="I18" s="55"/>
      <c r="J18" s="55"/>
      <c r="K18" s="55"/>
      <c r="L18" s="55"/>
      <c r="M18" s="55"/>
      <c r="N18" s="55"/>
      <c r="O18" s="55"/>
      <c r="P18" s="55"/>
      <c r="Q18" s="55"/>
      <c r="R18" s="60"/>
    </row>
    <row r="19" spans="1:18" x14ac:dyDescent="0.25">
      <c r="A19" s="59"/>
      <c r="B19" s="55"/>
      <c r="C19" s="55"/>
      <c r="D19" s="55"/>
      <c r="E19" s="55"/>
      <c r="F19" s="55"/>
      <c r="G19" s="55"/>
      <c r="H19" s="55"/>
      <c r="I19" s="55"/>
      <c r="J19" s="55"/>
      <c r="K19" s="55"/>
      <c r="L19" s="55"/>
      <c r="M19" s="55"/>
      <c r="N19" s="55"/>
      <c r="O19" s="55"/>
      <c r="P19" s="55"/>
      <c r="Q19" s="55"/>
      <c r="R19" s="60"/>
    </row>
    <row r="20" spans="1:18" x14ac:dyDescent="0.25">
      <c r="A20" s="59"/>
      <c r="B20" s="55"/>
      <c r="C20" s="55"/>
      <c r="D20" s="55"/>
      <c r="E20" s="55"/>
      <c r="F20" s="55"/>
      <c r="G20" s="55"/>
      <c r="H20" s="55"/>
      <c r="I20" s="55"/>
      <c r="J20" s="55"/>
      <c r="K20" s="55"/>
      <c r="L20" s="55"/>
      <c r="M20" s="55"/>
      <c r="N20" s="55"/>
      <c r="O20" s="55"/>
      <c r="P20" s="55"/>
      <c r="Q20" s="55"/>
      <c r="R20" s="60"/>
    </row>
    <row r="21" spans="1:18" x14ac:dyDescent="0.25">
      <c r="A21" s="59"/>
      <c r="B21" s="55"/>
      <c r="C21" s="55"/>
      <c r="D21" s="55"/>
      <c r="E21" s="55"/>
      <c r="F21" s="55"/>
      <c r="G21" s="55"/>
      <c r="H21" s="55"/>
      <c r="I21" s="55"/>
      <c r="J21" s="55"/>
      <c r="K21" s="55"/>
      <c r="L21" s="55"/>
      <c r="M21" s="55"/>
      <c r="N21" s="55"/>
      <c r="O21" s="55"/>
      <c r="P21" s="55"/>
      <c r="Q21" s="55"/>
      <c r="R21" s="60"/>
    </row>
    <row r="22" spans="1:18" x14ac:dyDescent="0.25">
      <c r="A22" s="59"/>
      <c r="B22" s="55"/>
      <c r="C22" s="55"/>
      <c r="D22" s="55"/>
      <c r="E22" s="55"/>
      <c r="F22" s="55"/>
      <c r="G22" s="55"/>
      <c r="H22" s="55"/>
      <c r="I22" s="55"/>
      <c r="J22" s="55"/>
      <c r="K22" s="55"/>
      <c r="L22" s="55"/>
      <c r="M22" s="55"/>
      <c r="N22" s="55"/>
      <c r="O22" s="55"/>
      <c r="P22" s="55"/>
      <c r="Q22" s="55"/>
      <c r="R22" s="60"/>
    </row>
    <row r="23" spans="1:18" x14ac:dyDescent="0.25">
      <c r="A23" s="59"/>
      <c r="B23" s="55"/>
      <c r="C23" s="55"/>
      <c r="D23" s="55"/>
      <c r="E23" s="55"/>
      <c r="F23" s="55"/>
      <c r="G23" s="55"/>
      <c r="H23" s="55"/>
      <c r="I23" s="55"/>
      <c r="J23" s="55"/>
      <c r="K23" s="55"/>
      <c r="L23" s="55"/>
      <c r="M23" s="55"/>
      <c r="N23" s="55"/>
      <c r="O23" s="55"/>
      <c r="P23" s="55"/>
      <c r="Q23" s="55"/>
      <c r="R23" s="60"/>
    </row>
    <row r="24" spans="1:18" s="14" customFormat="1" x14ac:dyDescent="0.25">
      <c r="A24" s="61"/>
      <c r="B24" s="62"/>
      <c r="C24" s="62"/>
      <c r="D24" s="62"/>
      <c r="E24" s="62"/>
      <c r="F24" s="62"/>
      <c r="G24" s="62"/>
      <c r="H24" s="62"/>
      <c r="I24" s="62"/>
      <c r="J24" s="62"/>
      <c r="K24" s="62"/>
      <c r="L24" s="62"/>
      <c r="M24" s="62"/>
      <c r="N24" s="62"/>
      <c r="O24" s="62"/>
      <c r="P24" s="62"/>
      <c r="Q24" s="62"/>
      <c r="R24" s="63"/>
    </row>
    <row r="25" spans="1:18" x14ac:dyDescent="0.25">
      <c r="A25" s="59"/>
      <c r="B25" s="55"/>
      <c r="C25" s="55"/>
      <c r="D25" s="55"/>
      <c r="E25" s="55"/>
      <c r="F25" s="55"/>
      <c r="G25" s="55"/>
      <c r="H25" s="55"/>
      <c r="I25" s="55"/>
      <c r="J25" s="55"/>
      <c r="K25" s="55"/>
      <c r="L25" s="55"/>
      <c r="M25" s="55"/>
      <c r="N25" s="55"/>
      <c r="O25" s="55"/>
      <c r="P25" s="55"/>
      <c r="Q25" s="55"/>
      <c r="R25" s="60"/>
    </row>
    <row r="26" spans="1:18" x14ac:dyDescent="0.25">
      <c r="A26" s="59"/>
      <c r="B26" s="55"/>
      <c r="C26" s="55"/>
      <c r="D26" s="55"/>
      <c r="E26" s="55"/>
      <c r="F26" s="55"/>
      <c r="G26" s="55"/>
      <c r="H26" s="55"/>
      <c r="I26" s="55"/>
      <c r="J26" s="55"/>
      <c r="K26" s="55"/>
      <c r="L26" s="55"/>
      <c r="M26" s="55"/>
      <c r="N26" s="55"/>
      <c r="O26" s="55"/>
      <c r="P26" s="55"/>
      <c r="Q26" s="55"/>
      <c r="R26" s="60"/>
    </row>
    <row r="27" spans="1:18" ht="31.5" customHeight="1" x14ac:dyDescent="0.25">
      <c r="A27" s="61"/>
      <c r="B27" s="64"/>
      <c r="C27" s="65"/>
      <c r="D27" s="66" t="str">
        <f>Data!A69</f>
        <v>Family/
Youth</v>
      </c>
      <c r="E27" s="66" t="str">
        <f>Data!A70</f>
        <v>DCF</v>
      </c>
      <c r="F27" s="66" t="str">
        <f>Data!A71</f>
        <v>DMH</v>
      </c>
      <c r="G27" s="66" t="str">
        <f>Data!A72</f>
        <v>DYS</v>
      </c>
      <c r="H27" s="66" t="str">
        <f>Data!A73</f>
        <v>Probation</v>
      </c>
      <c r="I27" s="66" t="str">
        <f>Data!A74</f>
        <v>DDS</v>
      </c>
      <c r="J27" s="66" t="str">
        <f>Data!A75</f>
        <v>School</v>
      </c>
      <c r="K27" s="66" t="str">
        <f>Data!A76</f>
        <v>MCI</v>
      </c>
      <c r="L27" s="66" t="str">
        <f>Data!A77</f>
        <v>In-Home</v>
      </c>
      <c r="M27" s="66" t="str">
        <f>Data!A78</f>
        <v>Out-
patient</v>
      </c>
      <c r="N27" s="66" t="str">
        <f>Data!A79</f>
        <v>PCP</v>
      </c>
      <c r="O27" s="66" t="str">
        <f>Data!A80</f>
        <v>Hospital</v>
      </c>
      <c r="P27" s="66" t="str">
        <f>Data!A81</f>
        <v>TCU/
CBAT</v>
      </c>
      <c r="Q27" s="66" t="str">
        <f>Data!A82</f>
        <v>Other</v>
      </c>
      <c r="R27" s="67"/>
    </row>
    <row r="28" spans="1:18" x14ac:dyDescent="0.25">
      <c r="A28" s="59"/>
      <c r="B28" s="68" t="s">
        <v>39</v>
      </c>
      <c r="C28" s="69" t="str">
        <f>Data!R21</f>
        <v>Jan-20 (%)</v>
      </c>
      <c r="D28" s="70">
        <f>Data!C69</f>
        <v>0.14743589743589744</v>
      </c>
      <c r="E28" s="70">
        <f>Data!C70</f>
        <v>0.14102564102564102</v>
      </c>
      <c r="F28" s="70">
        <f>Data!C71</f>
        <v>1.2820512820512821E-3</v>
      </c>
      <c r="G28" s="70">
        <f>Data!C72</f>
        <v>0</v>
      </c>
      <c r="H28" s="70">
        <f>Data!C73</f>
        <v>0</v>
      </c>
      <c r="I28" s="70">
        <f>Data!C74</f>
        <v>0</v>
      </c>
      <c r="J28" s="70">
        <f>Data!C75</f>
        <v>8.461538461538462E-2</v>
      </c>
      <c r="K28" s="70">
        <f>Data!C76</f>
        <v>0.11794871794871795</v>
      </c>
      <c r="L28" s="70">
        <f>Data!C77</f>
        <v>0.1</v>
      </c>
      <c r="M28" s="70">
        <f>Data!C78</f>
        <v>0.18205128205128204</v>
      </c>
      <c r="N28" s="70">
        <f>Data!C79</f>
        <v>5.8974358974358973E-2</v>
      </c>
      <c r="O28" s="70">
        <f>Data!C80</f>
        <v>2.9487179487179487E-2</v>
      </c>
      <c r="P28" s="70">
        <f>Data!C81</f>
        <v>8.9743589743589737E-3</v>
      </c>
      <c r="Q28" s="70">
        <f>Data!C82</f>
        <v>0.12820512820512819</v>
      </c>
      <c r="R28" s="71"/>
    </row>
    <row r="29" spans="1:18" x14ac:dyDescent="0.25">
      <c r="A29" s="59"/>
      <c r="B29" s="72" t="s">
        <v>39</v>
      </c>
      <c r="C29" s="73" t="s">
        <v>44</v>
      </c>
      <c r="D29" s="70">
        <f>Data!G69</f>
        <v>0.15460596950826713</v>
      </c>
      <c r="E29" s="70">
        <f>Data!G70</f>
        <v>0.12948249946317372</v>
      </c>
      <c r="F29" s="70">
        <f>Data!G71</f>
        <v>1.9325746188533391E-3</v>
      </c>
      <c r="G29" s="70">
        <f>Data!G72</f>
        <v>4.2946102641185313E-4</v>
      </c>
      <c r="H29" s="70">
        <f>Data!G73</f>
        <v>6.6566459093837238E-3</v>
      </c>
      <c r="I29" s="70">
        <f>Data!G74</f>
        <v>6.4419153961777973E-4</v>
      </c>
      <c r="J29" s="70">
        <f>Data!G75</f>
        <v>6.4848614988189821E-2</v>
      </c>
      <c r="K29" s="70">
        <f>Data!G76</f>
        <v>0.10307064633884475</v>
      </c>
      <c r="L29" s="70">
        <f>Data!G77</f>
        <v>0.10178226325960919</v>
      </c>
      <c r="M29" s="70">
        <f>Data!G78</f>
        <v>0.17607902082885979</v>
      </c>
      <c r="N29" s="70">
        <f>Data!G79</f>
        <v>7.902082885978097E-2</v>
      </c>
      <c r="O29" s="70">
        <f>Data!G80</f>
        <v>2.6626583637534895E-2</v>
      </c>
      <c r="P29" s="70">
        <f>Data!G81</f>
        <v>1.5245866437620785E-2</v>
      </c>
      <c r="Q29" s="70">
        <f>Data!G82</f>
        <v>0.13957483358385225</v>
      </c>
      <c r="R29" s="66" t="s">
        <v>0</v>
      </c>
    </row>
    <row r="30" spans="1:18" x14ac:dyDescent="0.25">
      <c r="A30" s="59"/>
      <c r="B30" s="74"/>
      <c r="C30" s="69" t="str">
        <f>Data!C68</f>
        <v>Youth</v>
      </c>
      <c r="D30" s="75">
        <f>Data!B69</f>
        <v>115</v>
      </c>
      <c r="E30" s="75">
        <f>Data!B70</f>
        <v>110</v>
      </c>
      <c r="F30" s="75">
        <f>Data!B71</f>
        <v>1</v>
      </c>
      <c r="G30" s="75">
        <f>Data!B72</f>
        <v>0</v>
      </c>
      <c r="H30" s="76">
        <f>Data!B73</f>
        <v>0</v>
      </c>
      <c r="I30" s="75">
        <f>Data!B74</f>
        <v>0</v>
      </c>
      <c r="J30" s="75">
        <f>Data!B75</f>
        <v>66</v>
      </c>
      <c r="K30" s="75">
        <f>Data!B76</f>
        <v>92</v>
      </c>
      <c r="L30" s="75">
        <f>Data!B77</f>
        <v>78</v>
      </c>
      <c r="M30" s="75">
        <f>Data!B78</f>
        <v>142</v>
      </c>
      <c r="N30" s="75">
        <f>Data!B79</f>
        <v>46</v>
      </c>
      <c r="O30" s="75">
        <f>Data!B80</f>
        <v>23</v>
      </c>
      <c r="P30" s="75">
        <f>Data!B81</f>
        <v>7</v>
      </c>
      <c r="Q30" s="75">
        <f>Data!B82</f>
        <v>100</v>
      </c>
      <c r="R30" s="75">
        <f>Data!B83</f>
        <v>780</v>
      </c>
    </row>
    <row r="31" spans="1:18" x14ac:dyDescent="0.25">
      <c r="A31" s="59"/>
      <c r="B31" s="74"/>
      <c r="C31" s="73" t="s">
        <v>38</v>
      </c>
      <c r="D31" s="75">
        <f>Data!F69</f>
        <v>720</v>
      </c>
      <c r="E31" s="75">
        <f>Data!F70</f>
        <v>603</v>
      </c>
      <c r="F31" s="75">
        <f>Data!F71</f>
        <v>9</v>
      </c>
      <c r="G31" s="75">
        <f>Data!F72</f>
        <v>2</v>
      </c>
      <c r="H31" s="76">
        <f>Data!F73</f>
        <v>31</v>
      </c>
      <c r="I31" s="75">
        <f>Data!F74</f>
        <v>3</v>
      </c>
      <c r="J31" s="75">
        <f>Data!F75</f>
        <v>302</v>
      </c>
      <c r="K31" s="75">
        <f>Data!F76</f>
        <v>480</v>
      </c>
      <c r="L31" s="75">
        <f>Data!F77</f>
        <v>474</v>
      </c>
      <c r="M31" s="75">
        <f>Data!F78</f>
        <v>820</v>
      </c>
      <c r="N31" s="75">
        <f>Data!F79</f>
        <v>368</v>
      </c>
      <c r="O31" s="75">
        <f>Data!F80</f>
        <v>124</v>
      </c>
      <c r="P31" s="75">
        <f>Data!F81</f>
        <v>71</v>
      </c>
      <c r="Q31" s="75">
        <f>Data!F82</f>
        <v>650</v>
      </c>
      <c r="R31" s="75">
        <f>Data!F83</f>
        <v>4657</v>
      </c>
    </row>
    <row r="32" spans="1:18" ht="6.75" customHeight="1" x14ac:dyDescent="0.25">
      <c r="A32" s="59"/>
      <c r="B32" s="74"/>
      <c r="C32" s="74"/>
      <c r="D32" s="74"/>
      <c r="E32" s="74"/>
      <c r="F32" s="74"/>
      <c r="G32" s="74"/>
      <c r="H32" s="74"/>
      <c r="I32" s="74"/>
      <c r="J32" s="74"/>
      <c r="K32" s="74"/>
      <c r="L32" s="74"/>
      <c r="M32" s="74"/>
      <c r="N32" s="74"/>
      <c r="O32" s="74"/>
      <c r="P32" s="74"/>
      <c r="Q32" s="74"/>
      <c r="R32" s="77"/>
    </row>
    <row r="33" spans="1:18" x14ac:dyDescent="0.25">
      <c r="A33" s="59"/>
      <c r="B33" s="74"/>
      <c r="C33" s="74" t="str">
        <f>Data!R27</f>
        <v>Prepared by the Massachusetts Behavioral Health Partnership on 2/25/2020.</v>
      </c>
      <c r="D33" s="74"/>
      <c r="E33" s="74"/>
      <c r="F33" s="74"/>
      <c r="G33" s="74"/>
      <c r="H33" s="74"/>
      <c r="I33" s="74"/>
      <c r="J33" s="74"/>
      <c r="K33" s="74"/>
      <c r="L33" s="74"/>
      <c r="M33" s="74"/>
      <c r="N33" s="74"/>
      <c r="O33" s="74"/>
      <c r="P33" s="74"/>
      <c r="Q33" s="74"/>
      <c r="R33" s="77"/>
    </row>
    <row r="34" spans="1:18" x14ac:dyDescent="0.25">
      <c r="A34" s="78"/>
      <c r="B34" s="79"/>
      <c r="C34" s="111"/>
      <c r="D34" s="79"/>
      <c r="E34" s="79"/>
      <c r="F34" s="79"/>
      <c r="G34" s="79"/>
      <c r="H34" s="79"/>
      <c r="I34" s="79"/>
      <c r="J34" s="79"/>
      <c r="K34" s="79"/>
      <c r="L34" s="79"/>
      <c r="M34" s="79"/>
      <c r="N34" s="79"/>
      <c r="O34" s="79"/>
      <c r="P34" s="79"/>
      <c r="Q34" s="79"/>
      <c r="R34" s="80"/>
    </row>
  </sheetData>
  <sheetProtection password="CAD1" sheet="1"/>
  <mergeCells count="1">
    <mergeCell ref="A1:R1"/>
  </mergeCells>
  <phoneticPr fontId="3" type="noConversion"/>
  <pageMargins left="0.2" right="0.22" top="0.21" bottom="0.23" header="0.16" footer="0.17"/>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5"/>
  <sheetViews>
    <sheetView zoomScale="70" zoomScaleNormal="70" workbookViewId="0">
      <selection sqref="A1:M1"/>
    </sheetView>
  </sheetViews>
  <sheetFormatPr defaultRowHeight="15" x14ac:dyDescent="0.25"/>
  <cols>
    <col min="1" max="1" width="1.140625" customWidth="1"/>
    <col min="2" max="2" width="2" customWidth="1"/>
    <col min="3" max="3" width="9.7109375" customWidth="1"/>
    <col min="4" max="4" width="15" customWidth="1"/>
    <col min="5" max="10" width="13.85546875" customWidth="1"/>
    <col min="11" max="11" width="14.5703125" customWidth="1"/>
    <col min="12" max="12" width="6.7109375" customWidth="1"/>
    <col min="13" max="13" width="1.28515625" customWidth="1"/>
  </cols>
  <sheetData>
    <row r="1" spans="1:13" ht="31.5" x14ac:dyDescent="0.5">
      <c r="A1" s="184" t="str">
        <f>Data!R34&amp;"2"</f>
        <v>CSA Monthly Report for January 2020, Report 2</v>
      </c>
      <c r="B1" s="185"/>
      <c r="C1" s="185"/>
      <c r="D1" s="185"/>
      <c r="E1" s="185"/>
      <c r="F1" s="185"/>
      <c r="G1" s="185"/>
      <c r="H1" s="185"/>
      <c r="I1" s="185"/>
      <c r="J1" s="185"/>
      <c r="K1" s="185"/>
      <c r="L1" s="185"/>
      <c r="M1" s="186"/>
    </row>
    <row r="2" spans="1:13" ht="6" customHeight="1"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ht="8.25" customHeight="1" x14ac:dyDescent="0.25">
      <c r="A26" s="59"/>
      <c r="B26" s="55"/>
      <c r="C26" s="55"/>
      <c r="D26" s="55"/>
      <c r="E26" s="55"/>
      <c r="F26" s="55"/>
      <c r="G26" s="55"/>
      <c r="H26" s="55"/>
      <c r="I26" s="55"/>
      <c r="J26" s="55"/>
      <c r="K26" s="55"/>
      <c r="L26" s="55"/>
      <c r="M26" s="60"/>
    </row>
    <row r="27" spans="1:13" ht="48" customHeight="1" x14ac:dyDescent="0.25">
      <c r="A27" s="61"/>
      <c r="B27" s="64"/>
      <c r="C27" s="65"/>
      <c r="D27" s="81" t="str">
        <f>Data!A91</f>
        <v>Service Started</v>
      </c>
      <c r="E27" s="81" t="str">
        <f>Data!A92</f>
        <v>Initial Appt Offered</v>
      </c>
      <c r="F27" s="81" t="str">
        <f>Data!A93</f>
        <v>Family Not Yet Reached</v>
      </c>
      <c r="G27" s="81" t="str">
        <f>Data!A94</f>
        <v>Not MH Eligible</v>
      </c>
      <c r="H27" s="81" t="str">
        <f>Data!A95</f>
        <v>Referred to Other Service</v>
      </c>
      <c r="I27" s="81" t="str">
        <f>Data!A96</f>
        <v>Family Declines Service</v>
      </c>
      <c r="J27" s="81" t="str">
        <f>Data!A97</f>
        <v>Waiting for Preferred Staff</v>
      </c>
      <c r="K27" s="81" t="str">
        <f>Data!A98</f>
        <v>Waiting to Schedule 1st Appt</v>
      </c>
      <c r="L27" s="64"/>
      <c r="M27" s="60"/>
    </row>
    <row r="28" spans="1:13" x14ac:dyDescent="0.25">
      <c r="A28" s="59"/>
      <c r="B28" s="68" t="s">
        <v>39</v>
      </c>
      <c r="C28" s="69" t="str">
        <f>Data!R21</f>
        <v>Jan-20 (%)</v>
      </c>
      <c r="D28" s="70">
        <f>Data!C91</f>
        <v>0.5461538461538461</v>
      </c>
      <c r="E28" s="70">
        <f>Data!C92</f>
        <v>5.2564102564102565E-2</v>
      </c>
      <c r="F28" s="70">
        <f>Data!C93</f>
        <v>9.4871794871794868E-2</v>
      </c>
      <c r="G28" s="70">
        <f>Data!C94</f>
        <v>3.5897435897435895E-2</v>
      </c>
      <c r="H28" s="70">
        <f>Data!C95</f>
        <v>3.8461538461538464E-2</v>
      </c>
      <c r="I28" s="70">
        <f>Data!C96</f>
        <v>0.15128205128205127</v>
      </c>
      <c r="J28" s="70">
        <f>Data!C97</f>
        <v>1.2820512820512821E-3</v>
      </c>
      <c r="K28" s="70">
        <f>Data!C98</f>
        <v>7.9487179487179482E-2</v>
      </c>
      <c r="L28" s="82"/>
      <c r="M28" s="60"/>
    </row>
    <row r="29" spans="1:13" x14ac:dyDescent="0.25">
      <c r="A29" s="59"/>
      <c r="B29" s="72" t="s">
        <v>39</v>
      </c>
      <c r="C29" s="73" t="s">
        <v>44</v>
      </c>
      <c r="D29" s="70">
        <f>Data!G91</f>
        <v>0.59738028773888774</v>
      </c>
      <c r="E29" s="70">
        <f>Data!G92</f>
        <v>9.2334120678548414E-3</v>
      </c>
      <c r="F29" s="70">
        <f>Data!G93</f>
        <v>9.3622503757783984E-2</v>
      </c>
      <c r="G29" s="70">
        <f>Data!G94</f>
        <v>4.0584066995920119E-2</v>
      </c>
      <c r="H29" s="70">
        <f>Data!G95</f>
        <v>5.3682628301481641E-2</v>
      </c>
      <c r="I29" s="70">
        <f>Data!G96</f>
        <v>0.18960704316083316</v>
      </c>
      <c r="J29" s="70">
        <f>Data!G97</f>
        <v>2.1473051320592657E-4</v>
      </c>
      <c r="K29" s="70">
        <f>Data!G98</f>
        <v>1.5675327464032638E-2</v>
      </c>
      <c r="L29" s="66" t="s">
        <v>0</v>
      </c>
      <c r="M29" s="60"/>
    </row>
    <row r="30" spans="1:13" x14ac:dyDescent="0.25">
      <c r="A30" s="59"/>
      <c r="B30" s="74"/>
      <c r="C30" s="69" t="str">
        <f>Data!C68</f>
        <v>Youth</v>
      </c>
      <c r="D30" s="75">
        <f>Data!B91</f>
        <v>426</v>
      </c>
      <c r="E30" s="75">
        <f>Data!B92</f>
        <v>41</v>
      </c>
      <c r="F30" s="75">
        <f>Data!B93</f>
        <v>74</v>
      </c>
      <c r="G30" s="75">
        <f>Data!B94</f>
        <v>28</v>
      </c>
      <c r="H30" s="75">
        <f>Data!B95</f>
        <v>30</v>
      </c>
      <c r="I30" s="75">
        <f>Data!B96</f>
        <v>118</v>
      </c>
      <c r="J30" s="75">
        <f>Data!B97</f>
        <v>1</v>
      </c>
      <c r="K30" s="75">
        <f>Data!B98</f>
        <v>62</v>
      </c>
      <c r="L30" s="75">
        <f>Data!B99</f>
        <v>780</v>
      </c>
      <c r="M30" s="60"/>
    </row>
    <row r="31" spans="1:13" x14ac:dyDescent="0.25">
      <c r="A31" s="59"/>
      <c r="B31" s="74"/>
      <c r="C31" s="73" t="s">
        <v>38</v>
      </c>
      <c r="D31" s="75">
        <f>Data!F91</f>
        <v>2782</v>
      </c>
      <c r="E31" s="75">
        <f>Data!F92</f>
        <v>43</v>
      </c>
      <c r="F31" s="75">
        <f>Data!F93</f>
        <v>436</v>
      </c>
      <c r="G31" s="75">
        <f>Data!F94</f>
        <v>189</v>
      </c>
      <c r="H31" s="75">
        <f>Data!F95</f>
        <v>250</v>
      </c>
      <c r="I31" s="75">
        <f>Data!F96</f>
        <v>883</v>
      </c>
      <c r="J31" s="75">
        <f>Data!F97</f>
        <v>1</v>
      </c>
      <c r="K31" s="75">
        <f>Data!F98</f>
        <v>73</v>
      </c>
      <c r="L31" s="75">
        <f>Data!F99</f>
        <v>4657</v>
      </c>
      <c r="M31" s="60"/>
    </row>
    <row r="32" spans="1:13" ht="9" customHeight="1" x14ac:dyDescent="0.25">
      <c r="A32" s="59"/>
      <c r="B32" s="74"/>
      <c r="C32" s="74"/>
      <c r="D32" s="74"/>
      <c r="E32" s="74"/>
      <c r="F32" s="74"/>
      <c r="G32" s="74"/>
      <c r="H32" s="74"/>
      <c r="I32" s="74"/>
      <c r="J32" s="74"/>
      <c r="K32" s="74"/>
      <c r="L32" s="74"/>
      <c r="M32" s="60"/>
    </row>
    <row r="33" spans="1:13" ht="15" customHeight="1" x14ac:dyDescent="0.25">
      <c r="A33" s="59"/>
      <c r="B33" s="74"/>
      <c r="C33" s="74" t="str">
        <f>Data!R27</f>
        <v>Prepared by the Massachusetts Behavioral Health Partnership on 2/25/2020.</v>
      </c>
      <c r="D33" s="74"/>
      <c r="E33" s="74"/>
      <c r="F33" s="74"/>
      <c r="G33" s="74"/>
      <c r="H33" s="74"/>
      <c r="I33" s="74"/>
      <c r="J33" s="74"/>
      <c r="K33" s="74"/>
      <c r="L33" s="74"/>
      <c r="M33" s="60"/>
    </row>
    <row r="34" spans="1:13" ht="9" customHeight="1" x14ac:dyDescent="0.25">
      <c r="A34" s="78"/>
      <c r="B34" s="79"/>
      <c r="C34" s="111"/>
      <c r="D34" s="79"/>
      <c r="E34" s="79"/>
      <c r="F34" s="79"/>
      <c r="G34" s="79"/>
      <c r="H34" s="79"/>
      <c r="I34" s="79"/>
      <c r="J34" s="79"/>
      <c r="K34" s="79"/>
      <c r="L34" s="79"/>
      <c r="M34" s="83"/>
    </row>
    <row r="35" spans="1:13" x14ac:dyDescent="0.25">
      <c r="B35" s="15"/>
    </row>
  </sheetData>
  <sheetProtection password="CAD1" sheet="1"/>
  <mergeCells count="1">
    <mergeCell ref="A1:M1"/>
  </mergeCells>
  <phoneticPr fontId="3" type="noConversion"/>
  <pageMargins left="0.2" right="0.22" top="0.25" bottom="0.23" header="0.16" footer="0.17"/>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5"/>
  <sheetViews>
    <sheetView zoomScale="65" zoomScaleNormal="65" workbookViewId="0">
      <selection sqref="A1:P1"/>
    </sheetView>
  </sheetViews>
  <sheetFormatPr defaultRowHeight="15" x14ac:dyDescent="0.25"/>
  <cols>
    <col min="1" max="1" width="1.140625" customWidth="1"/>
    <col min="2" max="2" width="2" customWidth="1"/>
    <col min="3" max="3" width="19.5703125" customWidth="1"/>
    <col min="4" max="15" width="8.140625" customWidth="1"/>
    <col min="16" max="16" width="15.7109375" customWidth="1"/>
  </cols>
  <sheetData>
    <row r="1" spans="1:16" ht="41.25" customHeight="1" x14ac:dyDescent="0.5">
      <c r="A1" s="184" t="str">
        <f>Data!R34&amp;"3"</f>
        <v>CSA Monthly Report for January 2020, Report 3</v>
      </c>
      <c r="B1" s="185"/>
      <c r="C1" s="185"/>
      <c r="D1" s="185"/>
      <c r="E1" s="185"/>
      <c r="F1" s="185"/>
      <c r="G1" s="185"/>
      <c r="H1" s="185"/>
      <c r="I1" s="185"/>
      <c r="J1" s="185"/>
      <c r="K1" s="185"/>
      <c r="L1" s="185"/>
      <c r="M1" s="185"/>
      <c r="N1" s="185"/>
      <c r="O1" s="185"/>
      <c r="P1" s="186"/>
    </row>
    <row r="2" spans="1:16" ht="30.75" customHeight="1" x14ac:dyDescent="0.25">
      <c r="A2" s="59"/>
      <c r="B2" s="55"/>
      <c r="C2" s="55"/>
      <c r="D2" s="55"/>
      <c r="E2" s="55"/>
      <c r="F2" s="55"/>
      <c r="G2" s="55"/>
      <c r="H2" s="55"/>
      <c r="I2" s="55"/>
      <c r="J2" s="55"/>
      <c r="K2" s="55"/>
      <c r="L2" s="55"/>
      <c r="M2" s="55"/>
      <c r="N2" s="55"/>
      <c r="O2" s="55"/>
      <c r="P2" s="60"/>
    </row>
    <row r="3" spans="1:16" x14ac:dyDescent="0.25">
      <c r="A3" s="59"/>
      <c r="B3" s="55"/>
      <c r="C3" s="55"/>
      <c r="D3" s="55"/>
      <c r="E3" s="55"/>
      <c r="F3" s="55"/>
      <c r="G3" s="55"/>
      <c r="H3" s="55"/>
      <c r="I3" s="55"/>
      <c r="J3" s="55"/>
      <c r="K3" s="55"/>
      <c r="L3" s="55"/>
      <c r="M3" s="55"/>
      <c r="N3" s="55"/>
      <c r="O3" s="55"/>
      <c r="P3" s="60"/>
    </row>
    <row r="4" spans="1:16" x14ac:dyDescent="0.25">
      <c r="A4" s="59"/>
      <c r="B4" s="55"/>
      <c r="C4" s="55"/>
      <c r="D4" s="55"/>
      <c r="E4" s="55"/>
      <c r="F4" s="55"/>
      <c r="G4" s="55"/>
      <c r="H4" s="55"/>
      <c r="I4" s="55"/>
      <c r="J4" s="55"/>
      <c r="K4" s="55"/>
      <c r="L4" s="55"/>
      <c r="M4" s="55"/>
      <c r="N4" s="55"/>
      <c r="O4" s="55"/>
      <c r="P4" s="60"/>
    </row>
    <row r="5" spans="1:16" x14ac:dyDescent="0.25">
      <c r="A5" s="59"/>
      <c r="B5" s="55"/>
      <c r="C5" s="55"/>
      <c r="D5" s="55"/>
      <c r="E5" s="55"/>
      <c r="F5" s="55"/>
      <c r="G5" s="55"/>
      <c r="H5" s="55"/>
      <c r="I5" s="55"/>
      <c r="J5" s="55"/>
      <c r="K5" s="55"/>
      <c r="L5" s="55"/>
      <c r="M5" s="55"/>
      <c r="N5" s="55"/>
      <c r="O5" s="55"/>
      <c r="P5" s="60"/>
    </row>
    <row r="6" spans="1:16" x14ac:dyDescent="0.25">
      <c r="A6" s="59"/>
      <c r="B6" s="55"/>
      <c r="C6" s="55"/>
      <c r="D6" s="55"/>
      <c r="E6" s="55"/>
      <c r="F6" s="55"/>
      <c r="G6" s="55"/>
      <c r="H6" s="55"/>
      <c r="I6" s="55"/>
      <c r="J6" s="55"/>
      <c r="K6" s="55"/>
      <c r="L6" s="55"/>
      <c r="M6" s="55"/>
      <c r="N6" s="55"/>
      <c r="O6" s="55"/>
      <c r="P6" s="60"/>
    </row>
    <row r="7" spans="1:16" x14ac:dyDescent="0.25">
      <c r="A7" s="59"/>
      <c r="B7" s="55"/>
      <c r="C7" s="55"/>
      <c r="D7" s="55"/>
      <c r="E7" s="55"/>
      <c r="F7" s="55"/>
      <c r="G7" s="55"/>
      <c r="H7" s="55"/>
      <c r="I7" s="55"/>
      <c r="J7" s="55"/>
      <c r="K7" s="55"/>
      <c r="L7" s="55"/>
      <c r="M7" s="55"/>
      <c r="N7" s="55"/>
      <c r="O7" s="55"/>
      <c r="P7" s="60"/>
    </row>
    <row r="8" spans="1:16" x14ac:dyDescent="0.25">
      <c r="A8" s="59"/>
      <c r="B8" s="55"/>
      <c r="C8" s="55"/>
      <c r="D8" s="55"/>
      <c r="E8" s="55"/>
      <c r="F8" s="55"/>
      <c r="G8" s="55"/>
      <c r="H8" s="55"/>
      <c r="I8" s="55"/>
      <c r="J8" s="55"/>
      <c r="K8" s="55"/>
      <c r="L8" s="55"/>
      <c r="M8" s="55"/>
      <c r="N8" s="55"/>
      <c r="O8" s="55"/>
      <c r="P8" s="60"/>
    </row>
    <row r="9" spans="1:16" x14ac:dyDescent="0.25">
      <c r="A9" s="59"/>
      <c r="B9" s="55"/>
      <c r="C9" s="55"/>
      <c r="D9" s="55"/>
      <c r="E9" s="55"/>
      <c r="F9" s="55"/>
      <c r="G9" s="55"/>
      <c r="H9" s="55"/>
      <c r="I9" s="55"/>
      <c r="J9" s="55"/>
      <c r="K9" s="55"/>
      <c r="L9" s="55"/>
      <c r="M9" s="55"/>
      <c r="N9" s="55"/>
      <c r="O9" s="55"/>
      <c r="P9" s="60"/>
    </row>
    <row r="10" spans="1:16" x14ac:dyDescent="0.25">
      <c r="A10" s="59"/>
      <c r="B10" s="55"/>
      <c r="C10" s="55"/>
      <c r="D10" s="55"/>
      <c r="E10" s="55"/>
      <c r="F10" s="55"/>
      <c r="G10" s="55"/>
      <c r="H10" s="55"/>
      <c r="I10" s="55"/>
      <c r="J10" s="55"/>
      <c r="K10" s="55"/>
      <c r="L10" s="55"/>
      <c r="M10" s="55"/>
      <c r="N10" s="55"/>
      <c r="O10" s="55"/>
      <c r="P10" s="60"/>
    </row>
    <row r="11" spans="1:16" x14ac:dyDescent="0.25">
      <c r="A11" s="59"/>
      <c r="B11" s="55"/>
      <c r="C11" s="55"/>
      <c r="D11" s="55"/>
      <c r="E11" s="55"/>
      <c r="F11" s="55"/>
      <c r="G11" s="55"/>
      <c r="H11" s="55"/>
      <c r="I11" s="55"/>
      <c r="J11" s="55"/>
      <c r="K11" s="55"/>
      <c r="L11" s="55"/>
      <c r="M11" s="55"/>
      <c r="N11" s="55"/>
      <c r="O11" s="55"/>
      <c r="P11" s="60"/>
    </row>
    <row r="12" spans="1:16" x14ac:dyDescent="0.25">
      <c r="A12" s="59"/>
      <c r="B12" s="55"/>
      <c r="C12" s="55"/>
      <c r="D12" s="55"/>
      <c r="E12" s="55"/>
      <c r="F12" s="55"/>
      <c r="G12" s="55"/>
      <c r="H12" s="55"/>
      <c r="I12" s="55"/>
      <c r="J12" s="55"/>
      <c r="K12" s="55"/>
      <c r="L12" s="55"/>
      <c r="M12" s="55"/>
      <c r="N12" s="55"/>
      <c r="O12" s="55"/>
      <c r="P12" s="60"/>
    </row>
    <row r="13" spans="1:16" x14ac:dyDescent="0.25">
      <c r="A13" s="59"/>
      <c r="B13" s="55"/>
      <c r="C13" s="55"/>
      <c r="D13" s="55"/>
      <c r="E13" s="55"/>
      <c r="F13" s="55"/>
      <c r="G13" s="55"/>
      <c r="H13" s="55"/>
      <c r="I13" s="55"/>
      <c r="J13" s="55"/>
      <c r="K13" s="55"/>
      <c r="L13" s="55"/>
      <c r="M13" s="55"/>
      <c r="N13" s="55"/>
      <c r="O13" s="55"/>
      <c r="P13" s="60"/>
    </row>
    <row r="14" spans="1:16" ht="77.25" customHeight="1" x14ac:dyDescent="0.25">
      <c r="A14" s="59"/>
      <c r="B14" s="55"/>
      <c r="C14" s="55"/>
      <c r="D14" s="55"/>
      <c r="E14" s="55"/>
      <c r="F14" s="55"/>
      <c r="G14" s="55"/>
      <c r="H14" s="55"/>
      <c r="I14" s="55"/>
      <c r="J14" s="55"/>
      <c r="K14" s="55"/>
      <c r="L14" s="55"/>
      <c r="M14" s="55"/>
      <c r="N14" s="55"/>
      <c r="O14" s="55"/>
      <c r="P14" s="60"/>
    </row>
    <row r="15" spans="1:16" x14ac:dyDescent="0.25">
      <c r="A15" s="59"/>
      <c r="B15" s="55"/>
      <c r="C15" s="55"/>
      <c r="D15" s="55"/>
      <c r="E15" s="55"/>
      <c r="F15" s="55"/>
      <c r="G15" s="55"/>
      <c r="H15" s="55"/>
      <c r="I15" s="55"/>
      <c r="J15" s="55"/>
      <c r="K15" s="55"/>
      <c r="L15" s="55"/>
      <c r="M15" s="55"/>
      <c r="N15" s="55"/>
      <c r="O15" s="55"/>
      <c r="P15" s="60"/>
    </row>
    <row r="16" spans="1:16" x14ac:dyDescent="0.25">
      <c r="A16" s="59"/>
      <c r="B16" s="55"/>
      <c r="C16" s="55"/>
      <c r="D16" s="55"/>
      <c r="E16" s="55"/>
      <c r="F16" s="55"/>
      <c r="G16" s="55"/>
      <c r="H16" s="55"/>
      <c r="I16" s="55"/>
      <c r="J16" s="55"/>
      <c r="K16" s="55"/>
      <c r="L16" s="55"/>
      <c r="M16" s="55"/>
      <c r="N16" s="55"/>
      <c r="O16" s="55"/>
      <c r="P16" s="60"/>
    </row>
    <row r="17" spans="1:24" x14ac:dyDescent="0.25">
      <c r="A17" s="59"/>
      <c r="B17" s="55"/>
      <c r="C17" s="55"/>
      <c r="D17" s="55"/>
      <c r="E17" s="55"/>
      <c r="F17" s="55"/>
      <c r="G17" s="55"/>
      <c r="H17" s="55"/>
      <c r="I17" s="55"/>
      <c r="J17" s="55"/>
      <c r="K17" s="55"/>
      <c r="L17" s="55"/>
      <c r="M17" s="55"/>
      <c r="N17" s="55"/>
      <c r="O17" s="55"/>
      <c r="P17" s="60"/>
    </row>
    <row r="18" spans="1:24" x14ac:dyDescent="0.25">
      <c r="A18" s="59"/>
      <c r="B18" s="55"/>
      <c r="C18" s="55"/>
      <c r="D18" s="55"/>
      <c r="E18" s="55"/>
      <c r="F18" s="55"/>
      <c r="G18" s="55"/>
      <c r="H18" s="55"/>
      <c r="I18" s="55"/>
      <c r="J18" s="55"/>
      <c r="K18" s="55"/>
      <c r="L18" s="55"/>
      <c r="M18" s="55"/>
      <c r="N18" s="55"/>
      <c r="O18" s="55"/>
      <c r="P18" s="60"/>
    </row>
    <row r="19" spans="1:24" x14ac:dyDescent="0.25">
      <c r="A19" s="59"/>
      <c r="B19" s="55"/>
      <c r="C19" s="55"/>
      <c r="D19" s="55"/>
      <c r="E19" s="55"/>
      <c r="F19" s="55"/>
      <c r="G19" s="55"/>
      <c r="H19" s="55"/>
      <c r="I19" s="55"/>
      <c r="J19" s="55"/>
      <c r="K19" s="55"/>
      <c r="L19" s="55"/>
      <c r="M19" s="55"/>
      <c r="N19" s="55"/>
      <c r="O19" s="55"/>
      <c r="P19" s="60"/>
    </row>
    <row r="20" spans="1:24" x14ac:dyDescent="0.25">
      <c r="A20" s="59"/>
      <c r="B20" s="55"/>
      <c r="C20" s="55"/>
      <c r="D20" s="55"/>
      <c r="E20" s="55"/>
      <c r="F20" s="55"/>
      <c r="G20" s="55"/>
      <c r="H20" s="55"/>
      <c r="I20" s="55"/>
      <c r="J20" s="55"/>
      <c r="K20" s="55"/>
      <c r="L20" s="55"/>
      <c r="M20" s="55"/>
      <c r="N20" s="55"/>
      <c r="O20" s="55"/>
      <c r="P20" s="60"/>
    </row>
    <row r="21" spans="1:24" x14ac:dyDescent="0.25">
      <c r="A21" s="59"/>
      <c r="B21" s="55"/>
      <c r="C21" s="55"/>
      <c r="D21" s="55"/>
      <c r="E21" s="55"/>
      <c r="F21" s="55"/>
      <c r="G21" s="55"/>
      <c r="H21" s="55"/>
      <c r="I21" s="55"/>
      <c r="J21" s="55"/>
      <c r="K21" s="55"/>
      <c r="L21" s="55"/>
      <c r="M21" s="55"/>
      <c r="N21" s="55"/>
      <c r="O21" s="55"/>
      <c r="P21" s="60"/>
    </row>
    <row r="22" spans="1:24" x14ac:dyDescent="0.25">
      <c r="A22" s="59"/>
      <c r="B22" s="55"/>
      <c r="C22" s="55"/>
      <c r="D22" s="55"/>
      <c r="E22" s="55"/>
      <c r="F22" s="55"/>
      <c r="G22" s="55"/>
      <c r="H22" s="55"/>
      <c r="I22" s="55"/>
      <c r="J22" s="55"/>
      <c r="K22" s="55"/>
      <c r="L22" s="55"/>
      <c r="M22" s="55"/>
      <c r="N22" s="55"/>
      <c r="O22" s="55"/>
      <c r="P22" s="60"/>
    </row>
    <row r="23" spans="1:24" x14ac:dyDescent="0.25">
      <c r="A23" s="59"/>
      <c r="B23" s="55"/>
      <c r="C23" s="55"/>
      <c r="D23" s="55"/>
      <c r="E23" s="55"/>
      <c r="F23" s="55"/>
      <c r="G23" s="55"/>
      <c r="H23" s="55"/>
      <c r="I23" s="55"/>
      <c r="J23" s="55"/>
      <c r="K23" s="55"/>
      <c r="L23" s="55"/>
      <c r="M23" s="55"/>
      <c r="N23" s="55"/>
      <c r="O23" s="55"/>
      <c r="P23" s="60"/>
    </row>
    <row r="24" spans="1:24" s="14" customFormat="1" x14ac:dyDescent="0.25">
      <c r="A24" s="61"/>
      <c r="B24" s="62"/>
      <c r="C24" s="62"/>
      <c r="D24" s="62"/>
      <c r="E24" s="62"/>
      <c r="F24" s="62"/>
      <c r="G24" s="62"/>
      <c r="H24" s="62"/>
      <c r="I24" s="62"/>
      <c r="J24" s="62"/>
      <c r="K24" s="62"/>
      <c r="L24" s="62"/>
      <c r="M24" s="62"/>
      <c r="N24" s="62"/>
      <c r="O24" s="62"/>
      <c r="P24" s="63"/>
      <c r="X24"/>
    </row>
    <row r="25" spans="1:24" x14ac:dyDescent="0.25">
      <c r="A25" s="59"/>
      <c r="B25" s="55"/>
      <c r="C25" s="55"/>
      <c r="D25" s="55"/>
      <c r="E25" s="55"/>
      <c r="F25" s="55"/>
      <c r="G25" s="55"/>
      <c r="H25" s="55"/>
      <c r="I25" s="55"/>
      <c r="J25" s="55"/>
      <c r="K25" s="55"/>
      <c r="L25" s="55"/>
      <c r="M25" s="55"/>
      <c r="N25" s="55"/>
      <c r="O25" s="55"/>
      <c r="P25" s="60"/>
    </row>
    <row r="26" spans="1:24" x14ac:dyDescent="0.25">
      <c r="A26" s="59"/>
      <c r="B26" s="55"/>
      <c r="C26" s="55"/>
      <c r="D26" s="55"/>
      <c r="E26" s="55"/>
      <c r="F26" s="55"/>
      <c r="G26" s="55"/>
      <c r="H26" s="55"/>
      <c r="I26" s="55"/>
      <c r="J26" s="55"/>
      <c r="K26" s="55"/>
      <c r="L26" s="55"/>
      <c r="M26" s="55"/>
      <c r="N26" s="55"/>
      <c r="O26" s="55"/>
      <c r="P26" s="60"/>
    </row>
    <row r="27" spans="1:24" x14ac:dyDescent="0.25">
      <c r="A27" s="61"/>
      <c r="B27" s="64"/>
      <c r="C27" s="65"/>
      <c r="D27" s="66" t="s">
        <v>51</v>
      </c>
      <c r="E27" s="66" t="s">
        <v>52</v>
      </c>
      <c r="F27" s="66" t="s">
        <v>53</v>
      </c>
      <c r="G27" s="66" t="s">
        <v>54</v>
      </c>
      <c r="H27" s="66" t="s">
        <v>55</v>
      </c>
      <c r="I27" s="66" t="s">
        <v>56</v>
      </c>
      <c r="J27" s="66" t="s">
        <v>57</v>
      </c>
      <c r="K27" s="66" t="s">
        <v>58</v>
      </c>
      <c r="L27" s="66" t="s">
        <v>59</v>
      </c>
      <c r="M27" s="66" t="s">
        <v>60</v>
      </c>
      <c r="N27" s="66" t="s">
        <v>61</v>
      </c>
      <c r="O27" s="66" t="s">
        <v>62</v>
      </c>
      <c r="P27" s="60"/>
    </row>
    <row r="28" spans="1:24" x14ac:dyDescent="0.25">
      <c r="A28" s="59"/>
      <c r="B28" s="68" t="s">
        <v>39</v>
      </c>
      <c r="C28" s="69" t="s">
        <v>114</v>
      </c>
      <c r="D28" s="84">
        <f>Data!O5</f>
        <v>17.7192118226601</v>
      </c>
      <c r="E28" s="84">
        <f>Data!O6</f>
        <v>13.32620320855615</v>
      </c>
      <c r="F28" s="84">
        <f>Data!O7</f>
        <v>13.603896103896103</v>
      </c>
      <c r="G28" s="84">
        <f>Data!O8</f>
        <v>14.682692307692308</v>
      </c>
      <c r="H28" s="84">
        <f>Data!O9</f>
        <v>13.525821596244132</v>
      </c>
      <c r="I28" s="84">
        <f>Data!O10</f>
        <v>12.80058651026393</v>
      </c>
      <c r="J28" s="84">
        <f>Data!O11</f>
        <v>11.223790322580646</v>
      </c>
      <c r="K28" s="84"/>
      <c r="L28" s="84"/>
      <c r="M28" s="84"/>
      <c r="N28" s="84"/>
      <c r="O28" s="84"/>
      <c r="P28" s="60"/>
    </row>
    <row r="29" spans="1:24" x14ac:dyDescent="0.25">
      <c r="A29" s="59"/>
      <c r="B29" s="155" t="s">
        <v>39</v>
      </c>
      <c r="C29" s="69" t="s">
        <v>180</v>
      </c>
      <c r="D29" s="157">
        <f>Data!L19</f>
        <v>7</v>
      </c>
      <c r="E29" s="157">
        <f>Data!L20</f>
        <v>4</v>
      </c>
      <c r="F29" s="157">
        <f>Data!L21</f>
        <v>6</v>
      </c>
      <c r="G29" s="157">
        <f>Data!L22</f>
        <v>6</v>
      </c>
      <c r="H29" s="157">
        <f>Data!L23</f>
        <v>7</v>
      </c>
      <c r="I29" s="157">
        <f>Data!L24</f>
        <v>7</v>
      </c>
      <c r="J29" s="157">
        <f>Data!L25</f>
        <v>5</v>
      </c>
      <c r="K29" s="157"/>
      <c r="L29" s="157"/>
      <c r="M29" s="157"/>
      <c r="N29" s="157"/>
      <c r="O29" s="157"/>
      <c r="P29" s="60"/>
    </row>
    <row r="30" spans="1:24" x14ac:dyDescent="0.25">
      <c r="A30" s="59"/>
      <c r="B30" s="156" t="s">
        <v>39</v>
      </c>
      <c r="C30" s="69" t="s">
        <v>181</v>
      </c>
      <c r="D30" s="158">
        <f>Data!M19</f>
        <v>1</v>
      </c>
      <c r="E30" s="158">
        <f>Data!M20</f>
        <v>1</v>
      </c>
      <c r="F30" s="158">
        <f>Data!M21</f>
        <v>2</v>
      </c>
      <c r="G30" s="158">
        <f>Data!M22</f>
        <v>1</v>
      </c>
      <c r="H30" s="158">
        <f>Data!M23</f>
        <v>1</v>
      </c>
      <c r="I30" s="158">
        <f>Data!M24</f>
        <v>2</v>
      </c>
      <c r="J30" s="158">
        <f>Data!M25</f>
        <v>1</v>
      </c>
      <c r="K30" s="158"/>
      <c r="L30" s="158"/>
      <c r="M30" s="158"/>
      <c r="N30" s="158"/>
      <c r="O30" s="158"/>
      <c r="P30" s="60"/>
    </row>
    <row r="31" spans="1:24" x14ac:dyDescent="0.25">
      <c r="A31" s="59"/>
      <c r="B31" s="74"/>
      <c r="C31" s="69" t="str">
        <f>Data!C68</f>
        <v>Youth</v>
      </c>
      <c r="D31" s="76">
        <f>Data!P5</f>
        <v>406</v>
      </c>
      <c r="E31" s="76">
        <f>Data!P6</f>
        <v>374</v>
      </c>
      <c r="F31" s="76">
        <f>Data!P7</f>
        <v>308</v>
      </c>
      <c r="G31" s="76">
        <f>Data!P8</f>
        <v>520</v>
      </c>
      <c r="H31" s="76">
        <f>Data!P9</f>
        <v>426</v>
      </c>
      <c r="I31" s="76">
        <f>Data!P10</f>
        <v>341</v>
      </c>
      <c r="J31" s="76">
        <f>Data!P11</f>
        <v>496</v>
      </c>
      <c r="K31" s="76"/>
      <c r="L31" s="76"/>
      <c r="M31" s="76"/>
      <c r="N31" s="76"/>
      <c r="O31" s="76"/>
      <c r="P31" s="60"/>
    </row>
    <row r="32" spans="1:24" x14ac:dyDescent="0.25">
      <c r="A32" s="59"/>
      <c r="B32" s="74"/>
      <c r="C32" s="112"/>
      <c r="D32" s="113"/>
      <c r="E32" s="113"/>
      <c r="F32" s="113"/>
      <c r="G32" s="113"/>
      <c r="H32" s="113"/>
      <c r="I32" s="113"/>
      <c r="K32" s="113"/>
      <c r="L32" s="113"/>
      <c r="M32" s="113"/>
      <c r="N32" s="113"/>
      <c r="O32" s="113"/>
      <c r="P32" s="60"/>
    </row>
    <row r="33" spans="1:16" x14ac:dyDescent="0.25">
      <c r="A33" s="59"/>
      <c r="B33" s="74"/>
      <c r="C33" s="74" t="str">
        <f>Data!R27</f>
        <v>Prepared by the Massachusetts Behavioral Health Partnership on 2/25/2020.</v>
      </c>
      <c r="D33" s="74"/>
      <c r="E33" s="74"/>
      <c r="F33" s="74"/>
      <c r="G33" s="74"/>
      <c r="H33" s="74"/>
      <c r="I33" s="74"/>
      <c r="J33" s="74"/>
      <c r="K33" s="74"/>
      <c r="L33" s="74"/>
      <c r="M33" s="74"/>
      <c r="N33" s="74"/>
      <c r="O33" s="74"/>
      <c r="P33" s="60"/>
    </row>
    <row r="34" spans="1:16" x14ac:dyDescent="0.25">
      <c r="A34" s="78"/>
      <c r="B34" s="79"/>
      <c r="C34" s="111"/>
      <c r="D34" s="79"/>
      <c r="E34" s="79"/>
      <c r="F34" s="79"/>
      <c r="G34" s="79"/>
      <c r="H34" s="79"/>
      <c r="I34" s="79"/>
      <c r="J34" s="79"/>
      <c r="K34" s="79"/>
      <c r="L34" s="79"/>
      <c r="M34" s="79"/>
      <c r="N34" s="79"/>
      <c r="O34" s="79"/>
      <c r="P34" s="83"/>
    </row>
    <row r="35" spans="1:16" x14ac:dyDescent="0.25">
      <c r="B35" s="15"/>
    </row>
  </sheetData>
  <sheetProtection algorithmName="SHA-512" hashValue="oqWAMNYE50NDqWItjQRabz/OApyPGkAALX7ldMcVlnMSf+zv95EmyhOYZy5go9l4P9KFse/ouNROgxrebx8w+A==" saltValue="phRPnBxRrBC4JnsJjaYtkQ==" spinCount="100000" sheet="1"/>
  <mergeCells count="1">
    <mergeCell ref="A1:P1"/>
  </mergeCells>
  <pageMargins left="0.2" right="0.22" top="0.31" bottom="0.25" header="0.16" footer="0.18"/>
  <pageSetup scale="9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N37"/>
  <sheetViews>
    <sheetView zoomScale="75" zoomScaleNormal="100" workbookViewId="0">
      <selection sqref="A1:N1"/>
    </sheetView>
  </sheetViews>
  <sheetFormatPr defaultRowHeight="15" x14ac:dyDescent="0.25"/>
  <cols>
    <col min="1" max="1" width="2.85546875" customWidth="1"/>
    <col min="3" max="3" width="9.85546875" customWidth="1"/>
    <col min="4" max="4" width="4.5703125" customWidth="1"/>
    <col min="6" max="6" width="16.5703125" customWidth="1"/>
    <col min="7" max="7" width="6.28515625" customWidth="1"/>
    <col min="8" max="8" width="4.28515625" customWidth="1"/>
    <col min="10" max="10" width="17.5703125" customWidth="1"/>
    <col min="11" max="11" width="11.42578125" customWidth="1"/>
    <col min="12" max="12" width="9.7109375" customWidth="1"/>
    <col min="13" max="13" width="19.28515625" customWidth="1"/>
    <col min="14" max="14" width="5.5703125" customWidth="1"/>
  </cols>
  <sheetData>
    <row r="1" spans="1:14" ht="31.5" x14ac:dyDescent="0.5">
      <c r="A1" s="184" t="str">
        <f>Data!R34&amp;"4"</f>
        <v>CSA Monthly Report for January 2020, Report 4</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53.25" customHeight="1" x14ac:dyDescent="0.4">
      <c r="A3" s="59"/>
      <c r="B3" s="187" t="s">
        <v>168</v>
      </c>
      <c r="C3" s="187"/>
      <c r="D3" s="187"/>
      <c r="E3" s="187"/>
      <c r="F3" s="187"/>
      <c r="G3" s="187"/>
      <c r="H3" s="187"/>
      <c r="I3" s="187"/>
      <c r="J3" s="187"/>
      <c r="K3" s="187"/>
      <c r="L3" s="187"/>
      <c r="M3" s="187"/>
      <c r="N3" s="60"/>
    </row>
    <row r="4" spans="1:14" ht="6" customHeight="1"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9.75" customHeight="1" x14ac:dyDescent="0.25">
      <c r="A34" s="59"/>
      <c r="B34" s="55"/>
      <c r="C34" s="55"/>
      <c r="D34" s="55"/>
      <c r="E34" s="55"/>
      <c r="F34" s="55"/>
      <c r="G34" s="55"/>
      <c r="H34" s="55"/>
      <c r="I34" s="55"/>
      <c r="J34" s="55"/>
      <c r="K34" s="55"/>
      <c r="L34" s="55"/>
      <c r="M34" s="55"/>
      <c r="N34" s="60"/>
    </row>
    <row r="35" spans="1:14" ht="18.75" x14ac:dyDescent="0.3">
      <c r="A35" s="59"/>
      <c r="B35" s="85" t="s">
        <v>121</v>
      </c>
      <c r="C35" s="85"/>
      <c r="D35" s="55"/>
      <c r="E35" s="55"/>
      <c r="F35" s="55"/>
      <c r="I35" s="86">
        <f>Data!R61</f>
        <v>496</v>
      </c>
      <c r="J35" s="55"/>
      <c r="K35" s="55"/>
      <c r="L35" s="55"/>
      <c r="M35" s="55"/>
      <c r="N35" s="60"/>
    </row>
    <row r="36" spans="1:14" ht="19.5" customHeight="1" x14ac:dyDescent="0.3">
      <c r="A36" s="59"/>
      <c r="B36" s="85"/>
      <c r="C36" s="55"/>
      <c r="D36" s="55"/>
      <c r="E36" s="55"/>
      <c r="F36" s="55"/>
      <c r="G36" s="55"/>
      <c r="H36" s="55"/>
      <c r="I36" s="55"/>
      <c r="J36" s="55"/>
      <c r="K36" s="55"/>
      <c r="L36" s="55"/>
      <c r="M36" s="55"/>
      <c r="N36" s="60"/>
    </row>
    <row r="37" spans="1:14" ht="25.5" customHeight="1" x14ac:dyDescent="0.25">
      <c r="A37" s="78"/>
      <c r="B37" s="87" t="str">
        <f>Data!R27</f>
        <v>Prepared by the Massachusetts Behavioral Health Partnership on 2/25/2020.</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33" right="0.22" top="0.22" bottom="0.24" header="0.16" footer="0.17"/>
  <pageSetup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zoomScale="70" zoomScaleNormal="70" workbookViewId="0">
      <selection sqref="A1:N1"/>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Data!R34&amp;"5"</f>
        <v>CSA Monthly Report for January 2020, Report 5</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
        <v>154</v>
      </c>
      <c r="B3" s="191"/>
      <c r="C3" s="191"/>
      <c r="D3" s="191"/>
      <c r="E3" s="191"/>
      <c r="F3" s="191"/>
      <c r="G3" s="191"/>
      <c r="H3" s="191"/>
      <c r="I3" s="191"/>
      <c r="J3" s="191"/>
      <c r="K3" s="191"/>
      <c r="L3" s="191"/>
      <c r="M3" s="191"/>
      <c r="N3" s="192"/>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108</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2/25/2020.</v>
      </c>
      <c r="C37" s="55"/>
      <c r="D37" s="55"/>
      <c r="E37" s="55"/>
      <c r="F37" s="55"/>
      <c r="G37" s="55"/>
      <c r="H37" s="55"/>
      <c r="I37" s="55"/>
      <c r="J37" s="55"/>
      <c r="K37" s="55"/>
      <c r="L37" s="55"/>
      <c r="M37" s="55"/>
      <c r="N37" s="60"/>
    </row>
    <row r="38" spans="1:14" x14ac:dyDescent="0.25">
      <c r="A38" s="78"/>
      <c r="B38" s="111"/>
      <c r="C38" s="87"/>
      <c r="D38" s="87"/>
      <c r="E38" s="87"/>
      <c r="F38" s="87"/>
      <c r="G38" s="87"/>
      <c r="H38" s="87"/>
      <c r="I38" s="87"/>
      <c r="J38" s="87"/>
      <c r="K38" s="87"/>
      <c r="L38" s="87"/>
      <c r="M38" s="87"/>
      <c r="N38" s="83"/>
    </row>
  </sheetData>
  <sheetProtection password="CAD1" sheet="1"/>
  <mergeCells count="2">
    <mergeCell ref="A1:N1"/>
    <mergeCell ref="A3:N3"/>
  </mergeCells>
  <phoneticPr fontId="3" type="noConversion"/>
  <pageMargins left="0.5" right="0.22" top="0.27" bottom="0.28999999999999998" header="0.17" footer="0.17"/>
  <pageSetup scale="9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37"/>
  <sheetViews>
    <sheetView zoomScale="70" zoomScaleNormal="70" workbookViewId="0">
      <selection sqref="A1:N1"/>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Data!R34&amp;"6"</f>
        <v>CSA Monthly Report for January 2020, Report 6</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59"/>
      <c r="B3" s="193" t="str">
        <f>Data!R36</f>
        <v>Distribution of Youth Waiting by Days Waiting for Current Month</v>
      </c>
      <c r="C3" s="193"/>
      <c r="D3" s="193"/>
      <c r="E3" s="193"/>
      <c r="F3" s="193"/>
      <c r="G3" s="193"/>
      <c r="H3" s="193"/>
      <c r="I3" s="193"/>
      <c r="J3" s="193"/>
      <c r="K3" s="193"/>
      <c r="L3" s="193"/>
      <c r="M3" s="193"/>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108</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78"/>
      <c r="B37" s="87" t="str">
        <f>Data!R27</f>
        <v>Prepared by the Massachusetts Behavioral Health Partnership on 2/25/2020.</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2" right="0.22" top="0.27" bottom="0.28999999999999998" header="0.17" footer="0.17"/>
  <pageSetup scale="9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N36"/>
  <sheetViews>
    <sheetView zoomScale="70" zoomScaleNormal="70" workbookViewId="0">
      <selection sqref="A1:N1"/>
    </sheetView>
  </sheetViews>
  <sheetFormatPr defaultRowHeight="15" x14ac:dyDescent="0.25"/>
  <cols>
    <col min="5" max="5" width="14.7109375" customWidth="1"/>
  </cols>
  <sheetData>
    <row r="1" spans="1:14" ht="46.5" customHeight="1" x14ac:dyDescent="0.5">
      <c r="A1" s="184" t="str">
        <f>Data!R34&amp;"7"</f>
        <v>CSA Monthly Report for January 2020, Report 7</v>
      </c>
      <c r="B1" s="188"/>
      <c r="C1" s="188"/>
      <c r="D1" s="188"/>
      <c r="E1" s="188"/>
      <c r="F1" s="188"/>
      <c r="G1" s="188"/>
      <c r="H1" s="188"/>
      <c r="I1" s="188"/>
      <c r="J1" s="188"/>
      <c r="K1" s="188"/>
      <c r="L1" s="188"/>
      <c r="M1" s="188"/>
      <c r="N1" s="189"/>
    </row>
    <row r="2" spans="1:14" ht="17.25" customHeight="1" x14ac:dyDescent="0.5">
      <c r="A2" s="88"/>
      <c r="B2" s="89"/>
      <c r="C2" s="89"/>
      <c r="D2" s="89"/>
      <c r="E2" s="89"/>
      <c r="F2" s="89"/>
      <c r="G2" s="89"/>
      <c r="H2" s="89"/>
      <c r="I2" s="89"/>
      <c r="J2" s="89"/>
      <c r="K2" s="89"/>
      <c r="L2" s="89"/>
      <c r="M2" s="89"/>
      <c r="N2" s="90"/>
    </row>
    <row r="3" spans="1:14" x14ac:dyDescent="0.25">
      <c r="A3" s="59"/>
      <c r="B3" s="55"/>
      <c r="C3" s="55"/>
      <c r="D3" s="55"/>
      <c r="E3" s="55"/>
      <c r="F3" s="55"/>
      <c r="G3" s="55"/>
      <c r="H3" s="55"/>
      <c r="I3" s="55"/>
      <c r="J3" s="55"/>
      <c r="K3" s="55"/>
      <c r="L3" s="55"/>
      <c r="M3" s="55"/>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2/25/2020.</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1:N1"/>
  </mergeCells>
  <phoneticPr fontId="3" type="noConversion"/>
  <pageMargins left="0.2" right="0.21" top="0.27" bottom="0.27" header="0.16" footer="0.17"/>
  <pageSetup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N35"/>
  <sheetViews>
    <sheetView zoomScale="70" zoomScaleNormal="70" workbookViewId="0">
      <selection sqref="A1:N1"/>
    </sheetView>
  </sheetViews>
  <sheetFormatPr defaultRowHeight="15" x14ac:dyDescent="0.25"/>
  <cols>
    <col min="1" max="1" width="1.85546875" customWidth="1"/>
    <col min="2" max="2" width="0" hidden="1" customWidth="1"/>
    <col min="4" max="4" width="9.5703125" customWidth="1"/>
    <col min="9" max="9" width="14.85546875" customWidth="1"/>
    <col min="11" max="11" width="13.7109375" customWidth="1"/>
    <col min="12" max="12" width="19.5703125" customWidth="1"/>
    <col min="14" max="14" width="10.5703125" customWidth="1"/>
  </cols>
  <sheetData>
    <row r="1" spans="1:14" ht="42.75" customHeight="1" x14ac:dyDescent="0.5">
      <c r="A1" s="184" t="str">
        <f>Data!R34&amp;"8"</f>
        <v>CSA Monthly Report for January 2020, Report 8</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tr">
        <f>Data!R38</f>
        <v>Distribution of ICC Youth At End of Month by CSA for Current Month</v>
      </c>
      <c r="B3" s="193"/>
      <c r="C3" s="193"/>
      <c r="D3" s="193"/>
      <c r="E3" s="193"/>
      <c r="F3" s="193"/>
      <c r="G3" s="193"/>
      <c r="H3" s="193"/>
      <c r="I3" s="193"/>
      <c r="J3" s="193"/>
      <c r="K3" s="193"/>
      <c r="L3" s="193"/>
      <c r="M3" s="193"/>
      <c r="N3" s="194"/>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9.25" customHeight="1" x14ac:dyDescent="0.25">
      <c r="A34" s="59"/>
      <c r="B34" s="55"/>
      <c r="C34" s="55" t="str">
        <f>Data!R27</f>
        <v>Prepared by the Massachusetts Behavioral Health Partnership on 2/25/2020.</v>
      </c>
      <c r="D34" s="55"/>
      <c r="E34" s="55"/>
      <c r="F34" s="55"/>
      <c r="G34" s="55"/>
      <c r="H34" s="55"/>
      <c r="I34" s="55"/>
      <c r="J34" s="55"/>
      <c r="K34" s="55"/>
      <c r="L34" s="55"/>
      <c r="M34" s="55"/>
      <c r="N34" s="60"/>
    </row>
    <row r="35" spans="1:14" x14ac:dyDescent="0.25">
      <c r="A35" s="78"/>
      <c r="B35" s="87"/>
      <c r="C35" s="111"/>
      <c r="D35" s="87"/>
      <c r="E35" s="87"/>
      <c r="F35" s="87"/>
      <c r="G35" s="87"/>
      <c r="H35" s="87"/>
      <c r="I35" s="87"/>
      <c r="J35" s="87"/>
      <c r="K35" s="87"/>
      <c r="L35" s="87"/>
      <c r="M35" s="87"/>
      <c r="N35" s="83"/>
    </row>
  </sheetData>
  <sheetProtection password="CAD1" sheet="1"/>
  <mergeCells count="2">
    <mergeCell ref="A1:N1"/>
    <mergeCell ref="A3:N3"/>
  </mergeCells>
  <phoneticPr fontId="3" type="noConversion"/>
  <pageMargins left="0.22" right="0.21" top="0.3" bottom="0.26" header="0.21" footer="0.17"/>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Explanation of Report</vt:lpstr>
      <vt:lpstr>Referral Sources</vt:lpstr>
      <vt:lpstr>Referral Outcome</vt:lpstr>
      <vt:lpstr>Time to Initial Appointment</vt:lpstr>
      <vt:lpstr>Distribution Initial Appt</vt:lpstr>
      <vt:lpstr>Youth Waiting by CSA</vt:lpstr>
      <vt:lpstr>Youth Waiting by Time</vt:lpstr>
      <vt:lpstr>ICC Youth Enrolled at Month End</vt:lpstr>
      <vt:lpstr>ICC Youth by CSA</vt:lpstr>
      <vt:lpstr>Discharge Reason</vt:lpstr>
      <vt:lpstr>LOS by Discharge Reason</vt:lpstr>
      <vt:lpstr>ICC Coordinator FTEs</vt:lpstr>
      <vt:lpstr>Family Partner FTEs</vt:lpstr>
      <vt:lpstr>Youth with FP</vt:lpstr>
      <vt:lpstr>Caseload Distribution</vt:lpstr>
      <vt:lpstr>Data</vt:lpstr>
      <vt:lpstr>'Caseload Distribution'!Print_Area</vt:lpstr>
      <vt:lpstr>'Discharge Reason'!Print_Area</vt:lpstr>
      <vt:lpstr>'Distribution Initial Appt'!Print_Area</vt:lpstr>
      <vt:lpstr>'Explanation of Report'!Print_Area</vt:lpstr>
      <vt:lpstr>'Family Partner FTEs'!Print_Area</vt:lpstr>
      <vt:lpstr>'ICC Coordinator FTEs'!Print_Area</vt:lpstr>
      <vt:lpstr>'ICC Youth by CSA'!Print_Area</vt:lpstr>
      <vt:lpstr>'ICC Youth Enrolled at Month End'!Print_Area</vt:lpstr>
      <vt:lpstr>'LOS by Discharge Reason'!Print_Area</vt:lpstr>
      <vt:lpstr>'Referral Outcome'!Print_Area</vt:lpstr>
      <vt:lpstr>'Referral Sources'!Print_Area</vt:lpstr>
      <vt:lpstr>'Time to Initial Appointment'!Print_Area</vt:lpstr>
      <vt:lpstr>'Youth Waiting by CSA'!Print_Area</vt:lpstr>
      <vt:lpstr>'Youth Waiting by Time'!Print_Area</vt:lpstr>
      <vt:lpstr>'Youth with FP'!Print_Area</vt:lpstr>
    </vt:vector>
  </TitlesOfParts>
  <Company>ValueOptions - MBHP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emorse1</dc:creator>
  <cp:lastModifiedBy>Straus, John</cp:lastModifiedBy>
  <cp:lastPrinted>2012-03-30T20:12:01Z</cp:lastPrinted>
  <dcterms:created xsi:type="dcterms:W3CDTF">2009-09-01T19:00:46Z</dcterms:created>
  <dcterms:modified xsi:type="dcterms:W3CDTF">2020-02-26T18:37:35Z</dcterms:modified>
</cp:coreProperties>
</file>