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June\"/>
    </mc:Choice>
  </mc:AlternateContent>
  <bookViews>
    <workbookView xWindow="360" yWindow="20" windowWidth="12420" windowHeight="683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L29" i="57" l="1"/>
  <c r="K29" i="57"/>
  <c r="I29" i="57"/>
  <c r="H29" i="57"/>
  <c r="G29" i="57"/>
  <c r="F29" i="57"/>
  <c r="E29" i="57"/>
  <c r="D29" i="57"/>
  <c r="N28" i="57"/>
  <c r="J28" i="57"/>
  <c r="G31" i="57"/>
  <c r="F28" i="57"/>
  <c r="I31" i="57"/>
  <c r="H28" i="57"/>
  <c r="K28" i="57"/>
  <c r="H31" i="57"/>
  <c r="G28" i="57"/>
  <c r="D31" i="57"/>
  <c r="M31" i="57"/>
  <c r="L28" i="57"/>
  <c r="E31" i="57"/>
  <c r="D28" i="57"/>
  <c r="K30" i="57"/>
  <c r="G30" i="57"/>
  <c r="E28" i="57"/>
  <c r="I30" i="57"/>
  <c r="M28" i="57"/>
  <c r="L30" i="57"/>
  <c r="D30" i="57"/>
  <c r="J31" i="57"/>
  <c r="N30" i="57"/>
  <c r="J30" i="57"/>
  <c r="F30" i="57"/>
  <c r="I28" i="57"/>
  <c r="M30" i="57"/>
  <c r="E30" i="57"/>
  <c r="F31" i="57"/>
  <c r="H30" i="57"/>
  <c r="H30" i="37"/>
  <c r="E30" i="36"/>
  <c r="J30" i="37"/>
  <c r="J28" i="29"/>
  <c r="O30" i="57"/>
  <c r="O28" i="57"/>
  <c r="J29" i="57"/>
  <c r="O31" i="57"/>
  <c r="F28" i="29"/>
  <c r="I28" i="29"/>
  <c r="I30" i="37"/>
  <c r="D28" i="36"/>
  <c r="G30" i="36"/>
  <c r="D28" i="29"/>
  <c r="G28" i="29"/>
  <c r="K31" i="57"/>
  <c r="M29" i="57"/>
  <c r="N31" i="57"/>
  <c r="O29" i="57"/>
  <c r="A1" i="21"/>
  <c r="N29" i="57"/>
  <c r="L31" i="57"/>
  <c r="B35" i="43"/>
  <c r="C33" i="29"/>
  <c r="C33" i="57"/>
  <c r="B37" i="54"/>
  <c r="B37" i="41"/>
  <c r="C33" i="36"/>
  <c r="B35" i="50"/>
  <c r="C33" i="37"/>
  <c r="A42" i="27"/>
  <c r="C33" i="21"/>
  <c r="B37" i="49"/>
  <c r="B37" i="51"/>
  <c r="C34" i="44"/>
  <c r="B35" i="48"/>
  <c r="K28" i="29"/>
  <c r="H30" i="29"/>
  <c r="K30" i="29"/>
  <c r="D30" i="37"/>
  <c r="D30" i="36"/>
  <c r="G28" i="37"/>
  <c r="K28" i="37"/>
  <c r="I35" i="51"/>
  <c r="E28" i="29"/>
  <c r="F30" i="36"/>
  <c r="K30" i="36"/>
  <c r="K30" i="37"/>
  <c r="F30" i="37"/>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 r="F31" i="29" l="1"/>
  <c r="K31" i="29"/>
  <c r="K29" i="29"/>
  <c r="D31" i="29"/>
  <c r="I29" i="29" l="1"/>
  <c r="I31" i="29"/>
  <c r="J29" i="29"/>
  <c r="J31" i="29"/>
  <c r="H29" i="29"/>
  <c r="H31" i="29"/>
  <c r="E29" i="29"/>
  <c r="E31" i="29"/>
  <c r="G29" i="29"/>
  <c r="G31" i="29"/>
  <c r="D29" i="29"/>
  <c r="L31" i="29"/>
  <c r="F29" i="29"/>
  <c r="D31" i="21" l="1"/>
  <c r="D30" i="21" l="1"/>
  <c r="G30" i="21" l="1"/>
  <c r="L30" i="21"/>
  <c r="O30" i="21"/>
  <c r="M30" i="21"/>
  <c r="E30" i="21"/>
  <c r="J30" i="21"/>
  <c r="K30" i="21"/>
  <c r="P30" i="21"/>
  <c r="H30" i="21"/>
  <c r="Q30" i="21"/>
  <c r="I30" i="21"/>
  <c r="N30" i="21"/>
  <c r="F30" i="21"/>
  <c r="R30" i="21" l="1"/>
  <c r="D28" i="21"/>
  <c r="I28" i="21"/>
  <c r="K28" i="21"/>
  <c r="J28" i="21"/>
  <c r="O28" i="21"/>
  <c r="N28" i="21"/>
  <c r="P28" i="21"/>
  <c r="M28" i="21"/>
  <c r="G28" i="21"/>
  <c r="F28" i="21"/>
  <c r="Q28" i="21"/>
  <c r="H28" i="21"/>
  <c r="E28" i="21"/>
  <c r="L28" i="21"/>
  <c r="G31" i="21" l="1"/>
  <c r="K31" i="21"/>
  <c r="O31" i="21"/>
  <c r="H31" i="21"/>
  <c r="L31" i="21"/>
  <c r="P31" i="21"/>
  <c r="E31" i="21"/>
  <c r="I31" i="21"/>
  <c r="M31" i="21"/>
  <c r="Q31" i="21"/>
  <c r="F31" i="21"/>
  <c r="J31" i="21"/>
  <c r="N31" i="21"/>
  <c r="R31" i="21" l="1"/>
  <c r="D29" i="21"/>
  <c r="J29" i="21"/>
  <c r="Q29" i="21"/>
  <c r="I29" i="21"/>
  <c r="P29" i="21"/>
  <c r="H29" i="21"/>
  <c r="K29" i="21"/>
  <c r="N29" i="21"/>
  <c r="F29" i="21"/>
  <c r="M29" i="21"/>
  <c r="E29" i="21"/>
  <c r="L29" i="21"/>
  <c r="O29" i="21"/>
  <c r="G29" i="21"/>
</calcChain>
</file>

<file path=xl/sharedStrings.xml><?xml version="1.0" encoding="utf-8"?>
<sst xmlns="http://schemas.openxmlformats.org/spreadsheetml/2006/main" count="574" uniqueCount="240">
  <si>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</si>
  <si>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</si>
  <si>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</si>
  <si>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</si>
  <si>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</si>
  <si>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</si>
  <si>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</si>
  <si>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</si>
  <si>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</si>
  <si>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</si>
  <si>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</si>
  <si>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</si>
  <si>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</si>
  <si>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</si>
  <si>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</si>
  <si>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</si>
  <si>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</si>
  <si>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</si>
  <si>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</si>
  <si>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</si>
  <si>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</si>
  <si>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</si>
  <si>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</si>
  <si>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</si>
  <si>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</si>
  <si>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</si>
  <si>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</si>
  <si>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</si>
  <si>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</si>
  <si>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</si>
  <si>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</si>
  <si>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</si>
  <si>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</si>
  <si>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</si>
  <si>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</si>
  <si>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</si>
  <si>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</si>
  <si>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</si>
  <si>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</si>
  <si>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</si>
  <si>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</si>
  <si>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</si>
  <si>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</si>
  <si>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</si>
  <si>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</si>
  <si>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</si>
  <si>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</si>
  <si>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</si>
  <si>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</si>
  <si>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</si>
  <si>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</si>
  <si>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</si>
  <si>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</si>
  <si>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</si>
  <si>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</si>
  <si>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</si>
  <si>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</si>
  <si>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</si>
  <si>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</si>
  <si>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</si>
  <si>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</si>
  <si>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</si>
  <si>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</si>
  <si>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</si>
  <si>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</si>
  <si>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</si>
  <si>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</si>
  <si>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</si>
  <si>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</si>
  <si>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</si>
  <si>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</si>
  <si>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</si>
  <si>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</si>
  <si>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</si>
  <si>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</si>
  <si>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</si>
  <si>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</si>
  <si>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</si>
  <si>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</si>
  <si>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</si>
  <si>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</si>
  <si>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</si>
  <si>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</si>
  <si>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</si>
  <si>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</si>
  <si>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</si>
  <si>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</si>
  <si>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</si>
  <si>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</si>
  <si>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</si>
  <si>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</si>
  <si>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</si>
  <si>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</si>
  <si>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</si>
  <si>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</si>
  <si>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</si>
  <si>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</si>
  <si>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</si>
  <si>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</si>
  <si>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</si>
  <si>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</si>
  <si>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</si>
  <si>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</si>
  <si>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</si>
  <si>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</si>
  <si>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</si>
  <si>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</si>
  <si>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</si>
  <si>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</si>
  <si>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</si>
  <si>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</si>
  <si>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</si>
  <si>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</si>
  <si>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</si>
  <si>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</si>
  <si>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</si>
  <si>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</si>
  <si>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</si>
  <si>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</si>
  <si>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</si>
  <si>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</si>
  <si>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</si>
  <si>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</si>
  <si>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</si>
  <si>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</si>
  <si>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</si>
  <si>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</si>
  <si>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</si>
  <si>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</si>
  <si>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</si>
  <si>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</si>
  <si>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</si>
  <si>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</si>
  <si>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</si>
  <si>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</si>
  <si>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</si>
  <si>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</si>
  <si>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</si>
  <si>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</si>
  <si>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</si>
  <si>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</si>
  <si>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</si>
  <si>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</si>
  <si>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</si>
  <si>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</si>
  <si>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</si>
  <si>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</si>
  <si>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</si>
  <si>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</si>
  <si>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</si>
  <si>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</si>
  <si>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</si>
  <si>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</si>
  <si>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</si>
  <si>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</si>
  <si>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</si>
  <si>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</si>
  <si>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</si>
  <si>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</si>
  <si>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</si>
  <si>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</si>
  <si>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</si>
  <si>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</si>
  <si>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</si>
  <si>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</si>
  <si>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</si>
  <si>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</si>
  <si>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</si>
  <si>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</si>
  <si>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</si>
  <si>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</si>
  <si>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</si>
  <si>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</si>
  <si>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</si>
  <si>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</si>
  <si>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</si>
  <si>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</si>
  <si>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</si>
  <si>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</si>
  <si>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</si>
  <si>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</si>
  <si>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</si>
  <si>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</si>
  <si>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</si>
  <si>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</si>
  <si>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</si>
  <si>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</si>
  <si>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</si>
  <si>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</si>
  <si>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</si>
  <si>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</si>
  <si>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</si>
  <si>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</si>
  <si>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</si>
  <si>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</si>
  <si>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</si>
  <si>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</si>
  <si>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</si>
  <si>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</si>
  <si>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</si>
  <si>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</si>
  <si>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</si>
  <si>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</si>
  <si>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</si>
  <si>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</si>
  <si>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</si>
  <si>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Dec-19</t>
  </si>
  <si>
    <t>Jan-20</t>
  </si>
  <si>
    <t>20</t>
  </si>
  <si>
    <t>Feb-20</t>
  </si>
  <si>
    <t>Mar-20</t>
  </si>
  <si>
    <t>Apr-20</t>
  </si>
  <si>
    <t>May-20</t>
  </si>
  <si>
    <t>Jun-20</t>
  </si>
  <si>
    <t>Jun-20 (LOS)</t>
  </si>
  <si>
    <t>Jun-20 (N)</t>
  </si>
  <si>
    <t>Jun-20 (%)</t>
  </si>
  <si>
    <t>8/2/2020</t>
  </si>
  <si>
    <t>Prepared by the Massachusetts Behavioral Health Partnership on 8/2/2020.</t>
  </si>
  <si>
    <t xml:space="preserve">CSA Monthly Report for </t>
  </si>
  <si>
    <t>June 2020</t>
  </si>
  <si>
    <t xml:space="preserve">CSA Monthly Report for June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</si>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</sst>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0.14488636363636365</c:v>
                </c:pt>
                <c:pt idx="1">
                  <c:v>0.18181818181818182</c:v>
                </c:pt>
                <c:pt idx="2">
                  <c:v>0</c:v>
                </c:pt>
                <c:pt idx="3">
                  <c:v>0</c:v>
                </c:pt>
                <c:pt idx="4">
                  <c:v>1.1363636363636364E-2</c:v>
                </c:pt>
                <c:pt idx="5">
                  <c:v>2.840909090909091E-3</c:v>
                </c:pt>
                <c:pt idx="6">
                  <c:v>2.2727272727272728E-2</c:v>
                </c:pt>
                <c:pt idx="7">
                  <c:v>0.10227272727272728</c:v>
                </c:pt>
                <c:pt idx="8">
                  <c:v>9.9431818181818177E-2</c:v>
                </c:pt>
                <c:pt idx="9">
                  <c:v>0.14772727272727273</c:v>
                </c:pt>
                <c:pt idx="10">
                  <c:v>9.375E-2</c:v>
                </c:pt>
                <c:pt idx="11">
                  <c:v>2.8409090909090908E-2</c:v>
                </c:pt>
                <c:pt idx="12">
                  <c:v>3.4090909090909088E-2</c:v>
                </c:pt>
                <c:pt idx="13">
                  <c:v>0.13068181818181818</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0.14757645701096364</c:v>
                </c:pt>
                <c:pt idx="1">
                  <c:v>0.13949798038084246</c:v>
                </c:pt>
                <c:pt idx="2">
                  <c:v>1.8753606462781304E-3</c:v>
                </c:pt>
                <c:pt idx="3">
                  <c:v>7.2129255626081942E-4</c:v>
                </c:pt>
                <c:pt idx="4">
                  <c:v>6.2031159838430465E-3</c:v>
                </c:pt>
                <c:pt idx="5">
                  <c:v>5.7703404500865547E-4</c:v>
                </c:pt>
                <c:pt idx="6">
                  <c:v>6.6503173687247549E-2</c:v>
                </c:pt>
                <c:pt idx="7">
                  <c:v>0.10328909405654933</c:v>
                </c:pt>
                <c:pt idx="8">
                  <c:v>0.10271206001154068</c:v>
                </c:pt>
                <c:pt idx="9">
                  <c:v>0.16777264858626659</c:v>
                </c:pt>
                <c:pt idx="10">
                  <c:v>7.7034045008655516E-2</c:v>
                </c:pt>
                <c:pt idx="11">
                  <c:v>2.7120600115406807E-2</c:v>
                </c:pt>
                <c:pt idx="12">
                  <c:v>1.6589728793998847E-2</c:v>
                </c:pt>
                <c:pt idx="13">
                  <c:v>0.1425274091171379</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Jun-20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11.017630683575623</c:v>
                </c:pt>
                <c:pt idx="1">
                  <c:v>4.8408014571948996</c:v>
                </c:pt>
                <c:pt idx="2">
                  <c:v>2.7969735182849935</c:v>
                </c:pt>
                <c:pt idx="3">
                  <c:v>5.3255269320843102</c:v>
                </c:pt>
                <c:pt idx="4">
                  <c:v>9.9016393442622963</c:v>
                </c:pt>
                <c:pt idx="5">
                  <c:v>9.3688524590163933</c:v>
                </c:pt>
                <c:pt idx="6">
                  <c:v>0</c:v>
                </c:pt>
                <c:pt idx="7">
                  <c:v>5.4684741488020183</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10.468936527952916</c:v>
                </c:pt>
                <c:pt idx="1">
                  <c:v>4.2006496940394467</c:v>
                </c:pt>
                <c:pt idx="2">
                  <c:v>3.3895202655134287</c:v>
                </c:pt>
                <c:pt idx="3">
                  <c:v>6.0627587348898819</c:v>
                </c:pt>
                <c:pt idx="4">
                  <c:v>5.8568682871678899</c:v>
                </c:pt>
                <c:pt idx="5">
                  <c:v>9.539392010186214</c:v>
                </c:pt>
                <c:pt idx="6">
                  <c:v>15.58606557377049</c:v>
                </c:pt>
                <c:pt idx="7">
                  <c:v>5.5579121467140142</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pt idx="5">
                  <c:v>146.72500012814999</c:v>
                </c:pt>
                <c:pt idx="6">
                  <c:v>140.95000012218952</c:v>
                </c:pt>
                <c:pt idx="7">
                  <c:v>140.75000009685755</c:v>
                </c:pt>
                <c:pt idx="8">
                  <c:v>140.42500009387732</c:v>
                </c:pt>
                <c:pt idx="9">
                  <c:v>138.67500009387732</c:v>
                </c:pt>
                <c:pt idx="10">
                  <c:v>136.60000009089708</c:v>
                </c:pt>
                <c:pt idx="11">
                  <c:v>136.10000009089708</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pt idx="5">
                  <c:v>141.35000006854534</c:v>
                </c:pt>
                <c:pt idx="6">
                  <c:v>137.65000008046627</c:v>
                </c:pt>
                <c:pt idx="7">
                  <c:v>136.2100000847131</c:v>
                </c:pt>
                <c:pt idx="8">
                  <c:v>130.71000005491078</c:v>
                </c:pt>
                <c:pt idx="9">
                  <c:v>129.61000005342066</c:v>
                </c:pt>
                <c:pt idx="10">
                  <c:v>128.80000004172325</c:v>
                </c:pt>
                <c:pt idx="11">
                  <c:v>126.55000004172325</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pt idx="5">
                  <c:v>9.9600000027567148</c:v>
                </c:pt>
                <c:pt idx="6">
                  <c:v>7.9600000027567148</c:v>
                </c:pt>
                <c:pt idx="7">
                  <c:v>7.9600000027567148</c:v>
                </c:pt>
                <c:pt idx="8">
                  <c:v>8.9600000027567148</c:v>
                </c:pt>
                <c:pt idx="9">
                  <c:v>7.9600000027567148</c:v>
                </c:pt>
                <c:pt idx="10">
                  <c:v>7.9600000027567148</c:v>
                </c:pt>
                <c:pt idx="11">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pt idx="5">
                  <c:v>257.0800004452467</c:v>
                </c:pt>
                <c:pt idx="6">
                  <c:v>257.1900004465133</c:v>
                </c:pt>
                <c:pt idx="7">
                  <c:v>259.60000038519502</c:v>
                </c:pt>
                <c:pt idx="8">
                  <c:v>251.87000034190714</c:v>
                </c:pt>
                <c:pt idx="9">
                  <c:v>250.17000031657517</c:v>
                </c:pt>
                <c:pt idx="10">
                  <c:v>250.18000031635165</c:v>
                </c:pt>
                <c:pt idx="11">
                  <c:v>245.58000031486154</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pt idx="5">
                  <c:v>0.81316211878009625</c:v>
                </c:pt>
                <c:pt idx="6">
                  <c:v>0.80856345020167542</c:v>
                </c:pt>
                <c:pt idx="7">
                  <c:v>0.8023471278567017</c:v>
                </c:pt>
                <c:pt idx="8">
                  <c:v>0.79653679653679654</c:v>
                </c:pt>
                <c:pt idx="9">
                  <c:v>0.80239704978488013</c:v>
                </c:pt>
                <c:pt idx="10">
                  <c:v>0.81664050235478802</c:v>
                </c:pt>
                <c:pt idx="11">
                  <c:v>0.81682064351704364</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11</c:v>
                </c:pt>
                <c:pt idx="1">
                  <c:v>6</c:v>
                </c:pt>
                <c:pt idx="2">
                  <c:v>2</c:v>
                </c:pt>
                <c:pt idx="3">
                  <c:v>5</c:v>
                </c:pt>
                <c:pt idx="4">
                  <c:v>7</c:v>
                </c:pt>
                <c:pt idx="5">
                  <c:v>9</c:v>
                </c:pt>
                <c:pt idx="6">
                  <c:v>12</c:v>
                </c:pt>
                <c:pt idx="7">
                  <c:v>12</c:v>
                </c:pt>
                <c:pt idx="8">
                  <c:v>15</c:v>
                </c:pt>
                <c:pt idx="9">
                  <c:v>23</c:v>
                </c:pt>
                <c:pt idx="10">
                  <c:v>37</c:v>
                </c:pt>
                <c:pt idx="11">
                  <c:v>30</c:v>
                </c:pt>
                <c:pt idx="12">
                  <c:v>28</c:v>
                </c:pt>
                <c:pt idx="13">
                  <c:v>20</c:v>
                </c:pt>
                <c:pt idx="14">
                  <c:v>15</c:v>
                </c:pt>
                <c:pt idx="15">
                  <c:v>10</c:v>
                </c:pt>
                <c:pt idx="16">
                  <c:v>4</c:v>
                </c:pt>
                <c:pt idx="17">
                  <c:v>2</c:v>
                </c:pt>
                <c:pt idx="18">
                  <c:v>6</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Jun-20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0.53693181818181823</c:v>
                </c:pt>
                <c:pt idx="1">
                  <c:v>4.5454545454545456E-2</c:v>
                </c:pt>
                <c:pt idx="2">
                  <c:v>7.1022727272727279E-2</c:v>
                </c:pt>
                <c:pt idx="3">
                  <c:v>2.8409090909090908E-2</c:v>
                </c:pt>
                <c:pt idx="4">
                  <c:v>2.556818181818182E-2</c:v>
                </c:pt>
                <c:pt idx="5">
                  <c:v>0.12784090909090909</c:v>
                </c:pt>
                <c:pt idx="6">
                  <c:v>5.681818181818182E-3</c:v>
                </c:pt>
                <c:pt idx="7">
                  <c:v>0.15909090909090909</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0.61497403346797463</c:v>
                </c:pt>
                <c:pt idx="1">
                  <c:v>3.3179457587997692E-3</c:v>
                </c:pt>
                <c:pt idx="2">
                  <c:v>8.7564916330063469E-2</c:v>
                </c:pt>
                <c:pt idx="3">
                  <c:v>3.5920369301788803E-2</c:v>
                </c:pt>
                <c:pt idx="4">
                  <c:v>4.8759376803231391E-2</c:v>
                </c:pt>
                <c:pt idx="5">
                  <c:v>0.1969128678592037</c:v>
                </c:pt>
                <c:pt idx="6">
                  <c:v>2.8851702250432774E-4</c:v>
                </c:pt>
                <c:pt idx="7">
                  <c:v>1.226197345643393E-2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pt idx="5">
                  <c:v>12.80058651026393</c:v>
                </c:pt>
                <c:pt idx="6">
                  <c:v>11.223790322580646</c:v>
                </c:pt>
                <c:pt idx="7">
                  <c:v>10.09685230024213</c:v>
                </c:pt>
                <c:pt idx="8">
                  <c:v>12.35969387755102</c:v>
                </c:pt>
                <c:pt idx="9">
                  <c:v>15.665413533834586</c:v>
                </c:pt>
                <c:pt idx="10">
                  <c:v>14.518018018018019</c:v>
                </c:pt>
                <c:pt idx="11">
                  <c:v>15.380530973451327</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pt idx="5">
                  <c:v>7</c:v>
                </c:pt>
                <c:pt idx="6">
                  <c:v>5</c:v>
                </c:pt>
                <c:pt idx="7">
                  <c:v>6</c:v>
                </c:pt>
                <c:pt idx="8">
                  <c:v>7</c:v>
                </c:pt>
                <c:pt idx="9">
                  <c:v>8</c:v>
                </c:pt>
                <c:pt idx="10">
                  <c:v>6</c:v>
                </c:pt>
                <c:pt idx="11">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pt idx="5">
                  <c:v>2</c:v>
                </c:pt>
                <c:pt idx="6">
                  <c:v>1</c:v>
                </c:pt>
                <c:pt idx="7">
                  <c:v>1</c:v>
                </c:pt>
                <c:pt idx="8">
                  <c:v>1</c:v>
                </c:pt>
                <c:pt idx="9">
                  <c:v>1</c:v>
                </c:pt>
                <c:pt idx="10">
                  <c:v>1</c:v>
                </c:pt>
                <c:pt idx="11">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80</c:v>
                </c:pt>
                <c:pt idx="1">
                  <c:v>55</c:v>
                </c:pt>
                <c:pt idx="2">
                  <c:v>14</c:v>
                </c:pt>
                <c:pt idx="3">
                  <c:v>17</c:v>
                </c:pt>
                <c:pt idx="4">
                  <c:v>23</c:v>
                </c:pt>
                <c:pt idx="5">
                  <c:v>11</c:v>
                </c:pt>
                <c:pt idx="6">
                  <c:v>11</c:v>
                </c:pt>
                <c:pt idx="7">
                  <c:v>5</c:v>
                </c:pt>
                <c:pt idx="8">
                  <c:v>4</c:v>
                </c:pt>
                <c:pt idx="9">
                  <c:v>3</c:v>
                </c:pt>
                <c:pt idx="10">
                  <c:v>1</c:v>
                </c:pt>
                <c:pt idx="11">
                  <c:v>0</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0.35398230088495575</c:v>
                </c:pt>
                <c:pt idx="1">
                  <c:v>0.59734513274336287</c:v>
                </c:pt>
                <c:pt idx="2">
                  <c:v>0.65929203539823011</c:v>
                </c:pt>
                <c:pt idx="3">
                  <c:v>0.73451327433628322</c:v>
                </c:pt>
                <c:pt idx="4">
                  <c:v>0.83628318584070793</c:v>
                </c:pt>
                <c:pt idx="5">
                  <c:v>0.88495575221238942</c:v>
                </c:pt>
                <c:pt idx="6">
                  <c:v>0.9336283185840708</c:v>
                </c:pt>
                <c:pt idx="7">
                  <c:v>0.95575221238938057</c:v>
                </c:pt>
                <c:pt idx="8">
                  <c:v>0.97345132743362828</c:v>
                </c:pt>
                <c:pt idx="9">
                  <c:v>0.98672566371681414</c:v>
                </c:pt>
                <c:pt idx="10">
                  <c:v>0.99115044247787609</c:v>
                </c:pt>
                <c:pt idx="11">
                  <c:v>0.99115044247787609</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10</c:v>
                </c:pt>
                <c:pt idx="1">
                  <c:v>20</c:v>
                </c:pt>
                <c:pt idx="2">
                  <c:v>2</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24</c:v>
                </c:pt>
                <c:pt idx="1">
                  <c:v>34</c:v>
                </c:pt>
                <c:pt idx="2">
                  <c:v>24</c:v>
                </c:pt>
                <c:pt idx="3">
                  <c:v>17</c:v>
                </c:pt>
                <c:pt idx="4">
                  <c:v>10</c:v>
                </c:pt>
                <c:pt idx="5">
                  <c:v>4</c:v>
                </c:pt>
                <c:pt idx="6">
                  <c:v>7</c:v>
                </c:pt>
                <c:pt idx="7">
                  <c:v>1</c:v>
                </c:pt>
                <c:pt idx="8">
                  <c:v>1</c:v>
                </c:pt>
                <c:pt idx="9">
                  <c:v>0</c:v>
                </c:pt>
                <c:pt idx="10">
                  <c:v>6</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pt idx="5">
                  <c:v>3115</c:v>
                </c:pt>
                <c:pt idx="6">
                  <c:v>3223</c:v>
                </c:pt>
                <c:pt idx="7">
                  <c:v>3238</c:v>
                </c:pt>
                <c:pt idx="8">
                  <c:v>3234</c:v>
                </c:pt>
                <c:pt idx="9">
                  <c:v>3255</c:v>
                </c:pt>
                <c:pt idx="10">
                  <c:v>3186</c:v>
                </c:pt>
                <c:pt idx="11">
                  <c:v>3140</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4</c:v>
                </c:pt>
                <c:pt idx="2">
                  <c:v>3</c:v>
                </c:pt>
                <c:pt idx="3">
                  <c:v>12</c:v>
                </c:pt>
                <c:pt idx="4">
                  <c:v>6</c:v>
                </c:pt>
                <c:pt idx="5">
                  <c:v>3</c:v>
                </c:pt>
                <c:pt idx="6">
                  <c:v>1</c:v>
                </c:pt>
                <c:pt idx="7">
                  <c:v>1</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Jun-20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0.38686131386861317</c:v>
                </c:pt>
                <c:pt idx="1">
                  <c:v>0.32846715328467152</c:v>
                </c:pt>
                <c:pt idx="2">
                  <c:v>4.7445255474452552E-2</c:v>
                </c:pt>
                <c:pt idx="3">
                  <c:v>2.5547445255474453E-2</c:v>
                </c:pt>
                <c:pt idx="4">
                  <c:v>7.2992700729927005E-3</c:v>
                </c:pt>
                <c:pt idx="5">
                  <c:v>1.4598540145985401E-2</c:v>
                </c:pt>
                <c:pt idx="6">
                  <c:v>0</c:v>
                </c:pt>
                <c:pt idx="7">
                  <c:v>0.18978102189781021</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0.38904899135446686</c:v>
                </c:pt>
                <c:pt idx="1">
                  <c:v>0.28862779871425404</c:v>
                </c:pt>
                <c:pt idx="2">
                  <c:v>7.2267789847040562E-2</c:v>
                </c:pt>
                <c:pt idx="3">
                  <c:v>4.3892706716914212E-2</c:v>
                </c:pt>
                <c:pt idx="4">
                  <c:v>3.2143648858346266E-2</c:v>
                </c:pt>
                <c:pt idx="5">
                  <c:v>2.2833074706273552E-2</c:v>
                </c:pt>
                <c:pt idx="6">
                  <c:v>1.7734426956328973E-3</c:v>
                </c:pt>
                <c:pt idx="7">
                  <c:v>0.14941254710707161</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4.5" x14ac:dyDescent="0.35"/>
  <cols>
    <col min="1" max="1" width="10.54296875" customWidth="1"/>
    <col min="2" max="2" width="117.1796875" customWidth="1"/>
  </cols>
  <sheetData>
    <row r="1" spans="1:2" ht="21" x14ac:dyDescent="0.5">
      <c r="A1" s="179" t="s">
        <v>40</v>
      </c>
      <c r="B1" s="180"/>
    </row>
    <row r="2" spans="1:2" ht="15.5" x14ac:dyDescent="0.35">
      <c r="A2" s="181"/>
      <c r="B2" s="181"/>
    </row>
    <row r="3" spans="1:2" ht="21" x14ac:dyDescent="0.5">
      <c r="A3" s="182" t="s">
        <v>47</v>
      </c>
      <c r="B3" s="183"/>
    </row>
    <row r="4" spans="1:2" x14ac:dyDescent="0.35">
      <c r="A4" s="53"/>
      <c r="B4" s="53"/>
    </row>
    <row r="5" spans="1:2" x14ac:dyDescent="0.35">
      <c r="A5" s="53" t="s">
        <v>111</v>
      </c>
      <c r="B5" s="53"/>
    </row>
    <row r="6" spans="1:2" x14ac:dyDescent="0.35">
      <c r="A6" s="53"/>
      <c r="B6" s="53" t="s">
        <v>175</v>
      </c>
    </row>
    <row r="7" spans="1:2" x14ac:dyDescent="0.35">
      <c r="A7" s="53"/>
      <c r="B7" s="53"/>
    </row>
    <row r="8" spans="1:2" x14ac:dyDescent="0.35">
      <c r="A8" s="53" t="s">
        <v>45</v>
      </c>
      <c r="B8" s="53"/>
    </row>
    <row r="9" spans="1:2" x14ac:dyDescent="0.35">
      <c r="A9" s="53"/>
      <c r="B9" s="53" t="s">
        <v>46</v>
      </c>
    </row>
    <row r="10" spans="1:2" x14ac:dyDescent="0.35">
      <c r="A10" s="53"/>
      <c r="B10" s="53"/>
    </row>
    <row r="11" spans="1:2" x14ac:dyDescent="0.35">
      <c r="A11" s="53" t="s">
        <v>42</v>
      </c>
      <c r="B11" s="53"/>
    </row>
    <row r="12" spans="1:2" x14ac:dyDescent="0.35">
      <c r="A12" s="53"/>
      <c r="B12" s="53"/>
    </row>
    <row r="13" spans="1:2" x14ac:dyDescent="0.35">
      <c r="A13" s="117" t="s">
        <v>41</v>
      </c>
      <c r="B13" s="53"/>
    </row>
    <row r="14" spans="1:2" x14ac:dyDescent="0.35">
      <c r="A14" s="53"/>
      <c r="B14" s="53" t="s">
        <v>123</v>
      </c>
    </row>
    <row r="15" spans="1:2" x14ac:dyDescent="0.35">
      <c r="A15" s="53"/>
      <c r="B15" s="53" t="s">
        <v>124</v>
      </c>
    </row>
    <row r="16" spans="1:2" x14ac:dyDescent="0.35">
      <c r="A16" s="53"/>
      <c r="B16" s="53" t="s">
        <v>125</v>
      </c>
    </row>
    <row r="17" spans="1:3" x14ac:dyDescent="0.35">
      <c r="A17" s="53"/>
      <c r="B17" s="53" t="s">
        <v>126</v>
      </c>
    </row>
    <row r="18" spans="1:3" x14ac:dyDescent="0.35">
      <c r="A18" s="53"/>
      <c r="B18" s="53" t="s">
        <v>127</v>
      </c>
    </row>
    <row r="19" spans="1:3" x14ac:dyDescent="0.35">
      <c r="A19" s="53"/>
      <c r="B19" s="53" t="s">
        <v>128</v>
      </c>
    </row>
    <row r="20" spans="1:3" x14ac:dyDescent="0.35">
      <c r="A20" s="53"/>
      <c r="B20" s="53" t="s">
        <v>176</v>
      </c>
    </row>
    <row r="21" spans="1:3" x14ac:dyDescent="0.35">
      <c r="A21" s="53"/>
      <c r="B21" s="53"/>
    </row>
    <row r="22" spans="1:3" ht="68.25" customHeight="1" x14ac:dyDescent="0.35">
      <c r="A22" s="118" t="s">
        <v>109</v>
      </c>
      <c r="B22" s="54" t="s">
        <v>177</v>
      </c>
      <c r="C22" s="40"/>
    </row>
    <row r="23" spans="1:3" x14ac:dyDescent="0.35">
      <c r="A23" s="53"/>
      <c r="B23" s="53"/>
    </row>
    <row r="24" spans="1:3" x14ac:dyDescent="0.35">
      <c r="A24" s="117" t="s">
        <v>43</v>
      </c>
      <c r="B24" s="53"/>
    </row>
    <row r="25" spans="1:3" ht="22.5" customHeight="1" x14ac:dyDescent="0.35">
      <c r="A25" s="53"/>
      <c r="B25" s="53" t="s">
        <v>129</v>
      </c>
    </row>
    <row r="26" spans="1:3" ht="18.75" customHeight="1" x14ac:dyDescent="0.35">
      <c r="A26" s="53"/>
      <c r="B26" s="53" t="s">
        <v>130</v>
      </c>
    </row>
    <row r="27" spans="1:3" ht="18.75" customHeight="1" x14ac:dyDescent="0.35">
      <c r="A27" s="53"/>
      <c r="B27" s="53" t="s">
        <v>131</v>
      </c>
    </row>
    <row r="28" spans="1:3" ht="18.75" customHeight="1" x14ac:dyDescent="0.35">
      <c r="A28" s="53"/>
      <c r="B28" s="53" t="s">
        <v>132</v>
      </c>
    </row>
    <row r="29" spans="1:3" ht="18.75" customHeight="1" x14ac:dyDescent="0.35">
      <c r="A29" s="53"/>
      <c r="B29" s="53" t="s">
        <v>133</v>
      </c>
    </row>
    <row r="30" spans="1:3" ht="18.75" customHeight="1" x14ac:dyDescent="0.35">
      <c r="A30" s="53"/>
      <c r="B30" s="53" t="s">
        <v>134</v>
      </c>
    </row>
    <row r="31" spans="1:3" ht="18.75" customHeight="1" x14ac:dyDescent="0.35">
      <c r="A31" s="53"/>
      <c r="B31" s="53" t="s">
        <v>135</v>
      </c>
    </row>
    <row r="32" spans="1:3" ht="18.75" customHeight="1" x14ac:dyDescent="0.35">
      <c r="A32" s="53"/>
      <c r="B32" s="53" t="s">
        <v>136</v>
      </c>
    </row>
    <row r="33" spans="1:2" ht="18.75" customHeight="1" x14ac:dyDescent="0.35">
      <c r="A33" s="53"/>
      <c r="B33" s="53" t="s">
        <v>137</v>
      </c>
    </row>
    <row r="34" spans="1:2" ht="18.75" customHeight="1" x14ac:dyDescent="0.35">
      <c r="A34" s="53"/>
      <c r="B34" s="53" t="s">
        <v>138</v>
      </c>
    </row>
    <row r="35" spans="1:2" ht="18.75" customHeight="1" x14ac:dyDescent="0.35">
      <c r="A35" s="53"/>
      <c r="B35" s="53" t="s">
        <v>139</v>
      </c>
    </row>
    <row r="36" spans="1:2" ht="18.75" customHeight="1" x14ac:dyDescent="0.35">
      <c r="A36" s="53"/>
      <c r="B36" s="53" t="s">
        <v>140</v>
      </c>
    </row>
    <row r="37" spans="1:2" ht="18.75" customHeight="1" x14ac:dyDescent="0.35">
      <c r="A37" s="53"/>
      <c r="B37" s="53" t="s">
        <v>141</v>
      </c>
    </row>
    <row r="38" spans="1:2" ht="18.75" customHeight="1" x14ac:dyDescent="0.35">
      <c r="A38" s="53"/>
      <c r="B38" s="53"/>
    </row>
    <row r="39" spans="1:2" ht="22.5" customHeight="1" x14ac:dyDescent="0.35">
      <c r="A39" s="118" t="s">
        <v>142</v>
      </c>
      <c r="B39" s="55"/>
    </row>
    <row r="40" spans="1:2" ht="29.25" customHeight="1" x14ac:dyDescent="0.35">
      <c r="A40" s="53"/>
      <c r="B40" s="56" t="s">
        <v>143</v>
      </c>
    </row>
    <row r="41" spans="1:2" ht="44.25" customHeight="1" x14ac:dyDescent="0.35">
      <c r="A41" s="53"/>
      <c r="B41" s="57" t="s">
        <v>144</v>
      </c>
    </row>
    <row r="42" spans="1:2" ht="26.25" customHeight="1" x14ac:dyDescent="0.35">
      <c r="A42" s="53"/>
      <c r="B42" s="57" t="s">
        <v>145</v>
      </c>
    </row>
    <row r="43" spans="1:2" ht="25.5" customHeight="1" x14ac:dyDescent="0.35">
      <c r="A43" s="53"/>
      <c r="B43" s="57" t="s">
        <v>171</v>
      </c>
    </row>
    <row r="44" spans="1:2" ht="57" customHeight="1" x14ac:dyDescent="0.35">
      <c r="A44" s="53"/>
      <c r="B44" s="57" t="s">
        <v>146</v>
      </c>
    </row>
    <row r="45" spans="1:2" ht="41.25" customHeight="1" x14ac:dyDescent="0.35">
      <c r="A45" s="53"/>
      <c r="B45" s="57" t="s">
        <v>147</v>
      </c>
    </row>
    <row r="46" spans="1:2" ht="40.5" customHeight="1" x14ac:dyDescent="0.35">
      <c r="A46" s="53"/>
      <c r="B46" s="57" t="s">
        <v>148</v>
      </c>
    </row>
    <row r="47" spans="1:2" ht="22.5" customHeight="1" x14ac:dyDescent="0.35">
      <c r="A47" s="53"/>
      <c r="B47" s="57" t="s">
        <v>149</v>
      </c>
    </row>
    <row r="48" spans="1:2" s="5" customFormat="1" x14ac:dyDescent="0.35">
      <c r="A48" s="55"/>
      <c r="B48" s="57"/>
    </row>
    <row r="49" spans="1:2" s="5" customFormat="1" ht="22.5" customHeight="1" x14ac:dyDescent="0.35">
      <c r="A49" s="119" t="s">
        <v>110</v>
      </c>
      <c r="B49" s="56"/>
    </row>
    <row r="50" spans="1:2" s="5" customFormat="1" ht="36" customHeight="1" x14ac:dyDescent="0.35">
      <c r="A50" s="55"/>
      <c r="B50" s="58" t="s">
        <v>172</v>
      </c>
    </row>
    <row r="51" spans="1:2" s="5" customFormat="1" ht="36.75" customHeight="1" x14ac:dyDescent="0.35">
      <c r="A51" s="55"/>
      <c r="B51" s="58" t="s">
        <v>174</v>
      </c>
    </row>
    <row r="52" spans="1:2" s="5" customFormat="1" ht="30" customHeight="1" x14ac:dyDescent="0.35">
      <c r="A52" s="55"/>
      <c r="B52" s="58" t="s">
        <v>150</v>
      </c>
    </row>
    <row r="53" spans="1:2" s="5" customFormat="1" ht="35.25" customHeight="1" x14ac:dyDescent="0.35">
      <c r="A53" s="55"/>
      <c r="B53" s="58" t="s">
        <v>173</v>
      </c>
    </row>
    <row r="54" spans="1:2" s="5" customFormat="1" ht="37.5" customHeight="1" x14ac:dyDescent="0.35">
      <c r="A54" s="55"/>
      <c r="B54" s="58" t="s">
        <v>151</v>
      </c>
    </row>
    <row r="55" spans="1:2" s="5" customFormat="1" ht="21.75" customHeight="1" x14ac:dyDescent="0.35">
      <c r="A55" s="55"/>
      <c r="B55" s="58" t="s">
        <v>152</v>
      </c>
    </row>
    <row r="56" spans="1:2" s="5" customFormat="1" x14ac:dyDescent="0.35">
      <c r="A56" s="55"/>
      <c r="B56" s="58" t="s">
        <v>153</v>
      </c>
    </row>
    <row r="57" spans="1:2" s="5" customFormat="1" x14ac:dyDescent="0.35"/>
    <row r="58" spans="1:2" s="5" customFormat="1" x14ac:dyDescent="0.35"/>
    <row r="59" spans="1:2" s="5" customFormat="1" x14ac:dyDescent="0.35"/>
    <row r="60" spans="1:2" s="5" customFormat="1" x14ac:dyDescent="0.35"/>
    <row r="61" spans="1:2" s="5" customFormat="1" x14ac:dyDescent="0.35"/>
    <row r="62" spans="1:2" s="5" customFormat="1" x14ac:dyDescent="0.35"/>
    <row r="63" spans="1:2" s="5" customFormat="1" x14ac:dyDescent="0.35"/>
    <row r="64" spans="1:2" s="5" customFormat="1" x14ac:dyDescent="0.35"/>
    <row r="65" s="5" customFormat="1" x14ac:dyDescent="0.35"/>
    <row r="66" s="5" customFormat="1" x14ac:dyDescent="0.35"/>
    <row r="67" s="5" customFormat="1" x14ac:dyDescent="0.35"/>
    <row r="68" s="5" customFormat="1" x14ac:dyDescent="0.3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5" ht="31" x14ac:dyDescent="0.7">
      <c r="A1" s="184" t="str">
        <f>Data!R34&amp;"9"</f>
        <v>CSA Monthly Report for June 2020, Report 9</v>
      </c>
      <c r="B1" s="188"/>
      <c r="C1" s="188"/>
      <c r="D1" s="188"/>
      <c r="E1" s="188"/>
      <c r="F1" s="188"/>
      <c r="G1" s="188"/>
      <c r="H1" s="188"/>
      <c r="I1" s="188"/>
      <c r="J1" s="188"/>
      <c r="K1" s="188"/>
      <c r="L1" s="188"/>
      <c r="M1" s="189"/>
      <c r="N1" s="115"/>
      <c r="O1" s="5"/>
    </row>
    <row r="2" spans="1:15" x14ac:dyDescent="0.35">
      <c r="A2" s="59"/>
      <c r="B2" s="55"/>
      <c r="C2" s="55"/>
      <c r="D2" s="55"/>
      <c r="E2" s="55"/>
      <c r="F2" s="55"/>
      <c r="G2" s="55"/>
      <c r="H2" s="55"/>
      <c r="I2" s="55"/>
      <c r="J2" s="55"/>
      <c r="K2" s="55"/>
      <c r="L2" s="55"/>
      <c r="M2" s="60"/>
    </row>
    <row r="3" spans="1:15" x14ac:dyDescent="0.35">
      <c r="A3" s="59"/>
      <c r="B3" s="55"/>
      <c r="C3" s="55"/>
      <c r="D3" s="55"/>
      <c r="E3" s="55"/>
      <c r="F3" s="55"/>
      <c r="G3" s="55"/>
      <c r="H3" s="55"/>
      <c r="I3" s="55"/>
      <c r="J3" s="55"/>
      <c r="K3" s="55"/>
      <c r="L3" s="55"/>
      <c r="M3" s="60"/>
    </row>
    <row r="4" spans="1:15" x14ac:dyDescent="0.35">
      <c r="A4" s="59"/>
      <c r="B4" s="55"/>
      <c r="C4" s="55"/>
      <c r="D4" s="55"/>
      <c r="E4" s="55"/>
      <c r="F4" s="55"/>
      <c r="G4" s="55"/>
      <c r="H4" s="55"/>
      <c r="I4" s="55"/>
      <c r="J4" s="55"/>
      <c r="K4" s="55"/>
      <c r="L4" s="55"/>
      <c r="M4" s="60"/>
    </row>
    <row r="5" spans="1:15" x14ac:dyDescent="0.35">
      <c r="A5" s="59"/>
      <c r="B5" s="55"/>
      <c r="C5" s="55"/>
      <c r="D5" s="55"/>
      <c r="E5" s="55"/>
      <c r="F5" s="55"/>
      <c r="G5" s="55"/>
      <c r="H5" s="55"/>
      <c r="I5" s="55"/>
      <c r="J5" s="55"/>
      <c r="K5" s="55"/>
      <c r="L5" s="55"/>
      <c r="M5" s="60"/>
    </row>
    <row r="6" spans="1:15" x14ac:dyDescent="0.35">
      <c r="A6" s="59"/>
      <c r="B6" s="55"/>
      <c r="C6" s="55"/>
      <c r="D6" s="55"/>
      <c r="E6" s="55"/>
      <c r="F6" s="55"/>
      <c r="G6" s="55"/>
      <c r="H6" s="55"/>
      <c r="I6" s="55"/>
      <c r="J6" s="55"/>
      <c r="K6" s="55"/>
      <c r="L6" s="55"/>
      <c r="M6" s="60"/>
    </row>
    <row r="7" spans="1:15" x14ac:dyDescent="0.35">
      <c r="A7" s="59"/>
      <c r="B7" s="55"/>
      <c r="C7" s="55"/>
      <c r="D7" s="55"/>
      <c r="E7" s="55"/>
      <c r="F7" s="55"/>
      <c r="G7" s="55"/>
      <c r="H7" s="55"/>
      <c r="I7" s="55"/>
      <c r="J7" s="55"/>
      <c r="K7" s="55"/>
      <c r="L7" s="55"/>
      <c r="M7" s="60"/>
    </row>
    <row r="8" spans="1:15" x14ac:dyDescent="0.35">
      <c r="A8" s="59"/>
      <c r="B8" s="55"/>
      <c r="C8" s="55"/>
      <c r="D8" s="55"/>
      <c r="E8" s="55"/>
      <c r="F8" s="55"/>
      <c r="G8" s="55"/>
      <c r="H8" s="55"/>
      <c r="I8" s="55"/>
      <c r="J8" s="55"/>
      <c r="K8" s="55"/>
      <c r="L8" s="55"/>
      <c r="M8" s="60"/>
    </row>
    <row r="9" spans="1:15" x14ac:dyDescent="0.35">
      <c r="A9" s="59"/>
      <c r="B9" s="55"/>
      <c r="C9" s="55"/>
      <c r="D9" s="55"/>
      <c r="E9" s="55"/>
      <c r="F9" s="55"/>
      <c r="G9" s="55"/>
      <c r="H9" s="55"/>
      <c r="I9" s="55"/>
      <c r="J9" s="55"/>
      <c r="K9" s="55"/>
      <c r="L9" s="55"/>
      <c r="M9" s="60"/>
    </row>
    <row r="10" spans="1:15" x14ac:dyDescent="0.35">
      <c r="A10" s="59"/>
      <c r="B10" s="55"/>
      <c r="C10" s="55"/>
      <c r="D10" s="55"/>
      <c r="E10" s="55"/>
      <c r="F10" s="55"/>
      <c r="G10" s="55"/>
      <c r="H10" s="55"/>
      <c r="I10" s="55"/>
      <c r="J10" s="55"/>
      <c r="K10" s="55"/>
      <c r="L10" s="55"/>
      <c r="M10" s="60"/>
    </row>
    <row r="11" spans="1:15" x14ac:dyDescent="0.35">
      <c r="A11" s="59"/>
      <c r="B11" s="55"/>
      <c r="C11" s="55"/>
      <c r="D11" s="55"/>
      <c r="E11" s="55"/>
      <c r="F11" s="55"/>
      <c r="G11" s="55"/>
      <c r="H11" s="55"/>
      <c r="I11" s="55"/>
      <c r="J11" s="55"/>
      <c r="K11" s="55"/>
      <c r="L11" s="55"/>
      <c r="M11" s="60"/>
    </row>
    <row r="12" spans="1:15" x14ac:dyDescent="0.35">
      <c r="A12" s="59"/>
      <c r="B12" s="55"/>
      <c r="C12" s="55"/>
      <c r="D12" s="55"/>
      <c r="E12" s="55"/>
      <c r="F12" s="55"/>
      <c r="G12" s="55"/>
      <c r="H12" s="55"/>
      <c r="I12" s="55"/>
      <c r="J12" s="55"/>
      <c r="K12" s="55"/>
      <c r="L12" s="55"/>
      <c r="M12" s="60"/>
    </row>
    <row r="13" spans="1:15" x14ac:dyDescent="0.35">
      <c r="A13" s="59"/>
      <c r="B13" s="55"/>
      <c r="C13" s="55"/>
      <c r="D13" s="55"/>
      <c r="E13" s="55"/>
      <c r="F13" s="55"/>
      <c r="G13" s="55"/>
      <c r="H13" s="55"/>
      <c r="I13" s="55"/>
      <c r="J13" s="55"/>
      <c r="K13" s="55"/>
      <c r="L13" s="55"/>
      <c r="M13" s="60"/>
    </row>
    <row r="14" spans="1:15" ht="77.25" customHeight="1" x14ac:dyDescent="0.35">
      <c r="A14" s="59"/>
      <c r="B14" s="55"/>
      <c r="C14" s="55"/>
      <c r="D14" s="55"/>
      <c r="E14" s="55"/>
      <c r="F14" s="55"/>
      <c r="G14" s="55"/>
      <c r="H14" s="55"/>
      <c r="I14" s="55"/>
      <c r="J14" s="55"/>
      <c r="K14" s="55"/>
      <c r="L14" s="55"/>
      <c r="M14" s="60"/>
    </row>
    <row r="15" spans="1:15" x14ac:dyDescent="0.35">
      <c r="A15" s="59"/>
      <c r="B15" s="55"/>
      <c r="C15" s="55"/>
      <c r="D15" s="55"/>
      <c r="E15" s="55"/>
      <c r="F15" s="55"/>
      <c r="G15" s="55"/>
      <c r="H15" s="55"/>
      <c r="I15" s="55"/>
      <c r="J15" s="55"/>
      <c r="K15" s="55"/>
      <c r="L15" s="55"/>
      <c r="M15" s="60"/>
    </row>
    <row r="16" spans="1:15"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Data!R21</f>
        <v>Jun-20 (%)</v>
      </c>
      <c r="D28" s="91">
        <f>Data!C106</f>
        <v>0.38686131386861317</v>
      </c>
      <c r="E28" s="91">
        <f>Data!C107</f>
        <v>0.32846715328467152</v>
      </c>
      <c r="F28" s="91">
        <f>Data!C108</f>
        <v>4.7445255474452552E-2</v>
      </c>
      <c r="G28" s="91">
        <f>Data!C109</f>
        <v>2.5547445255474453E-2</v>
      </c>
      <c r="H28" s="91">
        <f>Data!C110</f>
        <v>7.2992700729927005E-3</v>
      </c>
      <c r="I28" s="91">
        <f>Data!C111</f>
        <v>1.4598540145985401E-2</v>
      </c>
      <c r="J28" s="91">
        <f>Data!C112</f>
        <v>0</v>
      </c>
      <c r="K28" s="91">
        <f>Data!C113</f>
        <v>0.18978102189781021</v>
      </c>
      <c r="L28" s="82"/>
      <c r="M28" s="60"/>
    </row>
    <row r="29" spans="1:13" x14ac:dyDescent="0.35">
      <c r="A29" s="59"/>
      <c r="B29" s="72" t="s">
        <v>39</v>
      </c>
      <c r="C29" s="73" t="s">
        <v>44</v>
      </c>
      <c r="D29" s="91">
        <f>Data!G106</f>
        <v>0.38904899135446686</v>
      </c>
      <c r="E29" s="91">
        <f>Data!G107</f>
        <v>0.28862779871425404</v>
      </c>
      <c r="F29" s="91">
        <f>Data!G108</f>
        <v>7.2267789847040562E-2</v>
      </c>
      <c r="G29" s="91">
        <f>Data!G109</f>
        <v>4.3892706716914212E-2</v>
      </c>
      <c r="H29" s="91">
        <f>Data!G110</f>
        <v>3.2143648858346266E-2</v>
      </c>
      <c r="I29" s="91">
        <f>Data!G111</f>
        <v>2.2833074706273552E-2</v>
      </c>
      <c r="J29" s="91">
        <f>Data!G112</f>
        <v>1.7734426956328973E-3</v>
      </c>
      <c r="K29" s="91">
        <f>Data!G113</f>
        <v>0.14941254710707161</v>
      </c>
      <c r="L29" s="66" t="s">
        <v>0</v>
      </c>
      <c r="M29" s="60"/>
    </row>
    <row r="30" spans="1:13" x14ac:dyDescent="0.35">
      <c r="A30" s="59"/>
      <c r="B30" s="74"/>
      <c r="C30" s="69" t="str">
        <f>Data!C68</f>
        <v>Youth</v>
      </c>
      <c r="D30" s="92">
        <f>Data!B106</f>
        <v>106</v>
      </c>
      <c r="E30" s="92">
        <f>Data!B107</f>
        <v>90</v>
      </c>
      <c r="F30" s="92">
        <f>Data!B108</f>
        <v>13</v>
      </c>
      <c r="G30" s="92">
        <f>Data!B109</f>
        <v>7</v>
      </c>
      <c r="H30" s="92">
        <f>Data!B110</f>
        <v>2</v>
      </c>
      <c r="I30" s="92">
        <f>Data!B111</f>
        <v>4</v>
      </c>
      <c r="J30" s="92">
        <f>Data!B112</f>
        <v>0</v>
      </c>
      <c r="K30" s="92">
        <f>Data!B113</f>
        <v>52</v>
      </c>
      <c r="L30" s="75">
        <f>Data!B114</f>
        <v>274</v>
      </c>
      <c r="M30" s="60"/>
    </row>
    <row r="31" spans="1:13" x14ac:dyDescent="0.35">
      <c r="A31" s="59"/>
      <c r="B31" s="74"/>
      <c r="C31" s="73" t="s">
        <v>38</v>
      </c>
      <c r="D31" s="92">
        <f>Data!F106</f>
        <v>1755</v>
      </c>
      <c r="E31" s="92">
        <f>Data!F107</f>
        <v>1302</v>
      </c>
      <c r="F31" s="92">
        <f>Data!F108</f>
        <v>326</v>
      </c>
      <c r="G31" s="92">
        <f>Data!F109</f>
        <v>198</v>
      </c>
      <c r="H31" s="92">
        <f>Data!F110</f>
        <v>145</v>
      </c>
      <c r="I31" s="92">
        <f>Data!F111</f>
        <v>103</v>
      </c>
      <c r="J31" s="92">
        <f>Data!F112</f>
        <v>8</v>
      </c>
      <c r="K31" s="92">
        <f>Data!F113</f>
        <v>674</v>
      </c>
      <c r="L31" s="75">
        <f>Data!F114</f>
        <v>4511</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8/2/2020.</v>
      </c>
      <c r="D33" s="79"/>
      <c r="E33" s="79"/>
      <c r="F33" s="79"/>
      <c r="G33" s="79"/>
      <c r="H33" s="79"/>
      <c r="I33" s="79"/>
      <c r="J33" s="79"/>
      <c r="K33" s="79"/>
      <c r="L33" s="79"/>
      <c r="M33" s="83"/>
    </row>
    <row r="34" spans="1:13" x14ac:dyDescent="0.3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3" ht="31" x14ac:dyDescent="0.7">
      <c r="A1" s="184" t="str">
        <f>Data!R34&amp;"10"</f>
        <v>CSA Monthly Report for June 2020, Report 10</v>
      </c>
      <c r="B1" s="188"/>
      <c r="C1" s="188"/>
      <c r="D1" s="188"/>
      <c r="E1" s="188"/>
      <c r="F1" s="188"/>
      <c r="G1" s="188"/>
      <c r="H1" s="188"/>
      <c r="I1" s="188"/>
      <c r="J1" s="188"/>
      <c r="K1" s="188"/>
      <c r="L1" s="188"/>
      <c r="M1" s="189"/>
    </row>
    <row r="2" spans="1:13"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Data!R18</f>
        <v>Jun-20 (LOS)</v>
      </c>
      <c r="D28" s="110">
        <f>Data!B121</f>
        <v>11.017630683575623</v>
      </c>
      <c r="E28" s="110">
        <f>Data!B122</f>
        <v>4.8408014571948996</v>
      </c>
      <c r="F28" s="110">
        <f>Data!B123</f>
        <v>2.7969735182849935</v>
      </c>
      <c r="G28" s="110">
        <f>Data!B124</f>
        <v>5.3255269320843102</v>
      </c>
      <c r="H28" s="110">
        <f>Data!B125</f>
        <v>9.9016393442622963</v>
      </c>
      <c r="I28" s="110">
        <f>Data!B126</f>
        <v>9.3688524590163933</v>
      </c>
      <c r="J28" s="110">
        <f>Data!B127</f>
        <v>0</v>
      </c>
      <c r="K28" s="110">
        <f>Data!B128</f>
        <v>5.4684741488020183</v>
      </c>
      <c r="L28" s="82"/>
      <c r="M28" s="60"/>
    </row>
    <row r="29" spans="1:13" x14ac:dyDescent="0.35">
      <c r="A29" s="59"/>
      <c r="B29" s="72" t="s">
        <v>39</v>
      </c>
      <c r="C29" s="73" t="s">
        <v>102</v>
      </c>
      <c r="D29" s="110">
        <f>Data!F121</f>
        <v>10.468936527952916</v>
      </c>
      <c r="E29" s="110">
        <f>Data!F122</f>
        <v>4.2006496940394467</v>
      </c>
      <c r="F29" s="110">
        <f>Data!F123</f>
        <v>3.3895202655134287</v>
      </c>
      <c r="G29" s="110">
        <f>Data!F124</f>
        <v>6.0627587348898819</v>
      </c>
      <c r="H29" s="110">
        <f>Data!F125</f>
        <v>5.8568682871678899</v>
      </c>
      <c r="I29" s="110">
        <f>Data!F126</f>
        <v>9.539392010186214</v>
      </c>
      <c r="J29" s="110">
        <f>Data!F127</f>
        <v>15.58606557377049</v>
      </c>
      <c r="K29" s="110">
        <f>Data!F128</f>
        <v>5.5579121467140142</v>
      </c>
      <c r="L29" s="66" t="s">
        <v>0</v>
      </c>
      <c r="M29" s="60"/>
    </row>
    <row r="30" spans="1:13" x14ac:dyDescent="0.35">
      <c r="A30" s="59"/>
      <c r="B30" s="74"/>
      <c r="C30" s="69" t="str">
        <f>Data!C68</f>
        <v>Youth</v>
      </c>
      <c r="D30" s="92">
        <f>Data!B106</f>
        <v>106</v>
      </c>
      <c r="E30" s="92">
        <f>Data!B107</f>
        <v>90</v>
      </c>
      <c r="F30" s="92">
        <f>Data!B108</f>
        <v>13</v>
      </c>
      <c r="G30" s="92">
        <f>Data!B109</f>
        <v>7</v>
      </c>
      <c r="H30" s="92">
        <f>Data!B110</f>
        <v>2</v>
      </c>
      <c r="I30" s="92">
        <f>Data!B111</f>
        <v>4</v>
      </c>
      <c r="J30" s="92">
        <f>Data!B112</f>
        <v>0</v>
      </c>
      <c r="K30" s="92">
        <f>Data!B113</f>
        <v>52</v>
      </c>
      <c r="L30" s="75">
        <f>Data!B114</f>
        <v>274</v>
      </c>
      <c r="M30" s="60"/>
    </row>
    <row r="31" spans="1:13" x14ac:dyDescent="0.35">
      <c r="A31" s="59"/>
      <c r="B31" s="74"/>
      <c r="C31" s="73" t="s">
        <v>38</v>
      </c>
      <c r="D31" s="92">
        <f>Data!F106</f>
        <v>1755</v>
      </c>
      <c r="E31" s="92">
        <f>Data!F107</f>
        <v>1302</v>
      </c>
      <c r="F31" s="92">
        <f>Data!F108</f>
        <v>326</v>
      </c>
      <c r="G31" s="92">
        <f>Data!F109</f>
        <v>198</v>
      </c>
      <c r="H31" s="92">
        <f>Data!F110</f>
        <v>145</v>
      </c>
      <c r="I31" s="92">
        <f>Data!F111</f>
        <v>103</v>
      </c>
      <c r="J31" s="92">
        <f>Data!F112</f>
        <v>8</v>
      </c>
      <c r="K31" s="92">
        <f>Data!F113</f>
        <v>674</v>
      </c>
      <c r="L31" s="75">
        <f>Data!F114</f>
        <v>4511</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8/2/2020.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4.5" x14ac:dyDescent="0.35"/>
  <cols>
    <col min="12" max="12" width="12" customWidth="1"/>
    <col min="14" max="14" width="13" customWidth="1"/>
  </cols>
  <sheetData>
    <row r="1" spans="1:14" x14ac:dyDescent="0.35">
      <c r="A1" s="93"/>
      <c r="B1" s="94"/>
      <c r="C1" s="94"/>
      <c r="D1" s="94"/>
      <c r="E1" s="94"/>
      <c r="F1" s="94"/>
      <c r="G1" s="94"/>
      <c r="H1" s="94"/>
      <c r="I1" s="94"/>
      <c r="J1" s="94"/>
      <c r="K1" s="94"/>
      <c r="L1" s="94"/>
      <c r="M1" s="94"/>
      <c r="N1" s="95"/>
    </row>
    <row r="2" spans="1:14" ht="31" x14ac:dyDescent="0.7">
      <c r="A2" s="195" t="str">
        <f>Data!R34&amp;"11"</f>
        <v>CSA Monthly Report for June 2020, Report 11</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c r="C35" s="55"/>
      <c r="D35" s="55"/>
      <c r="E35" s="55"/>
      <c r="F35" s="55"/>
      <c r="G35" s="55"/>
      <c r="H35" s="55"/>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8/2/2020.</v>
      </c>
      <c r="C37" s="55"/>
      <c r="D37" s="55"/>
      <c r="E37" s="55"/>
      <c r="F37" s="55"/>
      <c r="G37" s="55"/>
      <c r="H37" s="55"/>
      <c r="I37" s="55"/>
      <c r="J37" s="55"/>
      <c r="K37" s="55"/>
      <c r="L37" s="55"/>
      <c r="M37" s="55"/>
      <c r="N37" s="60"/>
    </row>
    <row r="38" spans="1:14" ht="9.75" customHeight="1" x14ac:dyDescent="0.3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2.7265625" customWidth="1"/>
  </cols>
  <sheetData>
    <row r="1" spans="1:14" x14ac:dyDescent="0.35">
      <c r="A1" s="93"/>
      <c r="B1" s="94"/>
      <c r="C1" s="94"/>
      <c r="D1" s="94"/>
      <c r="E1" s="94"/>
      <c r="F1" s="94"/>
      <c r="G1" s="94"/>
      <c r="H1" s="94"/>
      <c r="I1" s="94"/>
      <c r="J1" s="94"/>
      <c r="K1" s="94"/>
      <c r="L1" s="94"/>
      <c r="M1" s="94"/>
      <c r="N1" s="95"/>
    </row>
    <row r="2" spans="1:14" ht="31" x14ac:dyDescent="0.7">
      <c r="A2" s="195" t="str">
        <f>Data!R34&amp;"12"</f>
        <v>CSA Monthly Report for June 2020, Report 12</v>
      </c>
      <c r="B2" s="196"/>
      <c r="C2" s="196"/>
      <c r="D2" s="196"/>
      <c r="E2" s="196"/>
      <c r="F2" s="196"/>
      <c r="G2" s="196"/>
      <c r="H2" s="196"/>
      <c r="I2" s="196"/>
      <c r="J2" s="196"/>
      <c r="K2" s="196"/>
      <c r="L2" s="196"/>
      <c r="M2" s="196"/>
      <c r="N2" s="197"/>
    </row>
    <row r="3" spans="1:14" ht="27.7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ht="20.25" customHeight="1" x14ac:dyDescent="0.35">
      <c r="A35" s="59"/>
      <c r="B35" s="55" t="str">
        <f>Data!R27</f>
        <v>Prepared by the Massachusetts Behavioral Health Partnership on 8/2/2020.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1.81640625" customWidth="1"/>
  </cols>
  <sheetData>
    <row r="1" spans="1:14" x14ac:dyDescent="0.35">
      <c r="A1" s="93"/>
      <c r="B1" s="94"/>
      <c r="C1" s="94"/>
      <c r="D1" s="94"/>
      <c r="E1" s="94"/>
      <c r="F1" s="94"/>
      <c r="G1" s="94"/>
      <c r="H1" s="94"/>
      <c r="I1" s="94"/>
      <c r="J1" s="94"/>
      <c r="K1" s="94"/>
      <c r="L1" s="94"/>
      <c r="M1" s="94"/>
      <c r="N1" s="95"/>
    </row>
    <row r="2" spans="1:14" ht="31" x14ac:dyDescent="0.7">
      <c r="A2" s="195" t="str">
        <f>Data!R34&amp;"13"</f>
        <v>CSA Monthly Report for June 2020, Report 13</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8/2/2020.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796875" defaultRowHeight="12.5" x14ac:dyDescent="0.25"/>
  <cols>
    <col min="1" max="3" width="9.1796875" style="26"/>
    <col min="4" max="4" width="5.1796875" style="26" customWidth="1"/>
    <col min="5" max="5" width="20" style="26" customWidth="1"/>
    <col min="6" max="12" width="9.1796875" style="26"/>
    <col min="13" max="13" width="17.54296875" style="26" customWidth="1"/>
    <col min="14" max="16384" width="9.1796875" style="26"/>
  </cols>
  <sheetData>
    <row r="1" spans="1:13" x14ac:dyDescent="0.25">
      <c r="A1" s="96"/>
      <c r="B1" s="97"/>
      <c r="C1" s="97"/>
      <c r="D1" s="97"/>
      <c r="E1" s="97"/>
      <c r="F1" s="97"/>
      <c r="G1" s="97"/>
      <c r="H1" s="97"/>
      <c r="I1" s="97"/>
      <c r="J1" s="97"/>
      <c r="K1" s="97"/>
      <c r="L1" s="97"/>
      <c r="M1" s="98"/>
    </row>
    <row r="2" spans="1:13" ht="31" x14ac:dyDescent="0.7">
      <c r="A2" s="195" t="str">
        <f>Data!R34&amp;"14"</f>
        <v>CSA Monthly Report for June 2020, Report 14</v>
      </c>
      <c r="B2" s="196"/>
      <c r="C2" s="196"/>
      <c r="D2" s="196"/>
      <c r="E2" s="196"/>
      <c r="F2" s="196"/>
      <c r="G2" s="196"/>
      <c r="H2" s="196"/>
      <c r="I2" s="196"/>
      <c r="J2" s="196"/>
      <c r="K2" s="196"/>
      <c r="L2" s="196"/>
      <c r="M2" s="197"/>
    </row>
    <row r="3" spans="1:13" x14ac:dyDescent="0.25">
      <c r="A3" s="99"/>
      <c r="B3" s="100"/>
      <c r="C3" s="100"/>
      <c r="D3" s="100"/>
      <c r="E3" s="100"/>
      <c r="F3" s="100"/>
      <c r="G3" s="100"/>
      <c r="H3" s="100"/>
      <c r="I3" s="100"/>
      <c r="J3" s="100"/>
      <c r="K3" s="100"/>
      <c r="L3" s="100"/>
      <c r="M3" s="101"/>
    </row>
    <row r="4" spans="1:13" x14ac:dyDescent="0.25">
      <c r="A4" s="99"/>
      <c r="B4" s="100"/>
      <c r="C4" s="100"/>
      <c r="D4" s="100"/>
      <c r="E4" s="100"/>
      <c r="F4" s="100"/>
      <c r="G4" s="100"/>
      <c r="H4" s="100"/>
      <c r="I4" s="100"/>
      <c r="J4" s="100"/>
      <c r="K4" s="100"/>
      <c r="L4" s="100"/>
      <c r="M4" s="101"/>
    </row>
    <row r="5" spans="1:13" x14ac:dyDescent="0.25">
      <c r="A5" s="99"/>
      <c r="B5" s="100"/>
      <c r="C5" s="100"/>
      <c r="D5" s="100"/>
      <c r="E5" s="100"/>
      <c r="F5" s="100"/>
      <c r="G5" s="100"/>
      <c r="H5" s="100"/>
      <c r="I5" s="100"/>
      <c r="J5" s="100"/>
      <c r="K5" s="100"/>
      <c r="L5" s="100"/>
      <c r="M5" s="101"/>
    </row>
    <row r="6" spans="1:13" x14ac:dyDescent="0.25">
      <c r="A6" s="99"/>
      <c r="B6" s="100"/>
      <c r="C6" s="100"/>
      <c r="D6" s="100"/>
      <c r="E6" s="100"/>
      <c r="F6" s="100"/>
      <c r="G6" s="100"/>
      <c r="H6" s="100"/>
      <c r="I6" s="100"/>
      <c r="J6" s="100"/>
      <c r="K6" s="100"/>
      <c r="L6" s="100"/>
      <c r="M6" s="101"/>
    </row>
    <row r="7" spans="1:13" x14ac:dyDescent="0.25">
      <c r="A7" s="99"/>
      <c r="B7" s="100"/>
      <c r="C7" s="100"/>
      <c r="D7" s="100"/>
      <c r="E7" s="100"/>
      <c r="F7" s="100"/>
      <c r="G7" s="100"/>
      <c r="H7" s="100"/>
      <c r="I7" s="100"/>
      <c r="J7" s="100"/>
      <c r="K7" s="100"/>
      <c r="L7" s="100"/>
      <c r="M7" s="101"/>
    </row>
    <row r="8" spans="1:13" x14ac:dyDescent="0.25">
      <c r="A8" s="99"/>
      <c r="B8" s="100"/>
      <c r="C8" s="100"/>
      <c r="D8" s="100"/>
      <c r="E8" s="100"/>
      <c r="F8" s="100"/>
      <c r="G8" s="100"/>
      <c r="H8" s="100"/>
      <c r="I8" s="100"/>
      <c r="J8" s="100"/>
      <c r="K8" s="100"/>
      <c r="L8" s="100"/>
      <c r="M8" s="101"/>
    </row>
    <row r="9" spans="1:13" x14ac:dyDescent="0.25">
      <c r="A9" s="99"/>
      <c r="B9" s="100"/>
      <c r="C9" s="100"/>
      <c r="D9" s="100"/>
      <c r="E9" s="100"/>
      <c r="F9" s="100"/>
      <c r="G9" s="100"/>
      <c r="H9" s="100"/>
      <c r="I9" s="100"/>
      <c r="J9" s="100"/>
      <c r="K9" s="100"/>
      <c r="L9" s="100"/>
      <c r="M9" s="101"/>
    </row>
    <row r="10" spans="1:13" x14ac:dyDescent="0.25">
      <c r="A10" s="99"/>
      <c r="B10" s="100"/>
      <c r="C10" s="100"/>
      <c r="D10" s="100"/>
      <c r="E10" s="100"/>
      <c r="F10" s="100"/>
      <c r="G10" s="100"/>
      <c r="H10" s="100"/>
      <c r="I10" s="100"/>
      <c r="J10" s="100"/>
      <c r="K10" s="100"/>
      <c r="L10" s="100"/>
      <c r="M10" s="101"/>
    </row>
    <row r="11" spans="1:13" x14ac:dyDescent="0.25">
      <c r="A11" s="99"/>
      <c r="B11" s="100"/>
      <c r="C11" s="100"/>
      <c r="D11" s="100"/>
      <c r="E11" s="100"/>
      <c r="F11" s="100"/>
      <c r="G11" s="100"/>
      <c r="H11" s="100"/>
      <c r="I11" s="100"/>
      <c r="J11" s="100"/>
      <c r="K11" s="100"/>
      <c r="L11" s="100"/>
      <c r="M11" s="101"/>
    </row>
    <row r="12" spans="1:13" x14ac:dyDescent="0.25">
      <c r="A12" s="99"/>
      <c r="B12" s="100"/>
      <c r="C12" s="100"/>
      <c r="D12" s="100"/>
      <c r="E12" s="100"/>
      <c r="F12" s="100"/>
      <c r="G12" s="100"/>
      <c r="H12" s="100"/>
      <c r="I12" s="100"/>
      <c r="J12" s="100"/>
      <c r="K12" s="100"/>
      <c r="L12" s="100"/>
      <c r="M12" s="101"/>
    </row>
    <row r="13" spans="1:13" x14ac:dyDescent="0.25">
      <c r="A13" s="99"/>
      <c r="B13" s="100"/>
      <c r="C13" s="100"/>
      <c r="D13" s="100"/>
      <c r="E13" s="100"/>
      <c r="F13" s="100"/>
      <c r="G13" s="100"/>
      <c r="H13" s="100"/>
      <c r="I13" s="100"/>
      <c r="J13" s="100"/>
      <c r="K13" s="100"/>
      <c r="L13" s="100"/>
      <c r="M13" s="101"/>
    </row>
    <row r="14" spans="1:13" x14ac:dyDescent="0.25">
      <c r="A14" s="99"/>
      <c r="B14" s="100"/>
      <c r="C14" s="100"/>
      <c r="D14" s="100"/>
      <c r="E14" s="100"/>
      <c r="F14" s="100"/>
      <c r="G14" s="100"/>
      <c r="H14" s="100"/>
      <c r="I14" s="100"/>
      <c r="J14" s="100"/>
      <c r="K14" s="100"/>
      <c r="L14" s="100"/>
      <c r="M14" s="101"/>
    </row>
    <row r="15" spans="1:13" x14ac:dyDescent="0.25">
      <c r="A15" s="99"/>
      <c r="B15" s="100"/>
      <c r="C15" s="100"/>
      <c r="D15" s="100"/>
      <c r="E15" s="100"/>
      <c r="F15" s="100"/>
      <c r="G15" s="100"/>
      <c r="H15" s="100"/>
      <c r="I15" s="100"/>
      <c r="J15" s="100"/>
      <c r="K15" s="100"/>
      <c r="L15" s="100"/>
      <c r="M15" s="101"/>
    </row>
    <row r="16" spans="1:13" x14ac:dyDescent="0.25">
      <c r="A16" s="99"/>
      <c r="B16" s="100"/>
      <c r="C16" s="100"/>
      <c r="D16" s="100"/>
      <c r="E16" s="100"/>
      <c r="F16" s="100"/>
      <c r="G16" s="100"/>
      <c r="H16" s="100"/>
      <c r="I16" s="100"/>
      <c r="J16" s="100"/>
      <c r="K16" s="100"/>
      <c r="L16" s="100"/>
      <c r="M16" s="101"/>
    </row>
    <row r="17" spans="1:13" x14ac:dyDescent="0.25">
      <c r="A17" s="99"/>
      <c r="B17" s="100"/>
      <c r="C17" s="100"/>
      <c r="D17" s="100"/>
      <c r="E17" s="100"/>
      <c r="F17" s="100"/>
      <c r="G17" s="100"/>
      <c r="H17" s="100"/>
      <c r="I17" s="100"/>
      <c r="J17" s="100"/>
      <c r="K17" s="100"/>
      <c r="L17" s="100"/>
      <c r="M17" s="101"/>
    </row>
    <row r="18" spans="1:13" x14ac:dyDescent="0.25">
      <c r="A18" s="99"/>
      <c r="B18" s="100"/>
      <c r="C18" s="100"/>
      <c r="D18" s="100"/>
      <c r="E18" s="100"/>
      <c r="F18" s="100"/>
      <c r="G18" s="100"/>
      <c r="H18" s="100"/>
      <c r="I18" s="100"/>
      <c r="J18" s="100"/>
      <c r="K18" s="100"/>
      <c r="L18" s="100"/>
      <c r="M18" s="101"/>
    </row>
    <row r="19" spans="1:13" x14ac:dyDescent="0.25">
      <c r="A19" s="99"/>
      <c r="B19" s="100"/>
      <c r="C19" s="100"/>
      <c r="D19" s="100"/>
      <c r="E19" s="100"/>
      <c r="F19" s="100"/>
      <c r="G19" s="100"/>
      <c r="H19" s="100"/>
      <c r="I19" s="100"/>
      <c r="J19" s="100"/>
      <c r="K19" s="100"/>
      <c r="L19" s="100"/>
      <c r="M19" s="101"/>
    </row>
    <row r="20" spans="1:13" x14ac:dyDescent="0.25">
      <c r="A20" s="99"/>
      <c r="B20" s="100"/>
      <c r="C20" s="100"/>
      <c r="D20" s="100"/>
      <c r="E20" s="100"/>
      <c r="F20" s="100"/>
      <c r="G20" s="100"/>
      <c r="H20" s="100"/>
      <c r="I20" s="100"/>
      <c r="J20" s="100"/>
      <c r="K20" s="100"/>
      <c r="L20" s="100"/>
      <c r="M20" s="101"/>
    </row>
    <row r="21" spans="1:13" x14ac:dyDescent="0.25">
      <c r="A21" s="99"/>
      <c r="B21" s="100"/>
      <c r="C21" s="100"/>
      <c r="D21" s="100"/>
      <c r="E21" s="100"/>
      <c r="F21" s="100"/>
      <c r="G21" s="100"/>
      <c r="H21" s="100"/>
      <c r="I21" s="100"/>
      <c r="J21" s="100"/>
      <c r="K21" s="100"/>
      <c r="L21" s="100"/>
      <c r="M21" s="101"/>
    </row>
    <row r="22" spans="1:13" x14ac:dyDescent="0.25">
      <c r="A22" s="99"/>
      <c r="B22" s="100"/>
      <c r="C22" s="100"/>
      <c r="D22" s="100"/>
      <c r="E22" s="100"/>
      <c r="F22" s="100"/>
      <c r="G22" s="100"/>
      <c r="H22" s="100"/>
      <c r="I22" s="100"/>
      <c r="J22" s="100"/>
      <c r="K22" s="100"/>
      <c r="L22" s="100"/>
      <c r="M22" s="101"/>
    </row>
    <row r="23" spans="1:13" x14ac:dyDescent="0.25">
      <c r="A23" s="99"/>
      <c r="B23" s="100"/>
      <c r="C23" s="100"/>
      <c r="D23" s="100"/>
      <c r="E23" s="100"/>
      <c r="F23" s="100"/>
      <c r="G23" s="100"/>
      <c r="H23" s="100"/>
      <c r="I23" s="100"/>
      <c r="J23" s="100"/>
      <c r="K23" s="100"/>
      <c r="L23" s="100"/>
      <c r="M23" s="101"/>
    </row>
    <row r="24" spans="1:13" x14ac:dyDescent="0.25">
      <c r="A24" s="99"/>
      <c r="B24" s="100"/>
      <c r="C24" s="100"/>
      <c r="D24" s="100"/>
      <c r="E24" s="100"/>
      <c r="F24" s="100"/>
      <c r="G24" s="100"/>
      <c r="H24" s="100"/>
      <c r="I24" s="100"/>
      <c r="J24" s="100"/>
      <c r="K24" s="100"/>
      <c r="L24" s="100"/>
      <c r="M24" s="101"/>
    </row>
    <row r="25" spans="1:13" x14ac:dyDescent="0.25">
      <c r="A25" s="99"/>
      <c r="B25" s="100"/>
      <c r="C25" s="100"/>
      <c r="D25" s="100"/>
      <c r="E25" s="100"/>
      <c r="F25" s="100"/>
      <c r="G25" s="100"/>
      <c r="H25" s="100"/>
      <c r="I25" s="100"/>
      <c r="J25" s="100"/>
      <c r="K25" s="100"/>
      <c r="L25" s="100"/>
      <c r="M25" s="101"/>
    </row>
    <row r="26" spans="1:13" x14ac:dyDescent="0.25">
      <c r="A26" s="99"/>
      <c r="B26" s="100"/>
      <c r="C26" s="100"/>
      <c r="D26" s="100"/>
      <c r="E26" s="100"/>
      <c r="F26" s="100"/>
      <c r="G26" s="100"/>
      <c r="H26" s="100"/>
      <c r="I26" s="100"/>
      <c r="J26" s="100"/>
      <c r="K26" s="100"/>
      <c r="L26" s="100"/>
      <c r="M26" s="101"/>
    </row>
    <row r="27" spans="1:13" x14ac:dyDescent="0.25">
      <c r="A27" s="99"/>
      <c r="B27" s="100"/>
      <c r="C27" s="100"/>
      <c r="D27" s="100"/>
      <c r="E27" s="100"/>
      <c r="F27" s="100"/>
      <c r="G27" s="100"/>
      <c r="H27" s="100"/>
      <c r="I27" s="100"/>
      <c r="J27" s="100"/>
      <c r="K27" s="100"/>
      <c r="L27" s="100"/>
      <c r="M27" s="101"/>
    </row>
    <row r="28" spans="1:13" x14ac:dyDescent="0.25">
      <c r="A28" s="99"/>
      <c r="B28" s="100"/>
      <c r="C28" s="100"/>
      <c r="D28" s="100"/>
      <c r="E28" s="100"/>
      <c r="F28" s="100"/>
      <c r="G28" s="100"/>
      <c r="H28" s="100"/>
      <c r="I28" s="100"/>
      <c r="J28" s="100"/>
      <c r="K28" s="100"/>
      <c r="L28" s="100"/>
      <c r="M28" s="101"/>
    </row>
    <row r="29" spans="1:13" x14ac:dyDescent="0.25">
      <c r="A29" s="99"/>
      <c r="B29" s="100"/>
      <c r="C29" s="100"/>
      <c r="D29" s="100"/>
      <c r="E29" s="100"/>
      <c r="F29" s="100"/>
      <c r="G29" s="100"/>
      <c r="H29" s="100"/>
      <c r="I29" s="100"/>
      <c r="J29" s="100"/>
      <c r="K29" s="100"/>
      <c r="L29" s="100"/>
      <c r="M29" s="101"/>
    </row>
    <row r="30" spans="1:13" x14ac:dyDescent="0.25">
      <c r="A30" s="99"/>
      <c r="B30" s="100"/>
      <c r="C30" s="100"/>
      <c r="D30" s="100"/>
      <c r="E30" s="100"/>
      <c r="F30" s="100"/>
      <c r="G30" s="100"/>
      <c r="H30" s="100"/>
      <c r="I30" s="100"/>
      <c r="J30" s="100"/>
      <c r="K30" s="100"/>
      <c r="L30" s="100"/>
      <c r="M30" s="101"/>
    </row>
    <row r="31" spans="1:13" x14ac:dyDescent="0.25">
      <c r="A31" s="99"/>
      <c r="B31" s="100"/>
      <c r="C31" s="100"/>
      <c r="D31" s="100"/>
      <c r="E31" s="100"/>
      <c r="F31" s="100"/>
      <c r="G31" s="100"/>
      <c r="H31" s="100"/>
      <c r="I31" s="100"/>
      <c r="J31" s="100"/>
      <c r="K31" s="100"/>
      <c r="L31" s="100"/>
      <c r="M31" s="101"/>
    </row>
    <row r="32" spans="1:13" x14ac:dyDescent="0.25">
      <c r="A32" s="99"/>
      <c r="B32" s="100"/>
      <c r="C32" s="100"/>
      <c r="D32" s="100"/>
      <c r="E32" s="100"/>
      <c r="F32" s="100"/>
      <c r="G32" s="100"/>
      <c r="H32" s="100"/>
      <c r="I32" s="100"/>
      <c r="J32" s="100"/>
      <c r="K32" s="100"/>
      <c r="L32" s="100"/>
      <c r="M32" s="101"/>
    </row>
    <row r="33" spans="1:13" x14ac:dyDescent="0.25">
      <c r="A33" s="99"/>
      <c r="B33" s="100"/>
      <c r="C33" s="100"/>
      <c r="D33" s="100"/>
      <c r="E33" s="100"/>
      <c r="F33" s="100"/>
      <c r="G33" s="100"/>
      <c r="H33" s="100"/>
      <c r="I33" s="100"/>
      <c r="J33" s="100"/>
      <c r="K33" s="100"/>
      <c r="L33" s="100"/>
      <c r="M33" s="101"/>
    </row>
    <row r="34" spans="1:13" x14ac:dyDescent="0.25">
      <c r="A34" s="99"/>
      <c r="B34" s="100"/>
      <c r="C34" s="100"/>
      <c r="D34" s="100"/>
      <c r="E34" s="100"/>
      <c r="F34" s="100"/>
      <c r="G34" s="100"/>
      <c r="H34" s="100"/>
      <c r="I34" s="100"/>
      <c r="J34" s="100"/>
      <c r="K34" s="100"/>
      <c r="L34" s="100"/>
      <c r="M34" s="101"/>
    </row>
    <row r="35" spans="1:13" x14ac:dyDescent="0.25">
      <c r="A35" s="99"/>
      <c r="B35" s="100"/>
      <c r="C35" s="100"/>
      <c r="D35" s="100"/>
      <c r="E35" s="100"/>
      <c r="F35" s="100"/>
      <c r="G35" s="100"/>
      <c r="H35" s="100"/>
      <c r="I35" s="100"/>
      <c r="J35" s="100"/>
      <c r="K35" s="100"/>
      <c r="L35" s="100"/>
      <c r="M35" s="101"/>
    </row>
    <row r="36" spans="1:13" x14ac:dyDescent="0.25">
      <c r="A36" s="99"/>
      <c r="B36" s="100"/>
      <c r="C36" s="100"/>
      <c r="D36" s="100"/>
      <c r="E36" s="100"/>
      <c r="F36" s="100"/>
      <c r="G36" s="100"/>
      <c r="H36" s="100"/>
      <c r="I36" s="100"/>
      <c r="J36" s="100"/>
      <c r="K36" s="100"/>
      <c r="L36" s="100"/>
      <c r="M36" s="101"/>
    </row>
    <row r="37" spans="1:13" ht="18" customHeight="1" x14ac:dyDescent="0.25">
      <c r="A37" s="99"/>
      <c r="B37" s="100"/>
      <c r="C37" s="100"/>
      <c r="D37" s="100"/>
      <c r="E37" s="100"/>
      <c r="F37" s="100"/>
      <c r="G37" s="100"/>
      <c r="H37" s="100"/>
      <c r="I37" s="100"/>
      <c r="J37" s="100"/>
      <c r="K37" s="100"/>
      <c r="L37" s="100"/>
      <c r="M37" s="101"/>
    </row>
    <row r="38" spans="1:13" ht="18" x14ac:dyDescent="0.4">
      <c r="B38" s="100"/>
      <c r="C38" s="100"/>
      <c r="D38" s="100"/>
      <c r="E38" s="100"/>
      <c r="F38" s="100"/>
      <c r="G38" s="100"/>
      <c r="H38" s="116" t="s">
        <v>187</v>
      </c>
      <c r="I38" s="102"/>
      <c r="J38" s="103"/>
      <c r="M38" s="163">
        <f>Data!D177</f>
        <v>10.716529317280322</v>
      </c>
    </row>
    <row r="39" spans="1:13" ht="13.5" customHeight="1" x14ac:dyDescent="0.25">
      <c r="A39" s="104" t="s">
        <v>186</v>
      </c>
      <c r="B39" s="100"/>
      <c r="C39" s="100"/>
      <c r="D39" s="100"/>
      <c r="E39" s="100"/>
      <c r="F39" s="100"/>
      <c r="G39" s="100"/>
      <c r="H39" s="100"/>
      <c r="I39" s="100"/>
      <c r="J39" s="100"/>
      <c r="K39" s="100"/>
      <c r="L39" s="100"/>
      <c r="M39" s="101"/>
    </row>
    <row r="40" spans="1:13" x14ac:dyDescent="0.25">
      <c r="A40" s="104" t="s">
        <v>67</v>
      </c>
      <c r="D40" s="100"/>
      <c r="E40" s="100"/>
      <c r="F40" s="100"/>
      <c r="G40" s="100"/>
      <c r="H40" s="105"/>
      <c r="I40" s="100"/>
      <c r="J40" s="100"/>
      <c r="K40" s="100"/>
      <c r="L40" s="100"/>
      <c r="M40" s="101"/>
    </row>
    <row r="41" spans="1:13" x14ac:dyDescent="0.25">
      <c r="A41" s="26" t="s">
        <v>185</v>
      </c>
      <c r="B41" s="100"/>
      <c r="C41" s="100" t="str">
        <f>Data!J181</f>
        <v>Graph shows 85% of youth enrolled.</v>
      </c>
      <c r="D41" s="100"/>
      <c r="E41" s="100"/>
      <c r="F41" s="100"/>
      <c r="G41" s="100"/>
      <c r="H41" s="100"/>
      <c r="I41" s="100"/>
      <c r="J41" s="100"/>
      <c r="K41" s="100"/>
      <c r="L41" s="100"/>
      <c r="M41" s="101"/>
    </row>
    <row r="42" spans="1:13" x14ac:dyDescent="0.25">
      <c r="A42" s="106" t="str">
        <f>Data!R27</f>
        <v>Prepared by the Massachusetts Behavioral Health Partnership on 8/2/2020.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zoomScale="70" zoomScaleNormal="70" workbookViewId="0"/>
  </sheetViews>
  <sheetFormatPr defaultRowHeight="14.5" x14ac:dyDescent="0.35"/>
  <cols>
    <col min="1" max="1" width="26.26953125" customWidth="1"/>
    <col min="2" max="2" width="15.1796875" bestFit="1" customWidth="1"/>
    <col min="3" max="3" width="12.81640625" customWidth="1"/>
    <col min="4" max="4" width="11" customWidth="1"/>
    <col min="5" max="5" width="27.1796875" customWidth="1"/>
    <col min="6" max="6" width="17.1796875" bestFit="1" customWidth="1"/>
    <col min="7" max="7" width="13" customWidth="1"/>
    <col min="8" max="8" width="16.1796875" customWidth="1"/>
    <col min="9" max="9" width="27.54296875" bestFit="1" customWidth="1"/>
    <col min="10" max="10" width="13.453125" customWidth="1"/>
    <col min="11" max="11" width="14.7265625" bestFit="1" customWidth="1"/>
    <col min="12" max="12" width="14.26953125" customWidth="1"/>
    <col min="13" max="13" width="13.81640625" customWidth="1"/>
    <col min="14" max="14" width="15.1796875" customWidth="1"/>
    <col min="15" max="15" width="15.7265625" customWidth="1"/>
    <col min="16" max="16" width="12.54296875" customWidth="1"/>
    <col min="17" max="17" width="10.7265625" customWidth="1"/>
    <col min="18" max="18" width="9.7265625" bestFit="1" customWidth="1"/>
    <col min="19" max="19" width="8.1796875" customWidth="1"/>
    <col min="20" max="20" width="11.26953125" customWidth="1"/>
    <col min="21" max="21" width="12" bestFit="1" customWidth="1"/>
    <col min="22" max="22" width="5.81640625" bestFit="1" customWidth="1"/>
    <col min="23" max="23" width="11.7265625" bestFit="1" customWidth="1"/>
  </cols>
  <sheetData>
    <row r="1" spans="1:23" ht="15" thickBot="1" x14ac:dyDescent="0.4">
      <c r="A1" s="5"/>
      <c r="B1" s="5"/>
      <c r="C1" s="5"/>
      <c r="D1" s="5"/>
      <c r="E1" s="5"/>
      <c r="F1" s="5"/>
      <c r="G1" s="5"/>
    </row>
    <row r="2" spans="1:23" ht="21" x14ac:dyDescent="0.5">
      <c r="I2" s="198" t="s">
        <v>70</v>
      </c>
      <c r="J2" s="199"/>
      <c r="K2" s="200"/>
      <c r="L2" s="200"/>
      <c r="M2" s="147"/>
      <c r="N2" s="147"/>
      <c r="O2" s="122"/>
      <c r="P2" s="24"/>
      <c r="R2" t="s">
        <v>15</v>
      </c>
      <c r="S2">
        <v>12</v>
      </c>
      <c r="T2" s="2"/>
      <c r="U2">
        <v>6</v>
      </c>
      <c r="W2">
        <v>2020</v>
      </c>
    </row>
    <row r="3" spans="1:23" x14ac:dyDescent="0.35">
      <c r="H3" s="5"/>
      <c r="I3" s="18"/>
      <c r="J3" s="48">
        <v>3140</v>
      </c>
      <c r="K3" s="25">
        <v>2564</v>
      </c>
      <c r="L3" s="29">
        <v>0.81682064351704364</v>
      </c>
      <c r="M3" s="30">
        <v>128</v>
      </c>
      <c r="N3" s="31">
        <v>30.6484375</v>
      </c>
      <c r="O3" s="16">
        <v>15.380530973451327</v>
      </c>
      <c r="P3" s="148">
        <v>226</v>
      </c>
      <c r="R3" t="s">
        <v>50</v>
      </c>
      <c r="S3" s="5">
        <v>2020</v>
      </c>
      <c r="T3">
        <v>20</v>
      </c>
      <c r="U3" s="41"/>
      <c r="V3" s="5"/>
      <c r="W3" s="5"/>
    </row>
    <row r="4" spans="1:23" ht="44" thickBot="1" x14ac:dyDescent="0.4">
      <c r="H4" s="5"/>
      <c r="I4" s="18" t="s">
        <v>28</v>
      </c>
      <c r="J4" s="27" t="s">
        <v>73</v>
      </c>
      <c r="K4" s="12" t="s">
        <v>71</v>
      </c>
      <c r="L4" s="28" t="s">
        <v>69</v>
      </c>
      <c r="M4" s="28" t="s">
        <v>80</v>
      </c>
      <c r="N4" s="28" t="s">
        <v>81</v>
      </c>
      <c r="O4" s="28" t="s">
        <v>112</v>
      </c>
      <c r="P4" s="149" t="s">
        <v>82</v>
      </c>
      <c r="W4" s="5"/>
    </row>
    <row r="5" spans="1:23" ht="15" customHeight="1" x14ac:dyDescent="0.3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3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3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3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3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35">
      <c r="H10" s="34">
        <v>6</v>
      </c>
      <c r="I10" s="150" t="s">
        <v>56</v>
      </c>
      <c r="J10" s="48">
        <v>3115</v>
      </c>
      <c r="K10" s="48">
        <v>2533</v>
      </c>
      <c r="L10" s="153">
        <v>0.81316211878009625</v>
      </c>
      <c r="M10" s="48">
        <v>114</v>
      </c>
      <c r="N10" s="16">
        <v>29.596491228070175</v>
      </c>
      <c r="O10" s="120">
        <v>12.80058651026393</v>
      </c>
      <c r="P10" s="121">
        <v>341</v>
      </c>
      <c r="R10" s="18">
        <v>6</v>
      </c>
      <c r="S10" s="6" t="s">
        <v>206</v>
      </c>
      <c r="T10" s="5" t="s">
        <v>56</v>
      </c>
      <c r="U10" s="25">
        <v>19</v>
      </c>
      <c r="V10" s="25" t="s">
        <v>201</v>
      </c>
      <c r="W10" s="129" t="s">
        <v>160</v>
      </c>
    </row>
    <row r="11" spans="1:23" x14ac:dyDescent="0.35">
      <c r="H11" s="34">
        <v>7</v>
      </c>
      <c r="I11" s="150" t="s">
        <v>57</v>
      </c>
      <c r="J11" s="48">
        <v>3223</v>
      </c>
      <c r="K11" s="48">
        <v>2606</v>
      </c>
      <c r="L11" s="153">
        <v>0.80856345020167542</v>
      </c>
      <c r="M11" s="48">
        <v>108</v>
      </c>
      <c r="N11" s="16">
        <v>23.555555555555557</v>
      </c>
      <c r="O11" s="120">
        <v>11.223790322580646</v>
      </c>
      <c r="P11" s="121">
        <v>496</v>
      </c>
      <c r="R11" s="18">
        <v>7</v>
      </c>
      <c r="S11" s="6" t="s">
        <v>207</v>
      </c>
      <c r="T11" s="5" t="s">
        <v>57</v>
      </c>
      <c r="U11" s="25">
        <v>20</v>
      </c>
      <c r="V11" s="25" t="s">
        <v>208</v>
      </c>
      <c r="W11" s="129" t="s">
        <v>161</v>
      </c>
    </row>
    <row r="12" spans="1:23" x14ac:dyDescent="0.35">
      <c r="H12" s="34">
        <v>8</v>
      </c>
      <c r="I12" s="150" t="s">
        <v>58</v>
      </c>
      <c r="J12" s="48">
        <v>3238</v>
      </c>
      <c r="K12" s="48">
        <v>2598</v>
      </c>
      <c r="L12" s="153">
        <v>0.8023471278567017</v>
      </c>
      <c r="M12" s="48">
        <v>133</v>
      </c>
      <c r="N12" s="16">
        <v>20.796992481203006</v>
      </c>
      <c r="O12" s="120">
        <v>10.09685230024213</v>
      </c>
      <c r="P12" s="121">
        <v>413</v>
      </c>
      <c r="R12" s="18">
        <v>8</v>
      </c>
      <c r="S12" s="6" t="s">
        <v>209</v>
      </c>
      <c r="T12" s="5" t="s">
        <v>58</v>
      </c>
      <c r="U12" s="25">
        <v>20</v>
      </c>
      <c r="V12" s="25" t="s">
        <v>208</v>
      </c>
      <c r="W12" s="129" t="s">
        <v>162</v>
      </c>
    </row>
    <row r="13" spans="1:23" x14ac:dyDescent="0.35">
      <c r="H13" s="34">
        <v>9</v>
      </c>
      <c r="I13" s="150" t="s">
        <v>59</v>
      </c>
      <c r="J13" s="48">
        <v>3234</v>
      </c>
      <c r="K13" s="48">
        <v>2576</v>
      </c>
      <c r="L13" s="153">
        <v>0.79653679653679654</v>
      </c>
      <c r="M13" s="48">
        <v>113</v>
      </c>
      <c r="N13" s="16">
        <v>27.646017699115045</v>
      </c>
      <c r="O13" s="120">
        <v>12.35969387755102</v>
      </c>
      <c r="P13" s="121">
        <v>392</v>
      </c>
      <c r="R13" s="18">
        <v>9</v>
      </c>
      <c r="S13" s="6" t="s">
        <v>210</v>
      </c>
      <c r="T13" s="5" t="s">
        <v>59</v>
      </c>
      <c r="U13" s="25">
        <v>20</v>
      </c>
      <c r="V13" s="25" t="s">
        <v>208</v>
      </c>
      <c r="W13" s="129" t="s">
        <v>163</v>
      </c>
    </row>
    <row r="14" spans="1:23" x14ac:dyDescent="0.35">
      <c r="H14" s="34">
        <v>10</v>
      </c>
      <c r="I14" s="150" t="s">
        <v>60</v>
      </c>
      <c r="J14" s="48">
        <v>3255</v>
      </c>
      <c r="K14" s="48">
        <v>2611</v>
      </c>
      <c r="L14" s="153">
        <v>0.80239704978488013</v>
      </c>
      <c r="M14" s="48">
        <v>75</v>
      </c>
      <c r="N14" s="16">
        <v>29.2</v>
      </c>
      <c r="O14" s="120">
        <v>15.665413533834586</v>
      </c>
      <c r="P14" s="121">
        <v>266</v>
      </c>
      <c r="R14" s="18">
        <v>10</v>
      </c>
      <c r="S14" s="6" t="s">
        <v>211</v>
      </c>
      <c r="T14" s="5" t="s">
        <v>60</v>
      </c>
      <c r="U14" s="25">
        <v>20</v>
      </c>
      <c r="V14" s="25" t="s">
        <v>208</v>
      </c>
      <c r="W14" s="129" t="s">
        <v>164</v>
      </c>
    </row>
    <row r="15" spans="1:23" x14ac:dyDescent="0.35">
      <c r="H15" s="34">
        <v>11</v>
      </c>
      <c r="I15" s="150" t="s">
        <v>61</v>
      </c>
      <c r="J15" s="48">
        <v>3186</v>
      </c>
      <c r="K15" s="48">
        <v>2601</v>
      </c>
      <c r="L15" s="153">
        <v>0.81664050235478802</v>
      </c>
      <c r="M15" s="48">
        <v>113</v>
      </c>
      <c r="N15" s="16">
        <v>27.690265486725664</v>
      </c>
      <c r="O15" s="120">
        <v>14.518018018018019</v>
      </c>
      <c r="P15" s="121">
        <v>222</v>
      </c>
      <c r="R15" s="18">
        <v>11</v>
      </c>
      <c r="S15" s="6" t="s">
        <v>212</v>
      </c>
      <c r="T15" s="5" t="s">
        <v>61</v>
      </c>
      <c r="U15" s="25">
        <v>20</v>
      </c>
      <c r="V15" s="25" t="s">
        <v>208</v>
      </c>
      <c r="W15" s="129" t="s">
        <v>61</v>
      </c>
    </row>
    <row r="16" spans="1:23" x14ac:dyDescent="0.35">
      <c r="H16" s="34">
        <v>12</v>
      </c>
      <c r="I16" s="150" t="s">
        <v>62</v>
      </c>
      <c r="J16" s="48">
        <v>3140</v>
      </c>
      <c r="K16" s="48">
        <v>2564</v>
      </c>
      <c r="L16" s="153">
        <v>0.81682064351704364</v>
      </c>
      <c r="M16" s="48">
        <v>128</v>
      </c>
      <c r="N16" s="16">
        <v>30.6484375</v>
      </c>
      <c r="O16" s="120">
        <v>15.380530973451327</v>
      </c>
      <c r="P16" s="121">
        <v>226</v>
      </c>
      <c r="R16" s="18">
        <v>12</v>
      </c>
      <c r="S16" s="6" t="s">
        <v>213</v>
      </c>
      <c r="T16" s="5" t="s">
        <v>62</v>
      </c>
      <c r="U16" s="25">
        <v>20</v>
      </c>
      <c r="V16" s="25" t="s">
        <v>208</v>
      </c>
      <c r="W16" s="129" t="s">
        <v>165</v>
      </c>
    </row>
    <row r="17" spans="6:23" x14ac:dyDescent="0.35">
      <c r="H17" s="5"/>
      <c r="I17" s="130"/>
      <c r="J17" s="5">
        <v>274</v>
      </c>
      <c r="K17" s="16">
        <v>7.367955007777911</v>
      </c>
      <c r="L17" s="159">
        <v>7</v>
      </c>
      <c r="M17" s="160">
        <v>1</v>
      </c>
      <c r="N17" s="16"/>
      <c r="O17" s="5"/>
      <c r="P17" s="21"/>
      <c r="R17" s="18"/>
      <c r="S17" s="6"/>
      <c r="T17" s="5"/>
      <c r="U17" s="5"/>
      <c r="V17" s="6"/>
      <c r="W17" s="129"/>
    </row>
    <row r="18" spans="6:23" ht="34.5" customHeight="1" x14ac:dyDescent="0.35">
      <c r="H18" s="5"/>
      <c r="I18" s="18"/>
      <c r="J18" s="28" t="s">
        <v>196</v>
      </c>
      <c r="K18" s="28" t="s">
        <v>197</v>
      </c>
      <c r="L18" s="28" t="s">
        <v>198</v>
      </c>
      <c r="M18" s="28" t="s">
        <v>199</v>
      </c>
      <c r="N18" s="5"/>
      <c r="O18" s="5"/>
      <c r="P18" s="21"/>
      <c r="R18" s="130" t="s">
        <v>214</v>
      </c>
      <c r="S18" s="5"/>
      <c r="T18" s="5"/>
      <c r="U18" s="5"/>
      <c r="V18" s="5"/>
      <c r="W18" s="129"/>
    </row>
    <row r="19" spans="6:23" x14ac:dyDescent="0.35">
      <c r="H19" s="5">
        <v>1</v>
      </c>
      <c r="I19" s="150" t="s">
        <v>51</v>
      </c>
      <c r="J19" s="48">
        <v>470</v>
      </c>
      <c r="K19" s="120">
        <v>7.2436693407743302</v>
      </c>
      <c r="L19" s="16">
        <v>7</v>
      </c>
      <c r="M19" s="5">
        <v>1</v>
      </c>
      <c r="N19" s="5"/>
      <c r="O19" s="5"/>
      <c r="P19" s="21"/>
      <c r="R19" s="130" t="s">
        <v>213</v>
      </c>
      <c r="S19" s="5"/>
      <c r="T19" s="5"/>
      <c r="U19" s="5"/>
      <c r="V19" s="5"/>
      <c r="W19" s="21"/>
    </row>
    <row r="20" spans="6:23" x14ac:dyDescent="0.35">
      <c r="H20" s="5">
        <v>2</v>
      </c>
      <c r="I20" s="150" t="s">
        <v>52</v>
      </c>
      <c r="J20" s="48">
        <v>398</v>
      </c>
      <c r="K20" s="120">
        <v>7.1578383721888184</v>
      </c>
      <c r="L20" s="16">
        <v>4</v>
      </c>
      <c r="M20" s="5">
        <v>1</v>
      </c>
      <c r="N20" s="5"/>
      <c r="O20" s="5"/>
      <c r="P20" s="21"/>
      <c r="R20" s="131" t="s">
        <v>215</v>
      </c>
      <c r="S20" s="5"/>
      <c r="T20" s="5"/>
      <c r="U20" s="5"/>
      <c r="V20" s="5"/>
      <c r="W20" s="21"/>
    </row>
    <row r="21" spans="6:23" ht="15" thickBot="1" x14ac:dyDescent="0.4">
      <c r="H21" s="5">
        <v>3</v>
      </c>
      <c r="I21" s="150" t="s">
        <v>53</v>
      </c>
      <c r="J21" s="48">
        <v>355</v>
      </c>
      <c r="K21" s="120">
        <v>7.1709997691064338</v>
      </c>
      <c r="L21" s="16">
        <v>6</v>
      </c>
      <c r="M21" s="5">
        <v>2</v>
      </c>
      <c r="N21" s="5"/>
      <c r="O21" s="5"/>
      <c r="P21" s="21"/>
      <c r="R21" s="132" t="s">
        <v>216</v>
      </c>
      <c r="S21" s="7"/>
      <c r="T21" s="7"/>
      <c r="U21" s="7"/>
      <c r="V21" s="7"/>
      <c r="W21" s="19"/>
    </row>
    <row r="22" spans="6:23" x14ac:dyDescent="0.35">
      <c r="F22" s="5"/>
      <c r="H22" s="34">
        <v>4</v>
      </c>
      <c r="I22" s="150" t="s">
        <v>54</v>
      </c>
      <c r="J22" s="48">
        <v>388</v>
      </c>
      <c r="K22" s="120">
        <v>7.5986141625823924</v>
      </c>
      <c r="L22" s="16">
        <v>6</v>
      </c>
      <c r="M22" s="5">
        <v>1</v>
      </c>
      <c r="N22" s="5"/>
      <c r="O22" s="5"/>
      <c r="P22" s="21"/>
      <c r="R22" s="5"/>
      <c r="S22" s="5"/>
      <c r="T22" s="5"/>
      <c r="U22" s="5"/>
      <c r="V22" s="5"/>
      <c r="W22" s="5"/>
    </row>
    <row r="23" spans="6:23" x14ac:dyDescent="0.35">
      <c r="H23" s="34">
        <v>5</v>
      </c>
      <c r="I23" s="150" t="s">
        <v>55</v>
      </c>
      <c r="J23" s="48">
        <v>324</v>
      </c>
      <c r="K23" s="120">
        <v>7.0839910949200613</v>
      </c>
      <c r="L23" s="16">
        <v>7</v>
      </c>
      <c r="M23" s="5">
        <v>1</v>
      </c>
      <c r="N23" s="5"/>
      <c r="O23" s="5"/>
      <c r="P23" s="21"/>
      <c r="R23" s="5"/>
      <c r="S23" s="5"/>
      <c r="T23" s="5"/>
      <c r="U23" s="5"/>
      <c r="V23" s="6"/>
      <c r="W23" s="5"/>
    </row>
    <row r="24" spans="6:23" x14ac:dyDescent="0.35">
      <c r="H24" s="34">
        <v>6</v>
      </c>
      <c r="I24" s="150" t="s">
        <v>56</v>
      </c>
      <c r="J24" s="48">
        <v>402</v>
      </c>
      <c r="K24" s="120">
        <v>7.761030911018671</v>
      </c>
      <c r="L24" s="16">
        <v>7</v>
      </c>
      <c r="M24" s="5">
        <v>2</v>
      </c>
      <c r="N24" s="5"/>
      <c r="O24" s="5"/>
      <c r="P24" s="21"/>
      <c r="Q24" s="5"/>
      <c r="R24" s="5" t="s">
        <v>113</v>
      </c>
      <c r="S24" s="6"/>
      <c r="T24" s="5"/>
      <c r="V24" s="5"/>
      <c r="W24" s="5"/>
    </row>
    <row r="25" spans="6:23" x14ac:dyDescent="0.35">
      <c r="H25" s="34">
        <v>7</v>
      </c>
      <c r="I25" s="150" t="s">
        <v>57</v>
      </c>
      <c r="J25" s="48">
        <v>359</v>
      </c>
      <c r="K25" s="120">
        <v>7.3047171103703379</v>
      </c>
      <c r="L25" s="16">
        <v>5</v>
      </c>
      <c r="M25" s="5">
        <v>1</v>
      </c>
      <c r="N25" s="5"/>
      <c r="O25" s="5"/>
      <c r="P25" s="21"/>
      <c r="Q25" s="5"/>
      <c r="S25" s="6"/>
      <c r="T25" s="5"/>
      <c r="U25" s="41">
        <v>44045</v>
      </c>
      <c r="V25" s="5"/>
      <c r="W25" s="5" t="s">
        <v>217</v>
      </c>
    </row>
    <row r="26" spans="6:23" x14ac:dyDescent="0.35">
      <c r="H26" s="34">
        <v>8</v>
      </c>
      <c r="I26" s="150" t="s">
        <v>58</v>
      </c>
      <c r="J26" s="48">
        <v>375</v>
      </c>
      <c r="K26" s="120">
        <v>6.4412677595628427</v>
      </c>
      <c r="L26" s="16">
        <v>6</v>
      </c>
      <c r="M26" s="5">
        <v>1</v>
      </c>
      <c r="N26" s="5"/>
      <c r="O26" s="5"/>
      <c r="P26" s="21"/>
      <c r="Q26" s="5"/>
      <c r="S26" s="6"/>
      <c r="T26" s="5"/>
      <c r="V26" s="5"/>
      <c r="W26" s="5"/>
    </row>
    <row r="27" spans="6:23" x14ac:dyDescent="0.35">
      <c r="H27" s="34">
        <v>9</v>
      </c>
      <c r="I27" s="150" t="s">
        <v>59</v>
      </c>
      <c r="J27" s="48">
        <v>362</v>
      </c>
      <c r="K27" s="120">
        <v>6.5969567973915408</v>
      </c>
      <c r="L27" s="16">
        <v>7</v>
      </c>
      <c r="M27" s="5">
        <v>1</v>
      </c>
      <c r="N27" s="5"/>
      <c r="O27" s="5"/>
      <c r="P27" s="21"/>
      <c r="Q27" s="5"/>
      <c r="R27" s="5" t="s">
        <v>218</v>
      </c>
      <c r="S27" s="6"/>
      <c r="T27" s="5"/>
      <c r="V27" s="5"/>
      <c r="W27" s="5"/>
    </row>
    <row r="28" spans="6:23" x14ac:dyDescent="0.35">
      <c r="H28" s="34">
        <v>10</v>
      </c>
      <c r="I28" s="150" t="s">
        <v>60</v>
      </c>
      <c r="J28" s="48">
        <v>250</v>
      </c>
      <c r="K28" s="120">
        <v>5.4805245901639381</v>
      </c>
      <c r="L28" s="16">
        <v>8</v>
      </c>
      <c r="M28" s="5">
        <v>1</v>
      </c>
      <c r="N28" s="5"/>
      <c r="O28" s="5"/>
      <c r="P28" s="21"/>
      <c r="Q28" s="5"/>
      <c r="R28" s="5"/>
      <c r="S28" s="6"/>
      <c r="T28" s="5"/>
      <c r="V28" s="5"/>
      <c r="W28" s="5"/>
    </row>
    <row r="29" spans="6:23" x14ac:dyDescent="0.35">
      <c r="H29" s="34">
        <v>11</v>
      </c>
      <c r="I29" s="150" t="s">
        <v>61</v>
      </c>
      <c r="J29" s="48">
        <v>273</v>
      </c>
      <c r="K29" s="120">
        <v>6.4030505014111601</v>
      </c>
      <c r="L29" s="16">
        <v>6</v>
      </c>
      <c r="M29" s="5">
        <v>1</v>
      </c>
      <c r="N29" s="5"/>
      <c r="O29" s="5"/>
      <c r="P29" s="21"/>
      <c r="Q29" s="5"/>
    </row>
    <row r="30" spans="6:23" x14ac:dyDescent="0.35">
      <c r="H30" s="34">
        <v>12</v>
      </c>
      <c r="I30" s="150" t="s">
        <v>62</v>
      </c>
      <c r="J30" s="48">
        <v>274</v>
      </c>
      <c r="K30" s="120">
        <v>7.367955007777911</v>
      </c>
      <c r="L30" s="16">
        <v>7</v>
      </c>
      <c r="M30" s="5">
        <v>1</v>
      </c>
      <c r="N30" s="5"/>
      <c r="O30" s="5"/>
      <c r="P30" s="21"/>
      <c r="Q30" s="5"/>
      <c r="R30" s="208" t="s">
        <v>219</v>
      </c>
      <c r="S30" s="209"/>
      <c r="T30" s="209"/>
      <c r="U30" s="209"/>
      <c r="V30" s="209"/>
      <c r="W30" s="209"/>
    </row>
    <row r="31" spans="6:23" ht="15" thickBot="1" x14ac:dyDescent="0.4">
      <c r="H31" s="5"/>
      <c r="I31" s="4"/>
      <c r="J31" s="7"/>
      <c r="K31" s="7"/>
      <c r="L31" s="7"/>
      <c r="M31" s="7"/>
      <c r="N31" s="7"/>
      <c r="O31" s="7"/>
      <c r="P31" s="19"/>
      <c r="Q31" s="5"/>
      <c r="S31" s="6"/>
      <c r="V31" s="5"/>
      <c r="W31" s="5"/>
    </row>
    <row r="32" spans="6:23" ht="15" thickBot="1" x14ac:dyDescent="0.4">
      <c r="R32" s="41" t="s">
        <v>220</v>
      </c>
    </row>
    <row r="33" spans="1:29" ht="23.5" x14ac:dyDescent="0.55000000000000004">
      <c r="A33" s="126"/>
      <c r="B33" s="122"/>
      <c r="C33" s="122"/>
      <c r="D33" s="122"/>
      <c r="E33" s="122"/>
      <c r="F33" s="151" t="s">
        <v>35</v>
      </c>
      <c r="G33" s="122"/>
      <c r="H33" s="122"/>
      <c r="I33" s="122"/>
      <c r="J33" s="122"/>
      <c r="K33" s="122"/>
      <c r="L33" s="122"/>
      <c r="M33" s="122"/>
      <c r="N33" s="24"/>
      <c r="O33" s="5"/>
    </row>
    <row r="34" spans="1:29" x14ac:dyDescent="0.35">
      <c r="A34" s="18"/>
      <c r="B34" s="5">
        <v>1</v>
      </c>
      <c r="C34" s="5">
        <v>2</v>
      </c>
      <c r="D34" s="5">
        <v>3</v>
      </c>
      <c r="E34" s="34">
        <v>4</v>
      </c>
      <c r="F34" s="5">
        <v>5</v>
      </c>
      <c r="G34" s="5">
        <v>6</v>
      </c>
      <c r="H34" s="5">
        <v>7</v>
      </c>
      <c r="I34" s="34">
        <v>8</v>
      </c>
      <c r="J34" s="5">
        <v>9</v>
      </c>
      <c r="K34" s="5">
        <v>10</v>
      </c>
      <c r="L34" s="5">
        <v>11</v>
      </c>
      <c r="M34" s="34">
        <v>12</v>
      </c>
      <c r="N34" s="21"/>
      <c r="O34" s="5"/>
      <c r="R34" s="114" t="s">
        <v>221</v>
      </c>
    </row>
    <row r="35" spans="1:29" x14ac:dyDescent="0.3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35">
      <c r="A36" s="18" t="s">
        <v>31</v>
      </c>
      <c r="B36" s="16">
        <v>155.16000011749566</v>
      </c>
      <c r="C36" s="16">
        <v>155.16000004298985</v>
      </c>
      <c r="D36" s="16">
        <v>152.56000004149973</v>
      </c>
      <c r="E36" s="16">
        <v>151.31000010110438</v>
      </c>
      <c r="F36" s="16">
        <v>150.52500008046627</v>
      </c>
      <c r="G36" s="16">
        <v>146.72500012814999</v>
      </c>
      <c r="H36" s="16">
        <v>140.95000012218952</v>
      </c>
      <c r="I36" s="16">
        <v>140.75000009685755</v>
      </c>
      <c r="J36" s="16">
        <v>140.42500009387732</v>
      </c>
      <c r="K36" s="16">
        <v>138.67500009387732</v>
      </c>
      <c r="L36" s="16">
        <v>136.60000009089708</v>
      </c>
      <c r="M36" s="16">
        <v>136.10000009089708</v>
      </c>
      <c r="N36" s="124">
        <v>136.10000009089708</v>
      </c>
      <c r="O36" s="5"/>
      <c r="R36" t="s">
        <v>118</v>
      </c>
    </row>
    <row r="37" spans="1:29" x14ac:dyDescent="0.35">
      <c r="A37" s="18" t="s">
        <v>30</v>
      </c>
      <c r="B37" s="16">
        <v>152.15000000596046</v>
      </c>
      <c r="C37" s="16">
        <v>147.54999998211861</v>
      </c>
      <c r="D37" s="16">
        <v>148.45999997295439</v>
      </c>
      <c r="E37" s="16">
        <v>144.12000006809831</v>
      </c>
      <c r="F37" s="16">
        <v>146.55000008642673</v>
      </c>
      <c r="G37" s="16">
        <v>141.35000006854534</v>
      </c>
      <c r="H37" s="16">
        <v>137.65000008046627</v>
      </c>
      <c r="I37" s="16">
        <v>136.2100000847131</v>
      </c>
      <c r="J37" s="16">
        <v>130.71000005491078</v>
      </c>
      <c r="K37" s="16">
        <v>129.61000005342066</v>
      </c>
      <c r="L37" s="16">
        <v>128.80000004172325</v>
      </c>
      <c r="M37" s="16">
        <v>126.55000004172325</v>
      </c>
      <c r="N37" s="124">
        <v>126.55000004172325</v>
      </c>
      <c r="O37" s="5"/>
    </row>
    <row r="38" spans="1:29" x14ac:dyDescent="0.35">
      <c r="A38" s="18" t="s">
        <v>29</v>
      </c>
      <c r="B38" s="16">
        <v>8.3000000044703484</v>
      </c>
      <c r="C38" s="16">
        <v>9.2000000029802322</v>
      </c>
      <c r="D38" s="16">
        <v>9.2000000029802322</v>
      </c>
      <c r="E38" s="16">
        <v>8.2000000029802322</v>
      </c>
      <c r="F38" s="16">
        <v>9</v>
      </c>
      <c r="G38" s="16">
        <v>9.9600000027567148</v>
      </c>
      <c r="H38" s="16">
        <v>7.9600000027567148</v>
      </c>
      <c r="I38" s="16">
        <v>7.9600000027567148</v>
      </c>
      <c r="J38" s="16">
        <v>8.9600000027567148</v>
      </c>
      <c r="K38" s="16">
        <v>7.9600000027567148</v>
      </c>
      <c r="L38" s="16">
        <v>7.9600000027567148</v>
      </c>
      <c r="M38" s="16">
        <v>7.9600000027567148</v>
      </c>
      <c r="N38" s="124">
        <v>7.9600000027567148</v>
      </c>
      <c r="O38" s="5"/>
      <c r="R38" t="s">
        <v>119</v>
      </c>
    </row>
    <row r="39" spans="1:29" x14ac:dyDescent="0.35">
      <c r="A39" s="18" t="s">
        <v>32</v>
      </c>
      <c r="B39" s="16">
        <v>261.34000042825937</v>
      </c>
      <c r="C39" s="16">
        <v>262.74000035226345</v>
      </c>
      <c r="D39" s="16">
        <v>256.59000034630299</v>
      </c>
      <c r="E39" s="16">
        <v>260.90000046044588</v>
      </c>
      <c r="F39" s="16">
        <v>257.58000043034554</v>
      </c>
      <c r="G39" s="16">
        <v>257.0800004452467</v>
      </c>
      <c r="H39" s="16">
        <v>257.1900004465133</v>
      </c>
      <c r="I39" s="16">
        <v>259.60000038519502</v>
      </c>
      <c r="J39" s="16">
        <v>251.87000034190714</v>
      </c>
      <c r="K39" s="16">
        <v>250.17000031657517</v>
      </c>
      <c r="L39" s="16">
        <v>250.18000031635165</v>
      </c>
      <c r="M39" s="16">
        <v>245.58000031486154</v>
      </c>
      <c r="N39" s="124">
        <v>245.58000031486154</v>
      </c>
      <c r="O39" s="5"/>
      <c r="R39" s="51"/>
    </row>
    <row r="40" spans="1:29" x14ac:dyDescent="0.35">
      <c r="A40" s="18" t="s">
        <v>33</v>
      </c>
      <c r="B40" s="169">
        <v>0.49161940386744563</v>
      </c>
      <c r="C40" s="169">
        <v>0.49745118793567727</v>
      </c>
      <c r="D40" s="169">
        <v>0.49178002718369501</v>
      </c>
      <c r="E40" s="169">
        <v>0.49833679154002997</v>
      </c>
      <c r="F40" s="169">
        <v>0.49179122763502331</v>
      </c>
      <c r="G40" s="169">
        <v>0.49230795050902798</v>
      </c>
      <c r="H40" s="169">
        <v>0.49186906763384097</v>
      </c>
      <c r="I40" s="169">
        <v>0.49399831533693717</v>
      </c>
      <c r="J40" s="169">
        <v>0.50134775707492341</v>
      </c>
      <c r="K40" s="169">
        <v>0.50200003626690026</v>
      </c>
      <c r="L40" s="169">
        <v>0.49970734570986308</v>
      </c>
      <c r="M40" s="169">
        <v>0.5029378072606735</v>
      </c>
      <c r="N40" s="125">
        <v>0.5029378072606735</v>
      </c>
      <c r="O40" s="5"/>
      <c r="R40" s="41"/>
    </row>
    <row r="41" spans="1:29" x14ac:dyDescent="0.35">
      <c r="A41" s="18" t="s">
        <v>34</v>
      </c>
      <c r="B41" s="16">
        <v>315.61000012792647</v>
      </c>
      <c r="C41" s="16">
        <v>311.91000002808869</v>
      </c>
      <c r="D41" s="16">
        <v>310.22000001743436</v>
      </c>
      <c r="E41" s="16">
        <v>303.63000017218292</v>
      </c>
      <c r="F41" s="16">
        <v>306.07500016689301</v>
      </c>
      <c r="G41" s="16">
        <v>298.03500019945204</v>
      </c>
      <c r="H41" s="16">
        <v>286.56000020541251</v>
      </c>
      <c r="I41" s="16">
        <v>284.92000018432736</v>
      </c>
      <c r="J41" s="16">
        <v>280.09500015154481</v>
      </c>
      <c r="K41" s="16">
        <v>276.24500015005469</v>
      </c>
      <c r="L41" s="16">
        <v>273.36000013537705</v>
      </c>
      <c r="M41" s="16">
        <v>270.61000013537705</v>
      </c>
      <c r="N41" s="124">
        <v>270.61000013537705</v>
      </c>
      <c r="O41" s="5"/>
    </row>
    <row r="42" spans="1:29" ht="15" thickBot="1" x14ac:dyDescent="0.4">
      <c r="A42" s="4"/>
      <c r="B42" s="7"/>
      <c r="C42" s="7"/>
      <c r="D42" s="7"/>
      <c r="E42" s="7"/>
      <c r="F42" s="7"/>
      <c r="G42" s="7"/>
      <c r="H42" s="7"/>
      <c r="I42" s="7"/>
      <c r="J42" s="7"/>
      <c r="K42" s="7"/>
      <c r="L42" s="7"/>
      <c r="M42" s="7"/>
      <c r="N42" s="152"/>
      <c r="O42" s="5"/>
    </row>
    <row r="44" spans="1:29" ht="15" thickBot="1" x14ac:dyDescent="0.4">
      <c r="V44" s="5"/>
      <c r="W44" s="5"/>
      <c r="X44" s="5"/>
      <c r="Y44" s="5"/>
      <c r="Z44" s="5"/>
      <c r="AA44" s="5"/>
      <c r="AB44" s="5"/>
      <c r="AC44" s="5"/>
    </row>
    <row r="45" spans="1:29" ht="28.5" customHeight="1" thickBot="1" x14ac:dyDescent="0.6">
      <c r="O45" s="216" t="s">
        <v>179</v>
      </c>
      <c r="P45" s="217"/>
      <c r="Q45" s="217"/>
      <c r="R45" s="217"/>
      <c r="S45" s="217"/>
      <c r="T45" s="218"/>
      <c r="V45" s="5"/>
      <c r="W45" s="175"/>
      <c r="X45" s="174"/>
      <c r="Y45" s="174"/>
      <c r="Z45" s="174"/>
      <c r="AA45" s="174"/>
      <c r="AB45" s="174"/>
      <c r="AC45" s="5"/>
    </row>
    <row r="46" spans="1:29" ht="23.5" x14ac:dyDescent="0.55000000000000004">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3.5" x14ac:dyDescent="0.3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35">
      <c r="A48" s="10">
        <v>0</v>
      </c>
      <c r="B48" s="11" t="s">
        <v>20</v>
      </c>
      <c r="C48" s="3">
        <v>1</v>
      </c>
      <c r="E48" s="10">
        <v>0</v>
      </c>
      <c r="F48" s="32">
        <v>0</v>
      </c>
      <c r="G48" s="3">
        <v>10</v>
      </c>
      <c r="J48" s="10"/>
      <c r="K48" s="32" t="s">
        <v>222</v>
      </c>
      <c r="L48" s="32">
        <v>24</v>
      </c>
      <c r="M48" s="21"/>
      <c r="O48" s="18"/>
      <c r="P48" s="12"/>
      <c r="Q48" s="32" t="s">
        <v>223</v>
      </c>
      <c r="R48" s="32">
        <v>80</v>
      </c>
      <c r="S48" s="146">
        <v>0.35398230088495575</v>
      </c>
      <c r="T48" s="21">
        <v>80</v>
      </c>
      <c r="V48" s="5"/>
      <c r="W48" s="5"/>
      <c r="X48" s="12"/>
      <c r="Y48" s="32"/>
      <c r="Z48" s="32"/>
      <c r="AA48" s="146"/>
      <c r="AB48" s="5"/>
      <c r="AC48" s="5"/>
    </row>
    <row r="49" spans="1:29" x14ac:dyDescent="0.35">
      <c r="A49" s="10">
        <v>1</v>
      </c>
      <c r="B49" s="12" t="s">
        <v>21</v>
      </c>
      <c r="C49" s="3">
        <v>4</v>
      </c>
      <c r="E49" s="10">
        <v>1</v>
      </c>
      <c r="F49" s="11" t="s">
        <v>84</v>
      </c>
      <c r="G49" s="3">
        <v>20</v>
      </c>
      <c r="J49" s="10"/>
      <c r="K49" s="32" t="s">
        <v>224</v>
      </c>
      <c r="L49" s="32">
        <v>34</v>
      </c>
      <c r="M49" s="21"/>
      <c r="O49" s="18"/>
      <c r="P49" s="12"/>
      <c r="Q49" s="32" t="s">
        <v>225</v>
      </c>
      <c r="R49" s="32">
        <v>55</v>
      </c>
      <c r="S49" s="146">
        <v>0.59734513274336287</v>
      </c>
      <c r="T49" s="21">
        <v>135</v>
      </c>
      <c r="V49" s="5"/>
      <c r="W49" s="5"/>
      <c r="X49" s="12"/>
      <c r="Y49" s="32"/>
      <c r="Z49" s="32"/>
      <c r="AA49" s="146"/>
      <c r="AB49" s="5"/>
      <c r="AC49" s="5"/>
    </row>
    <row r="50" spans="1:29" x14ac:dyDescent="0.35">
      <c r="A50" s="10">
        <v>2</v>
      </c>
      <c r="B50" s="12" t="s">
        <v>22</v>
      </c>
      <c r="C50" s="3">
        <v>3</v>
      </c>
      <c r="E50" s="10">
        <v>2</v>
      </c>
      <c r="F50" s="11" t="s">
        <v>85</v>
      </c>
      <c r="G50" s="3">
        <v>2</v>
      </c>
      <c r="J50" s="10"/>
      <c r="K50" s="32" t="s">
        <v>226</v>
      </c>
      <c r="L50" s="32">
        <v>24</v>
      </c>
      <c r="M50" s="21"/>
      <c r="O50" s="18"/>
      <c r="P50" s="12"/>
      <c r="Q50" s="32" t="s">
        <v>227</v>
      </c>
      <c r="R50" s="32">
        <v>14</v>
      </c>
      <c r="S50" s="146">
        <v>0.65929203539823011</v>
      </c>
      <c r="T50" s="21">
        <v>149</v>
      </c>
      <c r="V50" s="5"/>
      <c r="W50" s="5"/>
      <c r="X50" s="12"/>
      <c r="Y50" s="32"/>
      <c r="Z50" s="32"/>
      <c r="AA50" s="146"/>
      <c r="AB50" s="5"/>
      <c r="AC50" s="5"/>
    </row>
    <row r="51" spans="1:29" x14ac:dyDescent="0.35">
      <c r="A51" s="10">
        <v>3</v>
      </c>
      <c r="B51" s="13" t="s">
        <v>23</v>
      </c>
      <c r="C51" s="3">
        <v>12</v>
      </c>
      <c r="E51" s="10">
        <v>3</v>
      </c>
      <c r="F51" s="32" t="s">
        <v>86</v>
      </c>
      <c r="G51" s="3">
        <v>0</v>
      </c>
      <c r="J51" s="10"/>
      <c r="K51" s="32" t="s">
        <v>228</v>
      </c>
      <c r="L51" s="32">
        <v>17</v>
      </c>
      <c r="M51" s="21"/>
      <c r="O51" s="18"/>
      <c r="P51" s="12"/>
      <c r="Q51" s="32" t="s">
        <v>229</v>
      </c>
      <c r="R51" s="32">
        <v>17</v>
      </c>
      <c r="S51" s="146">
        <v>0.73451327433628322</v>
      </c>
      <c r="T51" s="21">
        <v>166</v>
      </c>
      <c r="V51" s="5"/>
      <c r="W51" s="5"/>
      <c r="X51" s="12"/>
      <c r="Y51" s="32"/>
      <c r="Z51" s="32"/>
      <c r="AA51" s="146"/>
      <c r="AB51" s="5"/>
      <c r="AC51" s="5"/>
    </row>
    <row r="52" spans="1:29" x14ac:dyDescent="0.35">
      <c r="A52" s="10">
        <v>4</v>
      </c>
      <c r="B52" s="12" t="s">
        <v>24</v>
      </c>
      <c r="C52" s="3">
        <v>6</v>
      </c>
      <c r="E52" s="10">
        <v>4</v>
      </c>
      <c r="F52" s="32" t="s">
        <v>87</v>
      </c>
      <c r="G52" s="3">
        <v>0</v>
      </c>
      <c r="J52" s="10"/>
      <c r="K52" s="32" t="s">
        <v>230</v>
      </c>
      <c r="L52" s="32">
        <v>10</v>
      </c>
      <c r="M52" s="21"/>
      <c r="O52" s="18"/>
      <c r="P52" s="12"/>
      <c r="Q52" s="32" t="s">
        <v>226</v>
      </c>
      <c r="R52" s="32">
        <v>23</v>
      </c>
      <c r="S52" s="146">
        <v>0.83628318584070793</v>
      </c>
      <c r="T52" s="21">
        <v>189</v>
      </c>
      <c r="V52" s="5"/>
      <c r="W52" s="5"/>
      <c r="X52" s="12"/>
      <c r="Y52" s="32"/>
      <c r="Z52" s="32"/>
      <c r="AA52" s="146"/>
      <c r="AB52" s="5"/>
      <c r="AC52" s="5"/>
    </row>
    <row r="53" spans="1:29" x14ac:dyDescent="0.35">
      <c r="A53" s="10">
        <v>5</v>
      </c>
      <c r="B53" s="12" t="s">
        <v>25</v>
      </c>
      <c r="C53" s="3">
        <v>3</v>
      </c>
      <c r="E53" s="10">
        <v>5</v>
      </c>
      <c r="F53" s="32" t="s">
        <v>88</v>
      </c>
      <c r="G53" s="3">
        <v>0</v>
      </c>
      <c r="J53" s="10"/>
      <c r="K53" s="32" t="s">
        <v>231</v>
      </c>
      <c r="L53" s="32">
        <v>4</v>
      </c>
      <c r="M53" s="21"/>
      <c r="O53" s="18"/>
      <c r="P53" s="12"/>
      <c r="Q53" s="32" t="s">
        <v>228</v>
      </c>
      <c r="R53" s="32">
        <v>11</v>
      </c>
      <c r="S53" s="146">
        <v>0.88495575221238942</v>
      </c>
      <c r="T53" s="21">
        <v>200</v>
      </c>
      <c r="V53" s="5"/>
      <c r="W53" s="5"/>
      <c r="X53" s="12"/>
      <c r="Y53" s="32"/>
      <c r="Z53" s="32"/>
      <c r="AA53" s="146"/>
      <c r="AB53" s="5"/>
      <c r="AC53" s="5"/>
    </row>
    <row r="54" spans="1:29" x14ac:dyDescent="0.35">
      <c r="A54" s="10">
        <v>6</v>
      </c>
      <c r="B54" s="12" t="s">
        <v>26</v>
      </c>
      <c r="C54" s="3">
        <v>1</v>
      </c>
      <c r="E54" s="10">
        <v>6</v>
      </c>
      <c r="F54" s="32" t="s">
        <v>89</v>
      </c>
      <c r="G54" s="3">
        <v>0</v>
      </c>
      <c r="J54" s="10"/>
      <c r="K54" s="32" t="s">
        <v>232</v>
      </c>
      <c r="L54" s="32">
        <v>7</v>
      </c>
      <c r="M54" s="21"/>
      <c r="O54" s="18"/>
      <c r="P54" s="12"/>
      <c r="Q54" s="32" t="s">
        <v>230</v>
      </c>
      <c r="R54" s="32">
        <v>11</v>
      </c>
      <c r="S54" s="146">
        <v>0.9336283185840708</v>
      </c>
      <c r="T54" s="21">
        <v>211</v>
      </c>
      <c r="V54" s="5"/>
      <c r="W54" s="5"/>
      <c r="X54" s="12"/>
      <c r="Y54" s="32"/>
      <c r="Z54" s="32"/>
      <c r="AA54" s="146"/>
      <c r="AB54" s="5"/>
      <c r="AC54" s="5"/>
    </row>
    <row r="55" spans="1:29" x14ac:dyDescent="0.35">
      <c r="A55" s="10">
        <v>7</v>
      </c>
      <c r="B55" s="12" t="s">
        <v>27</v>
      </c>
      <c r="C55" s="3">
        <v>1</v>
      </c>
      <c r="E55" s="10">
        <v>7</v>
      </c>
      <c r="F55" s="32" t="s">
        <v>90</v>
      </c>
      <c r="G55" s="3">
        <v>0</v>
      </c>
      <c r="J55" s="10"/>
      <c r="K55" s="32" t="s">
        <v>233</v>
      </c>
      <c r="L55" s="32">
        <v>1</v>
      </c>
      <c r="M55" s="21"/>
      <c r="O55" s="18"/>
      <c r="P55" s="12"/>
      <c r="Q55" s="32" t="s">
        <v>231</v>
      </c>
      <c r="R55" s="32">
        <v>5</v>
      </c>
      <c r="S55" s="146">
        <v>0.95575221238938057</v>
      </c>
      <c r="T55" s="21">
        <v>216</v>
      </c>
      <c r="V55" s="5"/>
      <c r="W55" s="5"/>
      <c r="X55" s="12"/>
      <c r="Y55" s="32"/>
      <c r="Z55" s="32"/>
      <c r="AA55" s="146"/>
      <c r="AB55" s="5"/>
      <c r="AC55" s="5"/>
    </row>
    <row r="56" spans="1:29" x14ac:dyDescent="0.35">
      <c r="A56" s="10">
        <v>8</v>
      </c>
      <c r="B56" s="13" t="s">
        <v>117</v>
      </c>
      <c r="C56" s="3">
        <v>0</v>
      </c>
      <c r="E56" s="10">
        <v>8</v>
      </c>
      <c r="F56" s="32" t="s">
        <v>167</v>
      </c>
      <c r="G56" s="3">
        <v>0</v>
      </c>
      <c r="J56" s="18"/>
      <c r="K56" s="32" t="s">
        <v>234</v>
      </c>
      <c r="L56" s="32">
        <v>1</v>
      </c>
      <c r="M56" s="21"/>
      <c r="O56" s="18"/>
      <c r="P56" s="5"/>
      <c r="Q56" s="32" t="s">
        <v>232</v>
      </c>
      <c r="R56" s="32">
        <v>4</v>
      </c>
      <c r="S56" s="146">
        <v>0.97345132743362828</v>
      </c>
      <c r="T56" s="21">
        <v>220</v>
      </c>
      <c r="V56" s="5"/>
      <c r="W56" s="5"/>
      <c r="X56" s="5"/>
      <c r="Y56" s="32"/>
      <c r="Z56" s="32"/>
      <c r="AA56" s="146"/>
      <c r="AB56" s="5"/>
      <c r="AC56" s="5"/>
    </row>
    <row r="57" spans="1:29" x14ac:dyDescent="0.35">
      <c r="A57" s="10">
        <v>9</v>
      </c>
      <c r="B57" s="13" t="s">
        <v>170</v>
      </c>
      <c r="C57" s="3">
        <v>0</v>
      </c>
      <c r="E57" s="10">
        <v>9</v>
      </c>
      <c r="F57" s="154" t="s">
        <v>169</v>
      </c>
      <c r="G57" s="3">
        <v>0</v>
      </c>
      <c r="J57" s="18"/>
      <c r="K57" s="32" t="s">
        <v>235</v>
      </c>
      <c r="L57" s="32">
        <v>0</v>
      </c>
      <c r="M57" s="21"/>
      <c r="O57" s="18"/>
      <c r="P57" s="5"/>
      <c r="Q57" s="32" t="s">
        <v>233</v>
      </c>
      <c r="R57" s="32">
        <v>3</v>
      </c>
      <c r="S57" s="146">
        <v>0.98672566371681414</v>
      </c>
      <c r="T57" s="21">
        <v>223</v>
      </c>
      <c r="V57" s="5"/>
      <c r="W57" s="5"/>
      <c r="X57" s="5"/>
      <c r="Y57" s="32"/>
      <c r="Z57" s="32"/>
      <c r="AA57" s="146"/>
      <c r="AB57" s="5"/>
      <c r="AC57" s="5"/>
    </row>
    <row r="58" spans="1:29" ht="15" thickBot="1" x14ac:dyDescent="0.4">
      <c r="A58" s="161">
        <v>10</v>
      </c>
      <c r="B58" s="162" t="s">
        <v>190</v>
      </c>
      <c r="C58" s="3">
        <v>0</v>
      </c>
      <c r="E58" s="4"/>
      <c r="F58" s="7"/>
      <c r="G58" s="20">
        <v>32</v>
      </c>
      <c r="J58" s="18"/>
      <c r="K58" s="32" t="s">
        <v>236</v>
      </c>
      <c r="L58" s="32">
        <v>6</v>
      </c>
      <c r="M58" s="21"/>
      <c r="O58" s="18"/>
      <c r="P58" s="5"/>
      <c r="Q58" s="32" t="s">
        <v>234</v>
      </c>
      <c r="R58" s="32">
        <v>1</v>
      </c>
      <c r="S58" s="146">
        <v>0.99115044247787609</v>
      </c>
      <c r="T58" s="21">
        <v>224</v>
      </c>
      <c r="V58" s="5"/>
      <c r="W58" s="5"/>
      <c r="X58" s="5"/>
      <c r="Y58" s="32"/>
      <c r="Z58" s="32"/>
      <c r="AA58" s="146"/>
      <c r="AB58" s="5"/>
      <c r="AC58" s="5"/>
    </row>
    <row r="59" spans="1:29" ht="15" thickBot="1" x14ac:dyDescent="0.4">
      <c r="A59" s="10">
        <v>11</v>
      </c>
      <c r="B59" s="13" t="s">
        <v>189</v>
      </c>
      <c r="C59" s="3">
        <v>0</v>
      </c>
      <c r="J59" s="4"/>
      <c r="K59" s="46" t="s">
        <v>0</v>
      </c>
      <c r="L59" s="47">
        <v>128</v>
      </c>
      <c r="M59" s="19"/>
      <c r="O59" s="18"/>
      <c r="P59" s="5"/>
      <c r="Q59" s="32" t="s">
        <v>235</v>
      </c>
      <c r="R59" s="32">
        <v>0</v>
      </c>
      <c r="S59" s="146">
        <v>0.99115044247787609</v>
      </c>
      <c r="T59" s="21">
        <v>224</v>
      </c>
      <c r="V59" s="5"/>
      <c r="W59" s="5"/>
      <c r="X59" s="5"/>
      <c r="Y59" s="32"/>
      <c r="Z59" s="32"/>
      <c r="AA59" s="146"/>
      <c r="AB59" s="5"/>
      <c r="AC59" s="5"/>
    </row>
    <row r="60" spans="1:29" x14ac:dyDescent="0.35">
      <c r="A60" s="134">
        <v>12</v>
      </c>
      <c r="B60" s="13" t="s">
        <v>191</v>
      </c>
      <c r="C60" s="3">
        <v>0</v>
      </c>
      <c r="J60" s="5"/>
      <c r="K60" s="133"/>
      <c r="L60" s="32"/>
      <c r="M60" s="5"/>
      <c r="O60" s="18"/>
      <c r="P60" s="5"/>
      <c r="Q60" s="32" t="s">
        <v>236</v>
      </c>
      <c r="R60" s="32">
        <v>2</v>
      </c>
      <c r="S60" s="146">
        <v>1</v>
      </c>
      <c r="T60" s="21">
        <v>226</v>
      </c>
      <c r="V60" s="5"/>
      <c r="W60" s="5"/>
      <c r="X60" s="5"/>
      <c r="Y60" s="32"/>
      <c r="Z60" s="32"/>
      <c r="AA60" s="5"/>
      <c r="AB60" s="5"/>
      <c r="AC60" s="5"/>
    </row>
    <row r="61" spans="1:29" ht="15" thickBot="1" x14ac:dyDescent="0.4">
      <c r="A61" s="161">
        <v>13</v>
      </c>
      <c r="B61" s="13" t="s">
        <v>192</v>
      </c>
      <c r="C61" s="3">
        <v>1</v>
      </c>
      <c r="O61" s="4"/>
      <c r="P61" s="7"/>
      <c r="Q61" s="46" t="s">
        <v>0</v>
      </c>
      <c r="R61" s="47">
        <v>226</v>
      </c>
      <c r="S61" s="33"/>
      <c r="T61" s="19"/>
      <c r="V61" s="5"/>
      <c r="W61" s="5"/>
      <c r="X61" s="5"/>
      <c r="Y61" s="133"/>
      <c r="Z61" s="32"/>
      <c r="AA61" s="16"/>
      <c r="AB61" s="5"/>
      <c r="AC61" s="5"/>
    </row>
    <row r="62" spans="1:29" x14ac:dyDescent="0.35">
      <c r="A62" s="161">
        <v>14</v>
      </c>
      <c r="B62" s="13" t="s">
        <v>193</v>
      </c>
      <c r="C62" s="3">
        <v>0</v>
      </c>
      <c r="O62" s="5"/>
      <c r="P62" s="5"/>
      <c r="Q62" s="133"/>
      <c r="R62" s="32"/>
      <c r="S62" s="16"/>
      <c r="T62" s="5"/>
      <c r="V62" s="5"/>
      <c r="W62" s="5"/>
      <c r="X62" s="5"/>
      <c r="Y62" s="5"/>
      <c r="Z62" s="5"/>
      <c r="AA62" s="5"/>
      <c r="AB62" s="5"/>
      <c r="AC62" s="5"/>
    </row>
    <row r="63" spans="1:29" ht="15" thickBot="1" x14ac:dyDescent="0.4">
      <c r="A63" s="173">
        <v>15</v>
      </c>
      <c r="B63" s="170" t="s">
        <v>194</v>
      </c>
      <c r="C63" s="171">
        <v>0</v>
      </c>
      <c r="D63" s="172">
        <v>32</v>
      </c>
      <c r="O63" s="5"/>
      <c r="P63" s="5"/>
      <c r="Q63" s="133"/>
      <c r="R63" s="32"/>
      <c r="S63" s="16"/>
      <c r="T63" s="5"/>
    </row>
    <row r="64" spans="1:29" ht="15" thickBot="1" x14ac:dyDescent="0.4">
      <c r="O64" s="5"/>
      <c r="P64" s="5"/>
      <c r="Q64" s="133"/>
      <c r="R64" s="32"/>
      <c r="S64" s="16"/>
      <c r="T64" s="5"/>
    </row>
    <row r="65" spans="1:21" ht="21" x14ac:dyDescent="0.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35">
      <c r="A66" s="18"/>
      <c r="B66" s="5"/>
      <c r="C66" s="5"/>
      <c r="D66" s="5"/>
      <c r="E66" s="5"/>
      <c r="F66" s="5"/>
      <c r="G66" s="5"/>
      <c r="H66" s="5"/>
      <c r="I66" s="5"/>
      <c r="J66" s="5"/>
      <c r="K66" s="5"/>
      <c r="L66" s="5"/>
      <c r="M66" s="5"/>
      <c r="N66" s="5"/>
      <c r="O66" s="5"/>
      <c r="P66" s="5"/>
      <c r="Q66" s="133"/>
      <c r="R66" s="32"/>
      <c r="S66" s="16"/>
      <c r="T66" s="5"/>
      <c r="U66" s="21"/>
    </row>
    <row r="67" spans="1:21" x14ac:dyDescent="0.3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3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212</v>
      </c>
      <c r="U68" s="3" t="s">
        <v>213</v>
      </c>
    </row>
    <row r="69" spans="1:21" ht="29" x14ac:dyDescent="0.35">
      <c r="A69" s="168" t="s">
        <v>106</v>
      </c>
      <c r="B69" s="5">
        <v>51</v>
      </c>
      <c r="C69" s="23">
        <v>0.14488636363636365</v>
      </c>
      <c r="D69" s="5"/>
      <c r="E69" s="5" t="s">
        <v>3</v>
      </c>
      <c r="F69" s="5">
        <v>1023</v>
      </c>
      <c r="G69" s="23">
        <v>0.14757645701096364</v>
      </c>
      <c r="H69" s="5"/>
      <c r="I69" s="5" t="s">
        <v>106</v>
      </c>
      <c r="J69" s="124">
        <v>79</v>
      </c>
      <c r="K69" s="124">
        <v>94</v>
      </c>
      <c r="L69" s="124">
        <v>104</v>
      </c>
      <c r="M69" s="124">
        <v>123</v>
      </c>
      <c r="N69" s="124">
        <v>89</v>
      </c>
      <c r="O69" s="124">
        <v>76</v>
      </c>
      <c r="P69" s="124">
        <v>115</v>
      </c>
      <c r="Q69" s="124">
        <v>91</v>
      </c>
      <c r="R69" s="124">
        <v>65</v>
      </c>
      <c r="S69" s="124">
        <v>39</v>
      </c>
      <c r="T69" s="124">
        <v>37</v>
      </c>
      <c r="U69" s="124">
        <v>51</v>
      </c>
    </row>
    <row r="70" spans="1:21" x14ac:dyDescent="0.35">
      <c r="A70" s="18" t="s">
        <v>4</v>
      </c>
      <c r="B70" s="5">
        <v>64</v>
      </c>
      <c r="C70" s="23">
        <v>0.18181818181818182</v>
      </c>
      <c r="D70" s="5"/>
      <c r="E70" s="5" t="s">
        <v>4</v>
      </c>
      <c r="F70" s="5">
        <v>967</v>
      </c>
      <c r="G70" s="23">
        <v>0.13949798038084246</v>
      </c>
      <c r="H70" s="5"/>
      <c r="I70" s="5" t="s">
        <v>4</v>
      </c>
      <c r="J70" s="124">
        <v>68</v>
      </c>
      <c r="K70" s="124">
        <v>73</v>
      </c>
      <c r="L70" s="124">
        <v>52</v>
      </c>
      <c r="M70" s="124">
        <v>97</v>
      </c>
      <c r="N70" s="124">
        <v>75</v>
      </c>
      <c r="O70" s="124">
        <v>86</v>
      </c>
      <c r="P70" s="124">
        <v>110</v>
      </c>
      <c r="Q70" s="124">
        <v>105</v>
      </c>
      <c r="R70" s="124">
        <v>69</v>
      </c>
      <c r="S70" s="124">
        <v>42</v>
      </c>
      <c r="T70" s="124">
        <v>63</v>
      </c>
      <c r="U70" s="124">
        <v>64</v>
      </c>
    </row>
    <row r="71" spans="1:21" x14ac:dyDescent="0.35">
      <c r="A71" s="18" t="s">
        <v>5</v>
      </c>
      <c r="B71" s="5">
        <v>0</v>
      </c>
      <c r="C71" s="23">
        <v>0</v>
      </c>
      <c r="D71" s="5"/>
      <c r="E71" s="5" t="s">
        <v>5</v>
      </c>
      <c r="F71" s="5">
        <v>13</v>
      </c>
      <c r="G71" s="23">
        <v>1.8753606462781304E-3</v>
      </c>
      <c r="H71" s="5"/>
      <c r="I71" s="5" t="s">
        <v>5</v>
      </c>
      <c r="J71" s="124">
        <v>4</v>
      </c>
      <c r="K71" s="124">
        <v>0</v>
      </c>
      <c r="L71" s="124">
        <v>3</v>
      </c>
      <c r="M71" s="124">
        <v>0</v>
      </c>
      <c r="N71" s="124">
        <v>0</v>
      </c>
      <c r="O71" s="124">
        <v>1</v>
      </c>
      <c r="P71" s="124">
        <v>1</v>
      </c>
      <c r="Q71" s="124">
        <v>0</v>
      </c>
      <c r="R71" s="124">
        <v>0</v>
      </c>
      <c r="S71" s="124">
        <v>1</v>
      </c>
      <c r="T71" s="124">
        <v>2</v>
      </c>
      <c r="U71" s="124">
        <v>0</v>
      </c>
    </row>
    <row r="72" spans="1:21" x14ac:dyDescent="0.35">
      <c r="A72" s="18" t="s">
        <v>6</v>
      </c>
      <c r="B72" s="5">
        <v>0</v>
      </c>
      <c r="C72" s="23">
        <v>0</v>
      </c>
      <c r="D72" s="5"/>
      <c r="E72" s="5" t="s">
        <v>6</v>
      </c>
      <c r="F72" s="5">
        <v>5</v>
      </c>
      <c r="G72" s="23">
        <v>7.2129255626081942E-4</v>
      </c>
      <c r="H72" s="5"/>
      <c r="I72" s="5" t="s">
        <v>6</v>
      </c>
      <c r="J72" s="124">
        <v>0</v>
      </c>
      <c r="K72" s="124">
        <v>0</v>
      </c>
      <c r="L72" s="124">
        <v>1</v>
      </c>
      <c r="M72" s="124">
        <v>0</v>
      </c>
      <c r="N72" s="124">
        <v>0</v>
      </c>
      <c r="O72" s="124">
        <v>0</v>
      </c>
      <c r="P72" s="124">
        <v>0</v>
      </c>
      <c r="Q72" s="124">
        <v>0</v>
      </c>
      <c r="R72" s="124">
        <v>1</v>
      </c>
      <c r="S72" s="124">
        <v>0</v>
      </c>
      <c r="T72" s="124">
        <v>2</v>
      </c>
      <c r="U72" s="124">
        <v>0</v>
      </c>
    </row>
    <row r="73" spans="1:21" x14ac:dyDescent="0.35">
      <c r="A73" s="143" t="s">
        <v>103</v>
      </c>
      <c r="B73" s="5">
        <v>4</v>
      </c>
      <c r="C73" s="35">
        <v>1.1363636363636364E-2</v>
      </c>
      <c r="D73" s="5"/>
      <c r="E73" s="34" t="s">
        <v>103</v>
      </c>
      <c r="F73" s="5">
        <v>43</v>
      </c>
      <c r="G73" s="35">
        <v>6.2031159838430465E-3</v>
      </c>
      <c r="H73" s="5"/>
      <c r="I73" s="5" t="s">
        <v>103</v>
      </c>
      <c r="J73" s="124">
        <v>6</v>
      </c>
      <c r="K73" s="124">
        <v>1</v>
      </c>
      <c r="L73" s="124">
        <v>2</v>
      </c>
      <c r="M73" s="124">
        <v>9</v>
      </c>
      <c r="N73" s="124">
        <v>2</v>
      </c>
      <c r="O73" s="124">
        <v>9</v>
      </c>
      <c r="P73" s="124">
        <v>0</v>
      </c>
      <c r="Q73" s="124">
        <v>3</v>
      </c>
      <c r="R73" s="124">
        <v>2</v>
      </c>
      <c r="S73" s="124">
        <v>1</v>
      </c>
      <c r="T73" s="124">
        <v>1</v>
      </c>
      <c r="U73" s="124">
        <v>4</v>
      </c>
    </row>
    <row r="74" spans="1:21" x14ac:dyDescent="0.35">
      <c r="A74" s="18" t="s">
        <v>7</v>
      </c>
      <c r="B74" s="5">
        <v>1</v>
      </c>
      <c r="C74" s="23">
        <v>2.840909090909091E-3</v>
      </c>
      <c r="D74" s="5"/>
      <c r="E74" s="5" t="s">
        <v>7</v>
      </c>
      <c r="F74" s="5">
        <v>4</v>
      </c>
      <c r="G74" s="23">
        <v>5.7703404500865547E-4</v>
      </c>
      <c r="H74" s="5"/>
      <c r="I74" s="5" t="s">
        <v>7</v>
      </c>
      <c r="J74" s="124">
        <v>0</v>
      </c>
      <c r="K74" s="124">
        <v>1</v>
      </c>
      <c r="L74" s="124">
        <v>0</v>
      </c>
      <c r="M74" s="124">
        <v>0</v>
      </c>
      <c r="N74" s="124">
        <v>2</v>
      </c>
      <c r="O74" s="124">
        <v>0</v>
      </c>
      <c r="P74" s="124">
        <v>0</v>
      </c>
      <c r="Q74" s="124">
        <v>0</v>
      </c>
      <c r="R74" s="124">
        <v>0</v>
      </c>
      <c r="S74" s="124">
        <v>0</v>
      </c>
      <c r="T74" s="124">
        <v>0</v>
      </c>
      <c r="U74" s="124">
        <v>1</v>
      </c>
    </row>
    <row r="75" spans="1:21" x14ac:dyDescent="0.35">
      <c r="A75" s="18" t="s">
        <v>8</v>
      </c>
      <c r="B75" s="5">
        <v>8</v>
      </c>
      <c r="C75" s="23">
        <v>2.2727272727272728E-2</v>
      </c>
      <c r="D75" s="5"/>
      <c r="E75" s="5" t="s">
        <v>8</v>
      </c>
      <c r="F75" s="5">
        <v>461</v>
      </c>
      <c r="G75" s="23">
        <v>6.6503173687247549E-2</v>
      </c>
      <c r="H75" s="5"/>
      <c r="I75" s="5" t="s">
        <v>8</v>
      </c>
      <c r="J75" s="124">
        <v>5</v>
      </c>
      <c r="K75" s="124">
        <v>4</v>
      </c>
      <c r="L75" s="124">
        <v>55</v>
      </c>
      <c r="M75" s="124">
        <v>67</v>
      </c>
      <c r="N75" s="124">
        <v>54</v>
      </c>
      <c r="O75" s="124">
        <v>42</v>
      </c>
      <c r="P75" s="124">
        <v>66</v>
      </c>
      <c r="Q75" s="124">
        <v>62</v>
      </c>
      <c r="R75" s="124">
        <v>41</v>
      </c>
      <c r="S75" s="124">
        <v>14</v>
      </c>
      <c r="T75" s="124">
        <v>20</v>
      </c>
      <c r="U75" s="124">
        <v>8</v>
      </c>
    </row>
    <row r="76" spans="1:21" x14ac:dyDescent="0.35">
      <c r="A76" s="18" t="s">
        <v>9</v>
      </c>
      <c r="B76" s="5">
        <v>36</v>
      </c>
      <c r="C76" s="23">
        <v>0.10227272727272728</v>
      </c>
      <c r="D76" s="5"/>
      <c r="E76" s="5" t="s">
        <v>9</v>
      </c>
      <c r="F76" s="5">
        <v>716</v>
      </c>
      <c r="G76" s="23">
        <v>0.10328909405654933</v>
      </c>
      <c r="H76" s="5"/>
      <c r="I76" s="5" t="s">
        <v>9</v>
      </c>
      <c r="J76" s="124">
        <v>39</v>
      </c>
      <c r="K76" s="124">
        <v>39</v>
      </c>
      <c r="L76" s="124">
        <v>63</v>
      </c>
      <c r="M76" s="124">
        <v>96</v>
      </c>
      <c r="N76" s="124">
        <v>70</v>
      </c>
      <c r="O76" s="124">
        <v>52</v>
      </c>
      <c r="P76" s="124">
        <v>92</v>
      </c>
      <c r="Q76" s="124">
        <v>64</v>
      </c>
      <c r="R76" s="124">
        <v>58</v>
      </c>
      <c r="S76" s="124">
        <v>32</v>
      </c>
      <c r="T76" s="124">
        <v>31</v>
      </c>
      <c r="U76" s="124">
        <v>36</v>
      </c>
    </row>
    <row r="77" spans="1:21" x14ac:dyDescent="0.35">
      <c r="A77" s="18" t="s">
        <v>10</v>
      </c>
      <c r="B77" s="5">
        <v>35</v>
      </c>
      <c r="C77" s="23">
        <v>9.9431818181818177E-2</v>
      </c>
      <c r="D77" s="5"/>
      <c r="E77" s="5" t="s">
        <v>10</v>
      </c>
      <c r="F77" s="5">
        <v>712</v>
      </c>
      <c r="G77" s="23">
        <v>0.10271206001154068</v>
      </c>
      <c r="H77" s="5"/>
      <c r="I77" s="5" t="s">
        <v>10</v>
      </c>
      <c r="J77" s="124">
        <v>65</v>
      </c>
      <c r="K77" s="124">
        <v>47</v>
      </c>
      <c r="L77" s="124">
        <v>63</v>
      </c>
      <c r="M77" s="124">
        <v>75</v>
      </c>
      <c r="N77" s="124">
        <v>57</v>
      </c>
      <c r="O77" s="124">
        <v>52</v>
      </c>
      <c r="P77" s="124">
        <v>78</v>
      </c>
      <c r="Q77" s="124">
        <v>60</v>
      </c>
      <c r="R77" s="124">
        <v>50</v>
      </c>
      <c r="S77" s="124">
        <v>27</v>
      </c>
      <c r="T77" s="124">
        <v>42</v>
      </c>
      <c r="U77" s="124">
        <v>35</v>
      </c>
    </row>
    <row r="78" spans="1:21" ht="29" x14ac:dyDescent="0.35">
      <c r="A78" s="168" t="s">
        <v>105</v>
      </c>
      <c r="B78" s="5">
        <v>52</v>
      </c>
      <c r="C78" s="23">
        <v>0.14772727272727273</v>
      </c>
      <c r="D78" s="5"/>
      <c r="E78" s="5" t="s">
        <v>11</v>
      </c>
      <c r="F78" s="5">
        <v>1163</v>
      </c>
      <c r="G78" s="23">
        <v>0.16777264858626659</v>
      </c>
      <c r="H78" s="5"/>
      <c r="I78" s="5" t="s">
        <v>105</v>
      </c>
      <c r="J78" s="124">
        <v>110</v>
      </c>
      <c r="K78" s="124">
        <v>74</v>
      </c>
      <c r="L78" s="124">
        <v>102</v>
      </c>
      <c r="M78" s="124">
        <v>129</v>
      </c>
      <c r="N78" s="124">
        <v>128</v>
      </c>
      <c r="O78" s="124">
        <v>89</v>
      </c>
      <c r="P78" s="124">
        <v>142</v>
      </c>
      <c r="Q78" s="124">
        <v>110</v>
      </c>
      <c r="R78" s="124">
        <v>73</v>
      </c>
      <c r="S78" s="124">
        <v>48</v>
      </c>
      <c r="T78" s="124">
        <v>40</v>
      </c>
      <c r="U78" s="124">
        <v>52</v>
      </c>
    </row>
    <row r="79" spans="1:21" x14ac:dyDescent="0.35">
      <c r="A79" s="18" t="s">
        <v>12</v>
      </c>
      <c r="B79" s="5">
        <v>33</v>
      </c>
      <c r="C79" s="23">
        <v>9.375E-2</v>
      </c>
      <c r="D79" s="5"/>
      <c r="E79" s="5" t="s">
        <v>12</v>
      </c>
      <c r="F79" s="5">
        <v>534</v>
      </c>
      <c r="G79" s="23">
        <v>7.7034045008655516E-2</v>
      </c>
      <c r="H79" s="5"/>
      <c r="I79" s="5" t="s">
        <v>12</v>
      </c>
      <c r="J79" s="124">
        <v>43</v>
      </c>
      <c r="K79" s="124">
        <v>49</v>
      </c>
      <c r="L79" s="124">
        <v>51</v>
      </c>
      <c r="M79" s="124">
        <v>55</v>
      </c>
      <c r="N79" s="124">
        <v>45</v>
      </c>
      <c r="O79" s="124">
        <v>60</v>
      </c>
      <c r="P79" s="124">
        <v>46</v>
      </c>
      <c r="Q79" s="124">
        <v>43</v>
      </c>
      <c r="R79" s="124">
        <v>35</v>
      </c>
      <c r="S79" s="124">
        <v>26</v>
      </c>
      <c r="T79" s="124">
        <v>20</v>
      </c>
      <c r="U79" s="124">
        <v>33</v>
      </c>
    </row>
    <row r="80" spans="1:21" x14ac:dyDescent="0.35">
      <c r="A80" s="18" t="s">
        <v>48</v>
      </c>
      <c r="B80" s="5">
        <v>10</v>
      </c>
      <c r="C80" s="23">
        <v>2.8409090909090908E-2</v>
      </c>
      <c r="D80" s="5"/>
      <c r="E80" s="5" t="s">
        <v>48</v>
      </c>
      <c r="F80" s="5">
        <v>188</v>
      </c>
      <c r="G80" s="23">
        <v>2.7120600115406807E-2</v>
      </c>
      <c r="H80" s="5"/>
      <c r="I80" s="5" t="s">
        <v>48</v>
      </c>
      <c r="J80" s="124">
        <v>9</v>
      </c>
      <c r="K80" s="124">
        <v>13</v>
      </c>
      <c r="L80" s="124">
        <v>14</v>
      </c>
      <c r="M80" s="124">
        <v>21</v>
      </c>
      <c r="N80" s="124">
        <v>18</v>
      </c>
      <c r="O80" s="124">
        <v>16</v>
      </c>
      <c r="P80" s="124">
        <v>23</v>
      </c>
      <c r="Q80" s="124">
        <v>20</v>
      </c>
      <c r="R80" s="124">
        <v>19</v>
      </c>
      <c r="S80" s="124">
        <v>6</v>
      </c>
      <c r="T80" s="124">
        <v>6</v>
      </c>
      <c r="U80" s="124">
        <v>10</v>
      </c>
    </row>
    <row r="81" spans="1:21" ht="29" x14ac:dyDescent="0.35">
      <c r="A81" s="168" t="s">
        <v>104</v>
      </c>
      <c r="B81" s="5">
        <v>12</v>
      </c>
      <c r="C81" s="23">
        <v>3.4090909090909088E-2</v>
      </c>
      <c r="D81" s="5"/>
      <c r="E81" s="5" t="s">
        <v>49</v>
      </c>
      <c r="F81" s="5">
        <v>115</v>
      </c>
      <c r="G81" s="23">
        <v>1.6589728793998847E-2</v>
      </c>
      <c r="H81" s="5"/>
      <c r="I81" s="5" t="s">
        <v>104</v>
      </c>
      <c r="J81" s="124">
        <v>9</v>
      </c>
      <c r="K81" s="124">
        <v>9</v>
      </c>
      <c r="L81" s="124">
        <v>8</v>
      </c>
      <c r="M81" s="124">
        <v>14</v>
      </c>
      <c r="N81" s="124">
        <v>11</v>
      </c>
      <c r="O81" s="124">
        <v>8</v>
      </c>
      <c r="P81" s="124">
        <v>7</v>
      </c>
      <c r="Q81" s="124">
        <v>16</v>
      </c>
      <c r="R81" s="124">
        <v>9</v>
      </c>
      <c r="S81" s="124">
        <v>3</v>
      </c>
      <c r="T81" s="124">
        <v>2</v>
      </c>
      <c r="U81" s="124">
        <v>12</v>
      </c>
    </row>
    <row r="82" spans="1:21" x14ac:dyDescent="0.35">
      <c r="A82" s="18" t="s">
        <v>13</v>
      </c>
      <c r="B82" s="5">
        <v>46</v>
      </c>
      <c r="C82" s="23">
        <v>0.13068181818181818</v>
      </c>
      <c r="D82" s="5"/>
      <c r="E82" s="5" t="s">
        <v>13</v>
      </c>
      <c r="F82" s="5">
        <v>988</v>
      </c>
      <c r="G82" s="23">
        <v>0.1425274091171379</v>
      </c>
      <c r="H82" s="5"/>
      <c r="I82" s="5" t="s">
        <v>13</v>
      </c>
      <c r="J82" s="124">
        <v>92</v>
      </c>
      <c r="K82" s="124">
        <v>79</v>
      </c>
      <c r="L82" s="124">
        <v>98</v>
      </c>
      <c r="M82" s="124">
        <v>97</v>
      </c>
      <c r="N82" s="124">
        <v>69</v>
      </c>
      <c r="O82" s="124">
        <v>69</v>
      </c>
      <c r="P82" s="124">
        <v>100</v>
      </c>
      <c r="Q82" s="124">
        <v>90</v>
      </c>
      <c r="R82" s="124">
        <v>80</v>
      </c>
      <c r="S82" s="124">
        <v>60</v>
      </c>
      <c r="T82" s="124">
        <v>34</v>
      </c>
      <c r="U82" s="124">
        <v>46</v>
      </c>
    </row>
    <row r="83" spans="1:21" ht="15" thickBot="1" x14ac:dyDescent="0.4">
      <c r="A83" s="144" t="s">
        <v>0</v>
      </c>
      <c r="B83" s="7">
        <v>352</v>
      </c>
      <c r="C83" s="138">
        <v>1</v>
      </c>
      <c r="D83" s="7"/>
      <c r="E83" s="145" t="s">
        <v>0</v>
      </c>
      <c r="F83" s="7">
        <v>6932</v>
      </c>
      <c r="G83" s="138">
        <v>1</v>
      </c>
      <c r="H83" s="7"/>
      <c r="I83" s="7" t="s">
        <v>0</v>
      </c>
      <c r="J83" s="19">
        <v>529</v>
      </c>
      <c r="K83" s="19">
        <v>483</v>
      </c>
      <c r="L83" s="19">
        <v>616</v>
      </c>
      <c r="M83" s="19">
        <v>783</v>
      </c>
      <c r="N83" s="19">
        <v>620</v>
      </c>
      <c r="O83" s="19">
        <v>560</v>
      </c>
      <c r="P83" s="19">
        <v>780</v>
      </c>
      <c r="Q83" s="19">
        <v>664</v>
      </c>
      <c r="R83" s="19">
        <v>502</v>
      </c>
      <c r="S83" s="19">
        <v>299</v>
      </c>
      <c r="T83" s="19">
        <v>300</v>
      </c>
      <c r="U83" s="19">
        <v>352</v>
      </c>
    </row>
    <row r="84" spans="1:21" x14ac:dyDescent="0.35">
      <c r="O84" s="5"/>
      <c r="P84" s="5"/>
      <c r="Q84" s="133"/>
      <c r="R84" s="32"/>
      <c r="S84" s="16"/>
      <c r="T84" s="5"/>
    </row>
    <row r="85" spans="1:21" x14ac:dyDescent="0.35">
      <c r="O85" s="5"/>
      <c r="P85" s="5"/>
      <c r="Q85" s="133"/>
      <c r="R85" s="32"/>
      <c r="S85" s="16"/>
      <c r="T85" s="5"/>
    </row>
    <row r="86" spans="1:21" ht="15" thickBot="1" x14ac:dyDescent="0.4">
      <c r="O86" s="5"/>
      <c r="P86" s="5"/>
      <c r="Q86" s="133"/>
      <c r="R86" s="32"/>
      <c r="S86" s="16"/>
      <c r="T86" s="5"/>
    </row>
    <row r="87" spans="1:21" ht="21" x14ac:dyDescent="0.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35">
      <c r="A88" s="18"/>
      <c r="B88" s="5"/>
      <c r="C88" s="5"/>
      <c r="D88" s="5"/>
      <c r="E88" s="5"/>
      <c r="F88" s="5"/>
      <c r="G88" s="5"/>
      <c r="H88" s="5"/>
      <c r="I88" s="5"/>
      <c r="J88" s="5"/>
      <c r="K88" s="5"/>
      <c r="L88" s="5"/>
      <c r="M88" s="5"/>
      <c r="N88" s="5"/>
      <c r="O88" s="5"/>
      <c r="P88" s="5"/>
      <c r="Q88" s="5"/>
      <c r="R88" s="5"/>
      <c r="S88" s="5"/>
      <c r="T88" s="5"/>
      <c r="U88" s="21"/>
    </row>
    <row r="89" spans="1:21" x14ac:dyDescent="0.3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35">
      <c r="A90" s="18" t="s">
        <v>72</v>
      </c>
      <c r="B90" s="17" t="s">
        <v>73</v>
      </c>
      <c r="C90" s="22" t="s">
        <v>215</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212</v>
      </c>
      <c r="U90" s="135" t="s">
        <v>213</v>
      </c>
    </row>
    <row r="91" spans="1:21" x14ac:dyDescent="0.35">
      <c r="A91" s="18" t="s">
        <v>77</v>
      </c>
      <c r="B91" s="5">
        <v>189</v>
      </c>
      <c r="C91" s="23">
        <v>0.53693181818181823</v>
      </c>
      <c r="D91" s="5"/>
      <c r="E91" s="5" t="s">
        <v>77</v>
      </c>
      <c r="F91" s="5">
        <v>4263</v>
      </c>
      <c r="G91" s="23">
        <v>0.61497403346797463</v>
      </c>
      <c r="H91" s="5"/>
      <c r="I91" s="5" t="s">
        <v>77</v>
      </c>
      <c r="J91" s="124">
        <v>249</v>
      </c>
      <c r="K91" s="124">
        <v>292</v>
      </c>
      <c r="L91" s="124">
        <v>275</v>
      </c>
      <c r="M91" s="124">
        <v>408</v>
      </c>
      <c r="N91" s="124">
        <v>288</v>
      </c>
      <c r="O91" s="124">
        <v>276</v>
      </c>
      <c r="P91" s="124">
        <v>426</v>
      </c>
      <c r="Q91" s="124">
        <v>275</v>
      </c>
      <c r="R91" s="124">
        <v>255</v>
      </c>
      <c r="S91" s="124">
        <v>158</v>
      </c>
      <c r="T91" s="124">
        <v>169</v>
      </c>
      <c r="U91" s="124">
        <v>189</v>
      </c>
    </row>
    <row r="92" spans="1:21" x14ac:dyDescent="0.35">
      <c r="A92" s="18" t="s">
        <v>79</v>
      </c>
      <c r="B92" s="5">
        <v>16</v>
      </c>
      <c r="C92" s="23">
        <v>4.5454545454545456E-2</v>
      </c>
      <c r="D92" s="5"/>
      <c r="E92" s="5" t="s">
        <v>79</v>
      </c>
      <c r="F92" s="5">
        <v>23</v>
      </c>
      <c r="G92" s="23">
        <v>3.3179457587997692E-3</v>
      </c>
      <c r="H92" s="5"/>
      <c r="I92" s="5" t="s">
        <v>79</v>
      </c>
      <c r="J92" s="124">
        <v>24</v>
      </c>
      <c r="K92" s="124">
        <v>15</v>
      </c>
      <c r="L92" s="124">
        <v>33</v>
      </c>
      <c r="M92" s="124">
        <v>36</v>
      </c>
      <c r="N92" s="124">
        <v>44</v>
      </c>
      <c r="O92" s="124">
        <v>25</v>
      </c>
      <c r="P92" s="124">
        <v>41</v>
      </c>
      <c r="Q92" s="124">
        <v>34</v>
      </c>
      <c r="R92" s="124">
        <v>15</v>
      </c>
      <c r="S92" s="124">
        <v>13</v>
      </c>
      <c r="T92" s="124">
        <v>5</v>
      </c>
      <c r="U92" s="124">
        <v>16</v>
      </c>
    </row>
    <row r="93" spans="1:21" x14ac:dyDescent="0.35">
      <c r="A93" s="18" t="s">
        <v>75</v>
      </c>
      <c r="B93" s="5">
        <v>25</v>
      </c>
      <c r="C93" s="23">
        <v>7.1022727272727279E-2</v>
      </c>
      <c r="D93" s="5"/>
      <c r="E93" s="5" t="s">
        <v>75</v>
      </c>
      <c r="F93" s="5">
        <v>607</v>
      </c>
      <c r="G93" s="23">
        <v>8.7564916330063469E-2</v>
      </c>
      <c r="H93" s="5"/>
      <c r="I93" s="5" t="s">
        <v>75</v>
      </c>
      <c r="J93" s="124">
        <v>70</v>
      </c>
      <c r="K93" s="124">
        <v>54</v>
      </c>
      <c r="L93" s="124">
        <v>80</v>
      </c>
      <c r="M93" s="124">
        <v>87</v>
      </c>
      <c r="N93" s="124">
        <v>66</v>
      </c>
      <c r="O93" s="124">
        <v>70</v>
      </c>
      <c r="P93" s="124">
        <v>74</v>
      </c>
      <c r="Q93" s="124">
        <v>103</v>
      </c>
      <c r="R93" s="124">
        <v>51</v>
      </c>
      <c r="S93" s="124">
        <v>27</v>
      </c>
      <c r="T93" s="124">
        <v>12</v>
      </c>
      <c r="U93" s="124">
        <v>25</v>
      </c>
    </row>
    <row r="94" spans="1:21" x14ac:dyDescent="0.35">
      <c r="A94" s="18" t="s">
        <v>76</v>
      </c>
      <c r="B94" s="5">
        <v>10</v>
      </c>
      <c r="C94" s="23">
        <v>2.8409090909090908E-2</v>
      </c>
      <c r="D94" s="5"/>
      <c r="E94" s="5" t="s">
        <v>76</v>
      </c>
      <c r="F94" s="5">
        <v>249</v>
      </c>
      <c r="G94" s="23">
        <v>3.5920369301788803E-2</v>
      </c>
      <c r="H94" s="5"/>
      <c r="I94" s="5" t="s">
        <v>76</v>
      </c>
      <c r="J94" s="124">
        <v>13</v>
      </c>
      <c r="K94" s="124">
        <v>11</v>
      </c>
      <c r="L94" s="124">
        <v>32</v>
      </c>
      <c r="M94" s="124">
        <v>35</v>
      </c>
      <c r="N94" s="124">
        <v>31</v>
      </c>
      <c r="O94" s="124">
        <v>28</v>
      </c>
      <c r="P94" s="124">
        <v>28</v>
      </c>
      <c r="Q94" s="124">
        <v>18</v>
      </c>
      <c r="R94" s="124">
        <v>9</v>
      </c>
      <c r="S94" s="124">
        <v>6</v>
      </c>
      <c r="T94" s="124">
        <v>14</v>
      </c>
      <c r="U94" s="124">
        <v>10</v>
      </c>
    </row>
    <row r="95" spans="1:21" x14ac:dyDescent="0.35">
      <c r="A95" s="18" t="s">
        <v>122</v>
      </c>
      <c r="B95" s="5">
        <v>9</v>
      </c>
      <c r="C95" s="23">
        <v>2.556818181818182E-2</v>
      </c>
      <c r="D95" s="5"/>
      <c r="E95" s="5" t="s">
        <v>122</v>
      </c>
      <c r="F95" s="5">
        <v>338</v>
      </c>
      <c r="G95" s="23">
        <v>4.8759376803231391E-2</v>
      </c>
      <c r="H95" s="5"/>
      <c r="I95" s="5" t="s">
        <v>122</v>
      </c>
      <c r="J95" s="124">
        <v>23</v>
      </c>
      <c r="K95" s="124">
        <v>7</v>
      </c>
      <c r="L95" s="124">
        <v>23</v>
      </c>
      <c r="M95" s="124">
        <v>47</v>
      </c>
      <c r="N95" s="124">
        <v>38</v>
      </c>
      <c r="O95" s="124">
        <v>25</v>
      </c>
      <c r="P95" s="124">
        <v>30</v>
      </c>
      <c r="Q95" s="124">
        <v>25</v>
      </c>
      <c r="R95" s="124">
        <v>18</v>
      </c>
      <c r="S95" s="124">
        <v>7</v>
      </c>
      <c r="T95" s="124">
        <v>10</v>
      </c>
      <c r="U95" s="124">
        <v>9</v>
      </c>
    </row>
    <row r="96" spans="1:21" x14ac:dyDescent="0.35">
      <c r="A96" s="18" t="s">
        <v>74</v>
      </c>
      <c r="B96" s="5">
        <v>45</v>
      </c>
      <c r="C96" s="23">
        <v>0.12784090909090909</v>
      </c>
      <c r="D96" s="5"/>
      <c r="E96" s="5" t="s">
        <v>74</v>
      </c>
      <c r="F96" s="5">
        <v>1365</v>
      </c>
      <c r="G96" s="23">
        <v>0.1969128678592037</v>
      </c>
      <c r="H96" s="5"/>
      <c r="I96" s="5" t="s">
        <v>74</v>
      </c>
      <c r="J96" s="124">
        <v>85</v>
      </c>
      <c r="K96" s="124">
        <v>20</v>
      </c>
      <c r="L96" s="124">
        <v>99</v>
      </c>
      <c r="M96" s="124">
        <v>114</v>
      </c>
      <c r="N96" s="124">
        <v>98</v>
      </c>
      <c r="O96" s="124">
        <v>94</v>
      </c>
      <c r="P96" s="124">
        <v>118</v>
      </c>
      <c r="Q96" s="124">
        <v>114</v>
      </c>
      <c r="R96" s="124">
        <v>96</v>
      </c>
      <c r="S96" s="124">
        <v>43</v>
      </c>
      <c r="T96" s="124">
        <v>25</v>
      </c>
      <c r="U96" s="124">
        <v>45</v>
      </c>
    </row>
    <row r="97" spans="1:21" x14ac:dyDescent="0.35">
      <c r="A97" s="18" t="s">
        <v>78</v>
      </c>
      <c r="B97" s="5">
        <v>2</v>
      </c>
      <c r="C97" s="23">
        <v>5.681818181818182E-3</v>
      </c>
      <c r="D97" s="5"/>
      <c r="E97" s="5" t="s">
        <v>78</v>
      </c>
      <c r="F97" s="5">
        <v>2</v>
      </c>
      <c r="G97" s="23">
        <v>2.8851702250432774E-4</v>
      </c>
      <c r="H97" s="5"/>
      <c r="I97" s="5" t="s">
        <v>78</v>
      </c>
      <c r="J97" s="124">
        <v>2</v>
      </c>
      <c r="K97" s="124">
        <v>1</v>
      </c>
      <c r="L97" s="124">
        <v>2</v>
      </c>
      <c r="M97" s="124">
        <v>2</v>
      </c>
      <c r="N97" s="124">
        <v>0</v>
      </c>
      <c r="O97" s="124">
        <v>0</v>
      </c>
      <c r="P97" s="124">
        <v>1</v>
      </c>
      <c r="Q97" s="124">
        <v>1</v>
      </c>
      <c r="R97" s="124">
        <v>0</v>
      </c>
      <c r="S97" s="124">
        <v>0</v>
      </c>
      <c r="T97" s="124">
        <v>0</v>
      </c>
      <c r="U97" s="124">
        <v>2</v>
      </c>
    </row>
    <row r="98" spans="1:21" x14ac:dyDescent="0.35">
      <c r="A98" s="18" t="s">
        <v>120</v>
      </c>
      <c r="B98" s="5">
        <v>56</v>
      </c>
      <c r="C98" s="23">
        <v>0.15909090909090909</v>
      </c>
      <c r="D98" s="5"/>
      <c r="E98" s="5" t="s">
        <v>120</v>
      </c>
      <c r="F98" s="5">
        <v>85</v>
      </c>
      <c r="G98" s="23">
        <v>1.226197345643393E-2</v>
      </c>
      <c r="H98" s="5"/>
      <c r="I98" s="5" t="s">
        <v>120</v>
      </c>
      <c r="J98" s="124">
        <v>63</v>
      </c>
      <c r="K98" s="124">
        <v>83</v>
      </c>
      <c r="L98" s="124">
        <v>72</v>
      </c>
      <c r="M98" s="124">
        <v>54</v>
      </c>
      <c r="N98" s="124">
        <v>55</v>
      </c>
      <c r="O98" s="124">
        <v>42</v>
      </c>
      <c r="P98" s="124">
        <v>62</v>
      </c>
      <c r="Q98" s="124">
        <v>94</v>
      </c>
      <c r="R98" s="124">
        <v>58</v>
      </c>
      <c r="S98" s="124">
        <v>45</v>
      </c>
      <c r="T98" s="124">
        <v>65</v>
      </c>
      <c r="U98" s="124">
        <v>56</v>
      </c>
    </row>
    <row r="99" spans="1:21" ht="15" thickBot="1" x14ac:dyDescent="0.4">
      <c r="A99" s="4" t="s">
        <v>1</v>
      </c>
      <c r="B99" s="7">
        <v>352</v>
      </c>
      <c r="C99" s="138">
        <v>1</v>
      </c>
      <c r="D99" s="7"/>
      <c r="E99" s="7" t="s">
        <v>1</v>
      </c>
      <c r="F99" s="7">
        <v>6932</v>
      </c>
      <c r="G99" s="138">
        <v>1</v>
      </c>
      <c r="H99" s="7"/>
      <c r="I99" s="7" t="s">
        <v>1</v>
      </c>
      <c r="J99" s="19">
        <v>529</v>
      </c>
      <c r="K99" s="19">
        <v>483</v>
      </c>
      <c r="L99" s="19">
        <v>616</v>
      </c>
      <c r="M99" s="19">
        <v>783</v>
      </c>
      <c r="N99" s="19">
        <v>620</v>
      </c>
      <c r="O99" s="19">
        <v>560</v>
      </c>
      <c r="P99" s="19">
        <v>780</v>
      </c>
      <c r="Q99" s="19">
        <v>664</v>
      </c>
      <c r="R99" s="19">
        <v>502</v>
      </c>
      <c r="S99" s="19">
        <v>299</v>
      </c>
      <c r="T99" s="19">
        <v>300</v>
      </c>
      <c r="U99" s="19">
        <v>352</v>
      </c>
    </row>
    <row r="100" spans="1:21" x14ac:dyDescent="0.35">
      <c r="A100" s="5"/>
      <c r="B100" s="5"/>
      <c r="C100" s="23"/>
      <c r="D100" s="5"/>
      <c r="E100" s="5"/>
      <c r="F100" s="5"/>
      <c r="G100" s="23"/>
    </row>
    <row r="101" spans="1:21" ht="15" thickBot="1" x14ac:dyDescent="0.4"/>
    <row r="102" spans="1:21" ht="21" x14ac:dyDescent="0.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35">
      <c r="A103" s="18"/>
      <c r="B103" s="5"/>
      <c r="C103" s="5"/>
      <c r="D103" s="5"/>
      <c r="E103" s="5"/>
      <c r="F103" s="5"/>
      <c r="G103" s="5"/>
      <c r="H103" s="5"/>
      <c r="I103" s="5"/>
      <c r="J103" s="5"/>
      <c r="K103" s="5"/>
      <c r="L103" s="5"/>
      <c r="M103" s="5"/>
      <c r="N103" s="5"/>
      <c r="O103" s="5"/>
      <c r="P103" s="5"/>
      <c r="Q103" s="5"/>
      <c r="R103" s="5"/>
      <c r="S103" s="5"/>
      <c r="T103" s="5"/>
      <c r="U103" s="21"/>
    </row>
    <row r="104" spans="1:21" x14ac:dyDescent="0.3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35">
      <c r="A105" s="18" t="s">
        <v>92</v>
      </c>
      <c r="B105" s="17" t="s">
        <v>73</v>
      </c>
      <c r="C105" s="22" t="s">
        <v>215</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212</v>
      </c>
      <c r="U105" s="3" t="s">
        <v>213</v>
      </c>
    </row>
    <row r="106" spans="1:21" x14ac:dyDescent="0.35">
      <c r="A106" s="18" t="s">
        <v>93</v>
      </c>
      <c r="B106" s="5">
        <v>106</v>
      </c>
      <c r="C106" s="23">
        <v>0.38686131386861317</v>
      </c>
      <c r="D106" s="5"/>
      <c r="E106" s="5" t="s">
        <v>93</v>
      </c>
      <c r="F106" s="5">
        <v>1755</v>
      </c>
      <c r="G106" s="23">
        <v>0.38904899135446686</v>
      </c>
      <c r="H106" s="5"/>
      <c r="I106" s="5" t="s">
        <v>93</v>
      </c>
      <c r="J106" s="148">
        <v>169</v>
      </c>
      <c r="K106" s="148">
        <v>166</v>
      </c>
      <c r="L106" s="148">
        <v>143</v>
      </c>
      <c r="M106" s="148">
        <v>183</v>
      </c>
      <c r="N106" s="148">
        <v>135</v>
      </c>
      <c r="O106" s="148">
        <v>163</v>
      </c>
      <c r="P106" s="148">
        <v>125</v>
      </c>
      <c r="Q106" s="148">
        <v>150</v>
      </c>
      <c r="R106" s="148">
        <v>149</v>
      </c>
      <c r="S106" s="148">
        <v>72</v>
      </c>
      <c r="T106" s="148">
        <v>87</v>
      </c>
      <c r="U106" s="148">
        <v>106</v>
      </c>
    </row>
    <row r="107" spans="1:21" x14ac:dyDescent="0.35">
      <c r="A107" s="18" t="s">
        <v>94</v>
      </c>
      <c r="B107" s="5">
        <v>90</v>
      </c>
      <c r="C107" s="23">
        <v>0.32846715328467152</v>
      </c>
      <c r="D107" s="5"/>
      <c r="E107" s="5" t="s">
        <v>94</v>
      </c>
      <c r="F107" s="5">
        <v>1302</v>
      </c>
      <c r="G107" s="23">
        <v>0.28862779871425404</v>
      </c>
      <c r="H107" s="5"/>
      <c r="I107" s="5" t="s">
        <v>94</v>
      </c>
      <c r="J107" s="148">
        <v>138</v>
      </c>
      <c r="K107" s="148">
        <v>106</v>
      </c>
      <c r="L107" s="148">
        <v>95</v>
      </c>
      <c r="M107" s="148">
        <v>93</v>
      </c>
      <c r="N107" s="148">
        <v>78</v>
      </c>
      <c r="O107" s="148">
        <v>119</v>
      </c>
      <c r="P107" s="148">
        <v>107</v>
      </c>
      <c r="Q107" s="148">
        <v>106</v>
      </c>
      <c r="R107" s="148">
        <v>95</v>
      </c>
      <c r="S107" s="148">
        <v>97</v>
      </c>
      <c r="T107" s="148">
        <v>111</v>
      </c>
      <c r="U107" s="148">
        <v>90</v>
      </c>
    </row>
    <row r="108" spans="1:21" x14ac:dyDescent="0.35">
      <c r="A108" s="18" t="s">
        <v>95</v>
      </c>
      <c r="B108" s="5">
        <v>13</v>
      </c>
      <c r="C108" s="23">
        <v>4.7445255474452552E-2</v>
      </c>
      <c r="D108" s="5"/>
      <c r="E108" s="5" t="s">
        <v>95</v>
      </c>
      <c r="F108" s="5">
        <v>326</v>
      </c>
      <c r="G108" s="23">
        <v>7.2267789847040562E-2</v>
      </c>
      <c r="H108" s="5"/>
      <c r="I108" s="5" t="s">
        <v>95</v>
      </c>
      <c r="J108" s="148">
        <v>39</v>
      </c>
      <c r="K108" s="148">
        <v>19</v>
      </c>
      <c r="L108" s="148">
        <v>25</v>
      </c>
      <c r="M108" s="148">
        <v>32</v>
      </c>
      <c r="N108" s="148">
        <v>38</v>
      </c>
      <c r="O108" s="148">
        <v>24</v>
      </c>
      <c r="P108" s="148">
        <v>31</v>
      </c>
      <c r="Q108" s="148">
        <v>18</v>
      </c>
      <c r="R108" s="148">
        <v>36</v>
      </c>
      <c r="S108" s="148">
        <v>23</v>
      </c>
      <c r="T108" s="148">
        <v>11</v>
      </c>
      <c r="U108" s="148">
        <v>13</v>
      </c>
    </row>
    <row r="109" spans="1:21" x14ac:dyDescent="0.35">
      <c r="A109" s="18" t="s">
        <v>96</v>
      </c>
      <c r="B109" s="5">
        <v>7</v>
      </c>
      <c r="C109" s="23">
        <v>2.5547445255474453E-2</v>
      </c>
      <c r="D109" s="5"/>
      <c r="E109" s="5" t="s">
        <v>96</v>
      </c>
      <c r="F109" s="5">
        <v>198</v>
      </c>
      <c r="G109" s="23">
        <v>4.3892706716914212E-2</v>
      </c>
      <c r="H109" s="5"/>
      <c r="I109" s="5" t="s">
        <v>96</v>
      </c>
      <c r="J109" s="148">
        <v>36</v>
      </c>
      <c r="K109" s="148">
        <v>18</v>
      </c>
      <c r="L109" s="148">
        <v>19</v>
      </c>
      <c r="M109" s="148">
        <v>20</v>
      </c>
      <c r="N109" s="148">
        <v>10</v>
      </c>
      <c r="O109" s="148">
        <v>9</v>
      </c>
      <c r="P109" s="148">
        <v>11</v>
      </c>
      <c r="Q109" s="148">
        <v>19</v>
      </c>
      <c r="R109" s="148">
        <v>19</v>
      </c>
      <c r="S109" s="148">
        <v>5</v>
      </c>
      <c r="T109" s="148">
        <v>8</v>
      </c>
      <c r="U109" s="148">
        <v>7</v>
      </c>
    </row>
    <row r="110" spans="1:21" x14ac:dyDescent="0.35">
      <c r="A110" s="18" t="s">
        <v>97</v>
      </c>
      <c r="B110" s="5">
        <v>2</v>
      </c>
      <c r="C110" s="23">
        <v>7.2992700729927005E-3</v>
      </c>
      <c r="D110" s="5"/>
      <c r="E110" s="5" t="s">
        <v>97</v>
      </c>
      <c r="F110" s="5">
        <v>145</v>
      </c>
      <c r="G110" s="23">
        <v>3.2143648858346266E-2</v>
      </c>
      <c r="H110" s="5"/>
      <c r="I110" s="5" t="s">
        <v>97</v>
      </c>
      <c r="J110" s="148">
        <v>12</v>
      </c>
      <c r="K110" s="148">
        <v>11</v>
      </c>
      <c r="L110" s="148">
        <v>10</v>
      </c>
      <c r="M110" s="148">
        <v>11</v>
      </c>
      <c r="N110" s="148">
        <v>16</v>
      </c>
      <c r="O110" s="148">
        <v>18</v>
      </c>
      <c r="P110" s="148">
        <v>22</v>
      </c>
      <c r="Q110" s="148">
        <v>13</v>
      </c>
      <c r="R110" s="148">
        <v>8</v>
      </c>
      <c r="S110" s="148">
        <v>5</v>
      </c>
      <c r="T110" s="148">
        <v>2</v>
      </c>
      <c r="U110" s="148">
        <v>2</v>
      </c>
    </row>
    <row r="111" spans="1:21" x14ac:dyDescent="0.35">
      <c r="A111" s="18" t="s">
        <v>98</v>
      </c>
      <c r="B111" s="5">
        <v>4</v>
      </c>
      <c r="C111" s="23">
        <v>1.4598540145985401E-2</v>
      </c>
      <c r="D111" s="5"/>
      <c r="E111" s="5" t="s">
        <v>98</v>
      </c>
      <c r="F111" s="5">
        <v>103</v>
      </c>
      <c r="G111" s="23">
        <v>2.2833074706273552E-2</v>
      </c>
      <c r="H111" s="5"/>
      <c r="I111" s="5" t="s">
        <v>98</v>
      </c>
      <c r="J111" s="148">
        <v>10</v>
      </c>
      <c r="K111" s="148">
        <v>11</v>
      </c>
      <c r="L111" s="148">
        <v>12</v>
      </c>
      <c r="M111" s="148">
        <v>8</v>
      </c>
      <c r="N111" s="148">
        <v>12</v>
      </c>
      <c r="O111" s="148">
        <v>8</v>
      </c>
      <c r="P111" s="148">
        <v>6</v>
      </c>
      <c r="Q111" s="148">
        <v>13</v>
      </c>
      <c r="R111" s="148">
        <v>6</v>
      </c>
      <c r="S111" s="148">
        <v>5</v>
      </c>
      <c r="T111" s="148">
        <v>6</v>
      </c>
      <c r="U111" s="148">
        <v>4</v>
      </c>
    </row>
    <row r="112" spans="1:21" x14ac:dyDescent="0.35">
      <c r="A112" s="18" t="s">
        <v>99</v>
      </c>
      <c r="B112" s="5">
        <v>0</v>
      </c>
      <c r="C112" s="23">
        <v>0</v>
      </c>
      <c r="D112" s="5"/>
      <c r="E112" s="5" t="s">
        <v>99</v>
      </c>
      <c r="F112" s="5">
        <v>8</v>
      </c>
      <c r="G112" s="23">
        <v>1.7734426956328973E-3</v>
      </c>
      <c r="H112" s="5"/>
      <c r="I112" s="5" t="s">
        <v>99</v>
      </c>
      <c r="J112" s="148">
        <v>0</v>
      </c>
      <c r="K112" s="148">
        <v>1</v>
      </c>
      <c r="L112" s="148">
        <v>0</v>
      </c>
      <c r="M112" s="148">
        <v>0</v>
      </c>
      <c r="N112" s="148">
        <v>1</v>
      </c>
      <c r="O112" s="148">
        <v>1</v>
      </c>
      <c r="P112" s="148">
        <v>2</v>
      </c>
      <c r="Q112" s="148">
        <v>0</v>
      </c>
      <c r="R112" s="148">
        <v>1</v>
      </c>
      <c r="S112" s="148">
        <v>0</v>
      </c>
      <c r="T112" s="148">
        <v>0</v>
      </c>
      <c r="U112" s="148">
        <v>0</v>
      </c>
    </row>
    <row r="113" spans="1:21" x14ac:dyDescent="0.35">
      <c r="A113" s="18" t="s">
        <v>13</v>
      </c>
      <c r="B113" s="5">
        <v>52</v>
      </c>
      <c r="C113" s="23">
        <v>0.18978102189781021</v>
      </c>
      <c r="D113" s="5"/>
      <c r="E113" s="5" t="s">
        <v>13</v>
      </c>
      <c r="F113" s="5">
        <v>674</v>
      </c>
      <c r="G113" s="23">
        <v>0.14941254710707161</v>
      </c>
      <c r="H113" s="5"/>
      <c r="I113" s="5" t="s">
        <v>13</v>
      </c>
      <c r="J113" s="148">
        <v>66</v>
      </c>
      <c r="K113" s="148">
        <v>66</v>
      </c>
      <c r="L113" s="148">
        <v>51</v>
      </c>
      <c r="M113" s="148">
        <v>41</v>
      </c>
      <c r="N113" s="148">
        <v>34</v>
      </c>
      <c r="O113" s="148">
        <v>60</v>
      </c>
      <c r="P113" s="148">
        <v>55</v>
      </c>
      <c r="Q113" s="148">
        <v>56</v>
      </c>
      <c r="R113" s="148">
        <v>48</v>
      </c>
      <c r="S113" s="148">
        <v>43</v>
      </c>
      <c r="T113" s="148">
        <v>48</v>
      </c>
      <c r="U113" s="148">
        <v>52</v>
      </c>
    </row>
    <row r="114" spans="1:21" x14ac:dyDescent="0.35">
      <c r="A114" s="18" t="s">
        <v>1</v>
      </c>
      <c r="B114" s="5">
        <v>274</v>
      </c>
      <c r="C114" s="23">
        <v>1</v>
      </c>
      <c r="D114" s="5"/>
      <c r="E114" s="5" t="s">
        <v>1</v>
      </c>
      <c r="F114" s="5">
        <v>4511</v>
      </c>
      <c r="G114" s="23">
        <v>1</v>
      </c>
      <c r="H114" s="5"/>
      <c r="I114" s="5" t="s">
        <v>1</v>
      </c>
      <c r="J114" s="21">
        <v>470</v>
      </c>
      <c r="K114" s="21">
        <v>398</v>
      </c>
      <c r="L114" s="21">
        <v>355</v>
      </c>
      <c r="M114" s="21">
        <v>388</v>
      </c>
      <c r="N114" s="21">
        <v>324</v>
      </c>
      <c r="O114" s="21">
        <v>402</v>
      </c>
      <c r="P114" s="21">
        <v>359</v>
      </c>
      <c r="Q114" s="21">
        <v>375</v>
      </c>
      <c r="R114" s="21">
        <v>362</v>
      </c>
      <c r="S114" s="21">
        <v>250</v>
      </c>
      <c r="T114" s="21">
        <v>273</v>
      </c>
      <c r="U114" s="21">
        <v>274</v>
      </c>
    </row>
    <row r="115" spans="1:21" ht="15" thickBot="1" x14ac:dyDescent="0.4">
      <c r="A115" s="4"/>
      <c r="B115" s="7"/>
      <c r="C115" s="7"/>
      <c r="D115" s="7"/>
      <c r="E115" s="7"/>
      <c r="F115" s="7"/>
      <c r="G115" s="7"/>
      <c r="H115" s="7"/>
      <c r="I115" s="7"/>
      <c r="J115" s="7"/>
      <c r="K115" s="7"/>
      <c r="L115" s="7"/>
      <c r="M115" s="7"/>
      <c r="N115" s="7"/>
      <c r="O115" s="7"/>
      <c r="P115" s="7"/>
      <c r="Q115" s="7"/>
      <c r="R115" s="7"/>
      <c r="S115" s="7"/>
      <c r="T115" s="7"/>
      <c r="U115" s="19"/>
    </row>
    <row r="116" spans="1:21" ht="15" thickBot="1" x14ac:dyDescent="0.4"/>
    <row r="117" spans="1:21" ht="21" x14ac:dyDescent="0.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35">
      <c r="A118" s="18"/>
      <c r="B118" s="5"/>
      <c r="C118" s="5"/>
      <c r="D118" s="5"/>
      <c r="E118" s="5"/>
      <c r="F118" s="5"/>
      <c r="G118" s="5"/>
      <c r="H118" s="5"/>
      <c r="I118" s="5"/>
      <c r="J118" s="5"/>
      <c r="K118" s="5"/>
      <c r="L118" s="5"/>
      <c r="M118" s="5"/>
      <c r="N118" s="5"/>
      <c r="O118" s="5"/>
      <c r="P118" s="5"/>
      <c r="Q118" s="5"/>
      <c r="R118" s="5"/>
      <c r="S118" s="5"/>
      <c r="T118" s="5"/>
      <c r="U118" s="21"/>
    </row>
    <row r="119" spans="1:21" x14ac:dyDescent="0.3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3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212</v>
      </c>
      <c r="U120" s="3" t="s">
        <v>213</v>
      </c>
    </row>
    <row r="121" spans="1:21" x14ac:dyDescent="0.35">
      <c r="A121" s="18" t="s">
        <v>93</v>
      </c>
      <c r="B121" s="16">
        <v>11.017630683575623</v>
      </c>
      <c r="C121" s="23"/>
      <c r="D121" s="5"/>
      <c r="E121" s="5" t="s">
        <v>93</v>
      </c>
      <c r="F121" s="16">
        <v>10.468936527952916</v>
      </c>
      <c r="G121" s="23"/>
      <c r="H121" s="5"/>
      <c r="I121" s="5" t="s">
        <v>93</v>
      </c>
      <c r="J121" s="124">
        <v>11.059268600252217</v>
      </c>
      <c r="K121" s="124">
        <v>10.23958127592336</v>
      </c>
      <c r="L121" s="124">
        <v>10.642210248767626</v>
      </c>
      <c r="M121" s="124">
        <v>10.257636835975996</v>
      </c>
      <c r="N121" s="124">
        <v>9.5203400121432953</v>
      </c>
      <c r="O121" s="124">
        <v>11.511213919340239</v>
      </c>
      <c r="P121" s="124">
        <v>10.959475409836068</v>
      </c>
      <c r="Q121" s="124">
        <v>9.5293989071038254</v>
      </c>
      <c r="R121" s="124">
        <v>10.071074925734397</v>
      </c>
      <c r="S121" s="124">
        <v>10.413023679417121</v>
      </c>
      <c r="T121" s="124">
        <v>10.133031844733372</v>
      </c>
      <c r="U121" s="124">
        <v>11.017630683575623</v>
      </c>
    </row>
    <row r="122" spans="1:21" x14ac:dyDescent="0.35">
      <c r="A122" s="18" t="s">
        <v>94</v>
      </c>
      <c r="B122" s="16">
        <v>4.8408014571948996</v>
      </c>
      <c r="C122" s="23"/>
      <c r="D122" s="5"/>
      <c r="E122" s="5" t="s">
        <v>94</v>
      </c>
      <c r="F122" s="16">
        <v>4.2006496940394467</v>
      </c>
      <c r="G122" s="23"/>
      <c r="H122" s="5"/>
      <c r="I122" s="5" t="s">
        <v>94</v>
      </c>
      <c r="J122" s="124">
        <v>4.1677358042290313</v>
      </c>
      <c r="K122" s="124">
        <v>4.6204763377667772</v>
      </c>
      <c r="L122" s="124">
        <v>3.7163071613459895</v>
      </c>
      <c r="M122" s="124">
        <v>5.4306363476114896</v>
      </c>
      <c r="N122" s="124">
        <v>4.2505254308533011</v>
      </c>
      <c r="O122" s="124">
        <v>4.259539881526381</v>
      </c>
      <c r="P122" s="124">
        <v>4.4792400796690659</v>
      </c>
      <c r="Q122" s="124">
        <v>3.6353232291988866</v>
      </c>
      <c r="R122" s="124">
        <v>4.110094909404661</v>
      </c>
      <c r="S122" s="124">
        <v>2.9484536082474233</v>
      </c>
      <c r="T122" s="124">
        <v>3.6677004873726182</v>
      </c>
      <c r="U122" s="124">
        <v>4.8408014571948996</v>
      </c>
    </row>
    <row r="123" spans="1:21" x14ac:dyDescent="0.35">
      <c r="A123" s="18" t="s">
        <v>95</v>
      </c>
      <c r="B123" s="16">
        <v>2.7969735182849935</v>
      </c>
      <c r="C123" s="23"/>
      <c r="D123" s="5"/>
      <c r="E123" s="5" t="s">
        <v>95</v>
      </c>
      <c r="F123" s="16">
        <v>3.3895202655134287</v>
      </c>
      <c r="G123" s="23"/>
      <c r="H123" s="5"/>
      <c r="I123" s="5" t="s">
        <v>95</v>
      </c>
      <c r="J123" s="124">
        <v>3.1836906263135765</v>
      </c>
      <c r="K123" s="124">
        <v>3.5168248490077647</v>
      </c>
      <c r="L123" s="124">
        <v>3.6078688524590166</v>
      </c>
      <c r="M123" s="124">
        <v>3.7827868852459017</v>
      </c>
      <c r="N123" s="124">
        <v>4.2010353753235545</v>
      </c>
      <c r="O123" s="124">
        <v>2.7431693989071033</v>
      </c>
      <c r="P123" s="124">
        <v>4.809095716552088</v>
      </c>
      <c r="Q123" s="124">
        <v>2.0947176684881601</v>
      </c>
      <c r="R123" s="124">
        <v>2.242258652094717</v>
      </c>
      <c r="S123" s="124">
        <v>3.699215965787598</v>
      </c>
      <c r="T123" s="124">
        <v>4.3636363636363642</v>
      </c>
      <c r="U123" s="124">
        <v>2.7969735182849935</v>
      </c>
    </row>
    <row r="124" spans="1:21" x14ac:dyDescent="0.35">
      <c r="A124" s="18" t="s">
        <v>96</v>
      </c>
      <c r="B124" s="16">
        <v>5.3255269320843102</v>
      </c>
      <c r="C124" s="23"/>
      <c r="D124" s="5"/>
      <c r="E124" s="5" t="s">
        <v>96</v>
      </c>
      <c r="F124" s="16">
        <v>6.0627587348898819</v>
      </c>
      <c r="G124" s="23"/>
      <c r="H124" s="5"/>
      <c r="I124" s="5" t="s">
        <v>96</v>
      </c>
      <c r="J124" s="124">
        <v>7.179417122040074</v>
      </c>
      <c r="K124" s="124">
        <v>6.3169398907103833</v>
      </c>
      <c r="L124" s="124">
        <v>5.2942191544434856</v>
      </c>
      <c r="M124" s="124">
        <v>6.8622950819672131</v>
      </c>
      <c r="N124" s="124">
        <v>5.8950819672131152</v>
      </c>
      <c r="O124" s="124">
        <v>4.7249544626593805</v>
      </c>
      <c r="P124" s="124">
        <v>3.427719821162444</v>
      </c>
      <c r="Q124" s="124">
        <v>6.6333045729076794</v>
      </c>
      <c r="R124" s="124">
        <v>5.3701466781708369</v>
      </c>
      <c r="S124" s="124">
        <v>5.4688524590163929</v>
      </c>
      <c r="T124" s="124">
        <v>4.8770491803278686</v>
      </c>
      <c r="U124" s="124">
        <v>5.3255269320843102</v>
      </c>
    </row>
    <row r="125" spans="1:21" x14ac:dyDescent="0.35">
      <c r="A125" s="18" t="s">
        <v>97</v>
      </c>
      <c r="B125" s="16">
        <v>9.9016393442622963</v>
      </c>
      <c r="C125" s="23"/>
      <c r="D125" s="5"/>
      <c r="E125" s="5" t="s">
        <v>97</v>
      </c>
      <c r="F125" s="16">
        <v>5.8568682871678899</v>
      </c>
      <c r="G125" s="23"/>
      <c r="H125" s="5"/>
      <c r="I125" s="5" t="s">
        <v>97</v>
      </c>
      <c r="J125" s="124">
        <v>5.4234972677595641</v>
      </c>
      <c r="K125" s="124">
        <v>4.7093889716840529</v>
      </c>
      <c r="L125" s="124">
        <v>7.5803278688524589</v>
      </c>
      <c r="M125" s="124">
        <v>5.9761549925484356</v>
      </c>
      <c r="N125" s="124">
        <v>5.6454918032786887</v>
      </c>
      <c r="O125" s="124">
        <v>5.5956284153005464</v>
      </c>
      <c r="P125" s="124">
        <v>6.2488822652757081</v>
      </c>
      <c r="Q125" s="124">
        <v>3.8083228247162668</v>
      </c>
      <c r="R125" s="124">
        <v>6.9549180327868854</v>
      </c>
      <c r="S125" s="124">
        <v>2.9967213114754094</v>
      </c>
      <c r="T125" s="124">
        <v>12.639344262295083</v>
      </c>
      <c r="U125" s="124">
        <v>9.9016393442622963</v>
      </c>
    </row>
    <row r="126" spans="1:21" x14ac:dyDescent="0.35">
      <c r="A126" s="18" t="s">
        <v>98</v>
      </c>
      <c r="B126" s="16">
        <v>9.3688524590163933</v>
      </c>
      <c r="C126" s="23"/>
      <c r="D126" s="5"/>
      <c r="E126" s="5" t="s">
        <v>98</v>
      </c>
      <c r="F126" s="16">
        <v>9.539392010186214</v>
      </c>
      <c r="G126" s="23"/>
      <c r="H126" s="5"/>
      <c r="I126" s="5" t="s">
        <v>98</v>
      </c>
      <c r="J126" s="124">
        <v>9.3475409836065566</v>
      </c>
      <c r="K126" s="124">
        <v>7.9225037257824162</v>
      </c>
      <c r="L126" s="124">
        <v>5.0628415300546452</v>
      </c>
      <c r="M126" s="124">
        <v>8.3770491803278695</v>
      </c>
      <c r="N126" s="124">
        <v>15.726775956284152</v>
      </c>
      <c r="O126" s="124">
        <v>16.795081967213118</v>
      </c>
      <c r="P126" s="124">
        <v>12.808743169398909</v>
      </c>
      <c r="Q126" s="124">
        <v>10.794451450189154</v>
      </c>
      <c r="R126" s="124">
        <v>4.4371584699453548</v>
      </c>
      <c r="S126" s="124">
        <v>2.8852459016393444</v>
      </c>
      <c r="T126" s="124">
        <v>8.5956284153005456</v>
      </c>
      <c r="U126" s="124">
        <v>9.3688524590163933</v>
      </c>
    </row>
    <row r="127" spans="1:21" x14ac:dyDescent="0.35">
      <c r="A127" s="18" t="s">
        <v>99</v>
      </c>
      <c r="B127" s="16">
        <v>0</v>
      </c>
      <c r="C127" s="23"/>
      <c r="D127" s="5"/>
      <c r="E127" s="5" t="s">
        <v>99</v>
      </c>
      <c r="F127" s="16">
        <v>15.58606557377049</v>
      </c>
      <c r="G127" s="23"/>
      <c r="H127" s="5"/>
      <c r="I127" s="5" t="s">
        <v>99</v>
      </c>
      <c r="J127" s="124">
        <v>0</v>
      </c>
      <c r="K127" s="124">
        <v>8.3606557377049189</v>
      </c>
      <c r="L127" s="124">
        <v>0</v>
      </c>
      <c r="M127" s="124">
        <v>0</v>
      </c>
      <c r="N127" s="124">
        <v>5.4754098360655741</v>
      </c>
      <c r="O127" s="124">
        <v>14.622950819672131</v>
      </c>
      <c r="P127" s="124">
        <v>16.213114754098363</v>
      </c>
      <c r="Q127" s="124">
        <v>0</v>
      </c>
      <c r="R127" s="124">
        <v>0.49180327868852458</v>
      </c>
      <c r="S127" s="124">
        <v>0</v>
      </c>
      <c r="T127" s="124">
        <v>0</v>
      </c>
      <c r="U127" s="124">
        <v>0</v>
      </c>
    </row>
    <row r="128" spans="1:21" x14ac:dyDescent="0.35">
      <c r="A128" s="18" t="s">
        <v>13</v>
      </c>
      <c r="B128" s="16">
        <v>5.4684741488020183</v>
      </c>
      <c r="C128" s="23"/>
      <c r="D128" s="5"/>
      <c r="E128" s="5" t="s">
        <v>13</v>
      </c>
      <c r="F128" s="16">
        <v>5.5579121467140142</v>
      </c>
      <c r="G128" s="23"/>
      <c r="H128" s="5"/>
      <c r="I128" s="5" t="s">
        <v>13</v>
      </c>
      <c r="J128" s="124">
        <v>6.3512170889220085</v>
      </c>
      <c r="K128" s="124">
        <v>5.0218579234972642</v>
      </c>
      <c r="L128" s="124">
        <v>6.7348119575699146</v>
      </c>
      <c r="M128" s="124">
        <v>4.268692522990805</v>
      </c>
      <c r="N128" s="124">
        <v>5.1562198649951769</v>
      </c>
      <c r="O128" s="124">
        <v>6.310928961748635</v>
      </c>
      <c r="P128" s="124">
        <v>6.1752608047690023</v>
      </c>
      <c r="Q128" s="124">
        <v>4.413348946135832</v>
      </c>
      <c r="R128" s="124">
        <v>4.8237704918032787</v>
      </c>
      <c r="S128" s="124">
        <v>4.4780785360274491</v>
      </c>
      <c r="T128" s="124">
        <v>6.1557377049180326</v>
      </c>
      <c r="U128" s="124">
        <v>5.4684741488020183</v>
      </c>
    </row>
    <row r="129" spans="1:21" x14ac:dyDescent="0.35">
      <c r="A129" s="18" t="s">
        <v>178</v>
      </c>
      <c r="B129" s="16">
        <v>7.367955007777911</v>
      </c>
      <c r="C129" s="23"/>
      <c r="D129" s="5"/>
      <c r="E129" s="18" t="s">
        <v>178</v>
      </c>
      <c r="F129" s="16">
        <v>7.0605550730273059</v>
      </c>
      <c r="G129" s="23"/>
      <c r="H129" s="5"/>
      <c r="I129" s="5" t="s">
        <v>178</v>
      </c>
      <c r="J129" s="124">
        <v>7.2436693407743302</v>
      </c>
      <c r="K129" s="124">
        <v>7.1578383721888184</v>
      </c>
      <c r="L129" s="124">
        <v>7.1709997691064338</v>
      </c>
      <c r="M129" s="124">
        <v>7.5986141625823924</v>
      </c>
      <c r="N129" s="124">
        <v>7.0839910949200613</v>
      </c>
      <c r="O129" s="124">
        <v>7.761030911018671</v>
      </c>
      <c r="P129" s="124">
        <v>7.3047171103703379</v>
      </c>
      <c r="Q129" s="124">
        <v>6.4412677595628427</v>
      </c>
      <c r="R129" s="124">
        <v>6.5969567973915408</v>
      </c>
      <c r="S129" s="124">
        <v>5.4805245901639381</v>
      </c>
      <c r="T129" s="124">
        <v>6.4030505014111601</v>
      </c>
      <c r="U129" s="124">
        <v>7.367955007777911</v>
      </c>
    </row>
    <row r="130" spans="1:21" ht="15" thickBot="1" x14ac:dyDescent="0.4">
      <c r="A130" s="4"/>
      <c r="B130" s="7"/>
      <c r="C130" s="7"/>
      <c r="D130" s="7"/>
      <c r="E130" s="7"/>
      <c r="F130" s="7"/>
      <c r="G130" s="7"/>
      <c r="H130" s="7"/>
      <c r="I130" s="7"/>
      <c r="J130" s="7"/>
      <c r="K130" s="7"/>
      <c r="L130" s="7"/>
      <c r="M130" s="7"/>
      <c r="N130" s="7"/>
      <c r="O130" s="7"/>
      <c r="P130" s="7"/>
      <c r="Q130" s="7"/>
      <c r="R130" s="7"/>
      <c r="S130" s="7"/>
      <c r="T130" s="7"/>
      <c r="U130" s="19"/>
    </row>
    <row r="131" spans="1:21" ht="15" thickBot="1" x14ac:dyDescent="0.4"/>
    <row r="132" spans="1:21" ht="21" x14ac:dyDescent="0.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35">
      <c r="A133" s="18"/>
      <c r="B133" s="5"/>
      <c r="C133" s="5"/>
      <c r="D133" s="5"/>
      <c r="E133" s="5"/>
      <c r="F133" s="5"/>
      <c r="G133" s="5"/>
      <c r="H133" s="5"/>
      <c r="I133" s="5"/>
      <c r="J133" s="5"/>
      <c r="K133" s="5"/>
      <c r="L133" s="5"/>
      <c r="M133" s="5"/>
      <c r="N133" s="5"/>
      <c r="O133" s="5"/>
      <c r="P133" s="5"/>
      <c r="Q133" s="5"/>
      <c r="R133" s="5"/>
      <c r="S133" s="5"/>
      <c r="T133" s="5"/>
      <c r="U133" s="21"/>
    </row>
    <row r="134" spans="1:21" x14ac:dyDescent="0.3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35">
      <c r="A135" s="18" t="s">
        <v>2</v>
      </c>
      <c r="B135" s="5" t="s">
        <v>2</v>
      </c>
      <c r="C135" s="22" t="s">
        <v>215</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212</v>
      </c>
      <c r="U135" s="3" t="s">
        <v>213</v>
      </c>
    </row>
    <row r="136" spans="1:21" ht="29" x14ac:dyDescent="0.35">
      <c r="A136" s="142" t="s">
        <v>106</v>
      </c>
      <c r="B136" s="5">
        <v>28</v>
      </c>
      <c r="C136" s="23">
        <v>8.3333333333333329E-2</v>
      </c>
      <c r="D136" s="5"/>
      <c r="E136" s="43" t="s">
        <v>106</v>
      </c>
      <c r="F136" s="5">
        <v>620</v>
      </c>
      <c r="G136" s="29">
        <v>8.3333333333333329E-2</v>
      </c>
      <c r="H136" s="5"/>
      <c r="I136" s="5" t="s">
        <v>106</v>
      </c>
      <c r="J136" s="148">
        <v>68</v>
      </c>
      <c r="K136" s="148">
        <v>84</v>
      </c>
      <c r="L136" s="148">
        <v>65</v>
      </c>
      <c r="M136" s="148">
        <v>96</v>
      </c>
      <c r="N136" s="148">
        <v>63</v>
      </c>
      <c r="O136" s="148">
        <v>50</v>
      </c>
      <c r="P136" s="148">
        <v>42</v>
      </c>
      <c r="Q136" s="148">
        <v>34</v>
      </c>
      <c r="R136" s="148">
        <v>31</v>
      </c>
      <c r="S136" s="148">
        <v>30</v>
      </c>
      <c r="T136" s="148">
        <v>29</v>
      </c>
      <c r="U136" s="148">
        <v>28</v>
      </c>
    </row>
    <row r="137" spans="1:21" x14ac:dyDescent="0.35">
      <c r="A137" s="18" t="s">
        <v>4</v>
      </c>
      <c r="B137" s="5">
        <v>11</v>
      </c>
      <c r="C137" s="23">
        <v>3.273809523809524E-2</v>
      </c>
      <c r="D137" s="5"/>
      <c r="E137" s="5" t="s">
        <v>4</v>
      </c>
      <c r="F137" s="5">
        <v>339</v>
      </c>
      <c r="G137" s="29">
        <v>3.273809523809524E-2</v>
      </c>
      <c r="H137" s="5"/>
      <c r="I137" s="5" t="s">
        <v>4</v>
      </c>
      <c r="J137" s="148">
        <v>42</v>
      </c>
      <c r="K137" s="148">
        <v>40</v>
      </c>
      <c r="L137" s="148">
        <v>25</v>
      </c>
      <c r="M137" s="148">
        <v>50</v>
      </c>
      <c r="N137" s="148">
        <v>39</v>
      </c>
      <c r="O137" s="148">
        <v>32</v>
      </c>
      <c r="P137" s="148">
        <v>28</v>
      </c>
      <c r="Q137" s="148">
        <v>23</v>
      </c>
      <c r="R137" s="148">
        <v>18</v>
      </c>
      <c r="S137" s="148">
        <v>18</v>
      </c>
      <c r="T137" s="148">
        <v>13</v>
      </c>
      <c r="U137" s="148">
        <v>11</v>
      </c>
    </row>
    <row r="138" spans="1:21" x14ac:dyDescent="0.35">
      <c r="A138" s="18" t="s">
        <v>5</v>
      </c>
      <c r="B138" s="5">
        <v>1</v>
      </c>
      <c r="C138" s="23">
        <v>2.976190476190476E-3</v>
      </c>
      <c r="D138" s="5"/>
      <c r="E138" s="5" t="s">
        <v>5</v>
      </c>
      <c r="F138" s="5">
        <v>12</v>
      </c>
      <c r="G138" s="29">
        <v>2.976190476190476E-3</v>
      </c>
      <c r="H138" s="5"/>
      <c r="I138" s="5" t="s">
        <v>5</v>
      </c>
      <c r="J138" s="148">
        <v>2</v>
      </c>
      <c r="K138" s="148">
        <v>2</v>
      </c>
      <c r="L138" s="148">
        <v>0</v>
      </c>
      <c r="M138" s="148">
        <v>1</v>
      </c>
      <c r="N138" s="148">
        <v>0</v>
      </c>
      <c r="O138" s="148">
        <v>1</v>
      </c>
      <c r="P138" s="148">
        <v>1</v>
      </c>
      <c r="Q138" s="148">
        <v>1</v>
      </c>
      <c r="R138" s="148">
        <v>1</v>
      </c>
      <c r="S138" s="148">
        <v>1</v>
      </c>
      <c r="T138" s="148">
        <v>1</v>
      </c>
      <c r="U138" s="148">
        <v>1</v>
      </c>
    </row>
    <row r="139" spans="1:21" x14ac:dyDescent="0.35">
      <c r="A139" s="18" t="s">
        <v>6</v>
      </c>
      <c r="B139" s="5">
        <v>0</v>
      </c>
      <c r="C139" s="23">
        <v>0</v>
      </c>
      <c r="D139" s="5"/>
      <c r="E139" s="5" t="s">
        <v>6</v>
      </c>
      <c r="F139" s="5">
        <v>13</v>
      </c>
      <c r="G139" s="29">
        <v>0</v>
      </c>
      <c r="H139" s="5"/>
      <c r="I139" s="5" t="s">
        <v>6</v>
      </c>
      <c r="J139" s="148">
        <v>2</v>
      </c>
      <c r="K139" s="148">
        <v>1</v>
      </c>
      <c r="L139" s="148">
        <v>1</v>
      </c>
      <c r="M139" s="148">
        <v>2</v>
      </c>
      <c r="N139" s="148">
        <v>2</v>
      </c>
      <c r="O139" s="148">
        <v>2</v>
      </c>
      <c r="P139" s="148">
        <v>2</v>
      </c>
      <c r="Q139" s="148">
        <v>0</v>
      </c>
      <c r="R139" s="148">
        <v>0</v>
      </c>
      <c r="S139" s="148">
        <v>0</v>
      </c>
      <c r="T139" s="148">
        <v>1</v>
      </c>
      <c r="U139" s="148">
        <v>0</v>
      </c>
    </row>
    <row r="140" spans="1:21" x14ac:dyDescent="0.35">
      <c r="A140" s="143" t="s">
        <v>103</v>
      </c>
      <c r="B140" s="5">
        <v>1</v>
      </c>
      <c r="C140" s="23">
        <v>2.976190476190476E-3</v>
      </c>
      <c r="D140" s="5"/>
      <c r="E140" s="34" t="s">
        <v>103</v>
      </c>
      <c r="F140" s="5">
        <v>168</v>
      </c>
      <c r="G140" s="29">
        <v>2.976190476190476E-3</v>
      </c>
      <c r="H140" s="5"/>
      <c r="I140" s="5" t="s">
        <v>103</v>
      </c>
      <c r="J140" s="148">
        <v>13</v>
      </c>
      <c r="K140" s="148">
        <v>6</v>
      </c>
      <c r="L140" s="148">
        <v>1</v>
      </c>
      <c r="M140" s="148">
        <v>40</v>
      </c>
      <c r="N140" s="148">
        <v>31</v>
      </c>
      <c r="O140" s="148">
        <v>31</v>
      </c>
      <c r="P140" s="148">
        <v>24</v>
      </c>
      <c r="Q140" s="148">
        <v>2</v>
      </c>
      <c r="R140" s="148">
        <v>2</v>
      </c>
      <c r="S140" s="148">
        <v>2</v>
      </c>
      <c r="T140" s="148">
        <v>15</v>
      </c>
      <c r="U140" s="148">
        <v>1</v>
      </c>
    </row>
    <row r="141" spans="1:21" x14ac:dyDescent="0.35">
      <c r="A141" s="18" t="s">
        <v>7</v>
      </c>
      <c r="B141" s="5">
        <v>14</v>
      </c>
      <c r="C141" s="23">
        <v>4.1666666666666664E-2</v>
      </c>
      <c r="D141" s="5"/>
      <c r="E141" s="5" t="s">
        <v>7</v>
      </c>
      <c r="F141" s="5">
        <v>327</v>
      </c>
      <c r="G141" s="29">
        <v>4.1666666666666664E-2</v>
      </c>
      <c r="H141" s="5"/>
      <c r="I141" s="5" t="s">
        <v>7</v>
      </c>
      <c r="J141" s="148">
        <v>34</v>
      </c>
      <c r="K141" s="148">
        <v>23</v>
      </c>
      <c r="L141" s="148">
        <v>6</v>
      </c>
      <c r="M141" s="148">
        <v>62</v>
      </c>
      <c r="N141" s="148">
        <v>43</v>
      </c>
      <c r="O141" s="148">
        <v>40</v>
      </c>
      <c r="P141" s="148">
        <v>35</v>
      </c>
      <c r="Q141" s="148">
        <v>19</v>
      </c>
      <c r="R141" s="148">
        <v>15</v>
      </c>
      <c r="S141" s="148">
        <v>15</v>
      </c>
      <c r="T141" s="148">
        <v>21</v>
      </c>
      <c r="U141" s="148">
        <v>14</v>
      </c>
    </row>
    <row r="142" spans="1:21" x14ac:dyDescent="0.35">
      <c r="A142" s="18" t="s">
        <v>8</v>
      </c>
      <c r="B142" s="5">
        <v>17</v>
      </c>
      <c r="C142" s="23">
        <v>5.0595238095238096E-2</v>
      </c>
      <c r="D142" s="5"/>
      <c r="E142" s="5" t="s">
        <v>8</v>
      </c>
      <c r="F142" s="5">
        <v>388</v>
      </c>
      <c r="G142" s="29">
        <v>5.0595238095238096E-2</v>
      </c>
      <c r="H142" s="5"/>
      <c r="I142" s="5" t="s">
        <v>8</v>
      </c>
      <c r="J142" s="148">
        <v>48</v>
      </c>
      <c r="K142" s="148">
        <v>39</v>
      </c>
      <c r="L142" s="148">
        <v>26</v>
      </c>
      <c r="M142" s="148">
        <v>56</v>
      </c>
      <c r="N142" s="148">
        <v>58</v>
      </c>
      <c r="O142" s="148">
        <v>20</v>
      </c>
      <c r="P142" s="148">
        <v>21</v>
      </c>
      <c r="Q142" s="148">
        <v>32</v>
      </c>
      <c r="R142" s="148">
        <v>29</v>
      </c>
      <c r="S142" s="148">
        <v>26</v>
      </c>
      <c r="T142" s="148">
        <v>16</v>
      </c>
      <c r="U142" s="148">
        <v>17</v>
      </c>
    </row>
    <row r="143" spans="1:21" x14ac:dyDescent="0.35">
      <c r="A143" s="18" t="s">
        <v>9</v>
      </c>
      <c r="B143" s="5">
        <v>15</v>
      </c>
      <c r="C143" s="23">
        <v>4.4642857142857144E-2</v>
      </c>
      <c r="D143" s="5"/>
      <c r="E143" s="5" t="s">
        <v>9</v>
      </c>
      <c r="F143" s="5">
        <v>547</v>
      </c>
      <c r="G143" s="29">
        <v>4.4642857142857144E-2</v>
      </c>
      <c r="H143" s="5"/>
      <c r="I143" s="5" t="s">
        <v>9</v>
      </c>
      <c r="J143" s="148">
        <v>74</v>
      </c>
      <c r="K143" s="148">
        <v>47</v>
      </c>
      <c r="L143" s="148">
        <v>36</v>
      </c>
      <c r="M143" s="148">
        <v>70</v>
      </c>
      <c r="N143" s="148">
        <v>71</v>
      </c>
      <c r="O143" s="148">
        <v>72</v>
      </c>
      <c r="P143" s="148">
        <v>65</v>
      </c>
      <c r="Q143" s="148">
        <v>17</v>
      </c>
      <c r="R143" s="148">
        <v>17</v>
      </c>
      <c r="S143" s="148">
        <v>17</v>
      </c>
      <c r="T143" s="148">
        <v>46</v>
      </c>
      <c r="U143" s="148">
        <v>15</v>
      </c>
    </row>
    <row r="144" spans="1:21" x14ac:dyDescent="0.35">
      <c r="A144" s="18" t="s">
        <v>10</v>
      </c>
      <c r="B144" s="5">
        <v>44</v>
      </c>
      <c r="C144" s="23">
        <v>0.13095238095238096</v>
      </c>
      <c r="D144" s="5"/>
      <c r="E144" s="5" t="s">
        <v>10</v>
      </c>
      <c r="F144" s="5">
        <v>425</v>
      </c>
      <c r="G144" s="29">
        <v>0.13095238095238096</v>
      </c>
      <c r="H144" s="5"/>
      <c r="I144" s="5" t="s">
        <v>10</v>
      </c>
      <c r="J144" s="148">
        <v>20</v>
      </c>
      <c r="K144" s="148">
        <v>33</v>
      </c>
      <c r="L144" s="148">
        <v>41</v>
      </c>
      <c r="M144" s="148">
        <v>38</v>
      </c>
      <c r="N144" s="148">
        <v>26</v>
      </c>
      <c r="O144" s="148">
        <v>27</v>
      </c>
      <c r="P144" s="148">
        <v>24</v>
      </c>
      <c r="Q144" s="148">
        <v>59</v>
      </c>
      <c r="R144" s="148">
        <v>52</v>
      </c>
      <c r="S144" s="148">
        <v>49</v>
      </c>
      <c r="T144" s="148">
        <v>12</v>
      </c>
      <c r="U144" s="148">
        <v>44</v>
      </c>
    </row>
    <row r="145" spans="1:21" ht="29" x14ac:dyDescent="0.35">
      <c r="A145" s="142" t="s">
        <v>105</v>
      </c>
      <c r="B145" s="5">
        <v>10</v>
      </c>
      <c r="C145" s="23">
        <v>2.976190476190476E-2</v>
      </c>
      <c r="D145" s="5"/>
      <c r="E145" s="43" t="s">
        <v>105</v>
      </c>
      <c r="F145" s="5">
        <v>137</v>
      </c>
      <c r="G145" s="29">
        <v>2.976190476190476E-2</v>
      </c>
      <c r="H145" s="5"/>
      <c r="I145" s="5" t="s">
        <v>105</v>
      </c>
      <c r="J145" s="148">
        <v>8</v>
      </c>
      <c r="K145" s="148">
        <v>8</v>
      </c>
      <c r="L145" s="148">
        <v>22</v>
      </c>
      <c r="M145" s="148">
        <v>11</v>
      </c>
      <c r="N145" s="148">
        <v>5</v>
      </c>
      <c r="O145" s="148">
        <v>10</v>
      </c>
      <c r="P145" s="148">
        <v>9</v>
      </c>
      <c r="Q145" s="148">
        <v>19</v>
      </c>
      <c r="R145" s="148">
        <v>17</v>
      </c>
      <c r="S145" s="148">
        <v>13</v>
      </c>
      <c r="T145" s="148">
        <v>5</v>
      </c>
      <c r="U145" s="148">
        <v>10</v>
      </c>
    </row>
    <row r="146" spans="1:21" x14ac:dyDescent="0.35">
      <c r="A146" s="18" t="s">
        <v>12</v>
      </c>
      <c r="B146" s="5">
        <v>5</v>
      </c>
      <c r="C146" s="23">
        <v>1.488095238095238E-2</v>
      </c>
      <c r="D146" s="5"/>
      <c r="E146" s="5" t="s">
        <v>12</v>
      </c>
      <c r="F146" s="5">
        <v>90</v>
      </c>
      <c r="G146" s="29">
        <v>1.488095238095238E-2</v>
      </c>
      <c r="H146" s="5"/>
      <c r="I146" s="5" t="s">
        <v>12</v>
      </c>
      <c r="J146" s="148">
        <v>5</v>
      </c>
      <c r="K146" s="148">
        <v>11</v>
      </c>
      <c r="L146" s="148">
        <v>8</v>
      </c>
      <c r="M146" s="148">
        <v>8</v>
      </c>
      <c r="N146" s="148">
        <v>8</v>
      </c>
      <c r="O146" s="148">
        <v>11</v>
      </c>
      <c r="P146" s="148">
        <v>10</v>
      </c>
      <c r="Q146" s="148">
        <v>7</v>
      </c>
      <c r="R146" s="148">
        <v>5</v>
      </c>
      <c r="S146" s="148">
        <v>5</v>
      </c>
      <c r="T146" s="148">
        <v>7</v>
      </c>
      <c r="U146" s="148">
        <v>5</v>
      </c>
    </row>
    <row r="147" spans="1:21" x14ac:dyDescent="0.35">
      <c r="A147" s="18" t="s">
        <v>48</v>
      </c>
      <c r="B147" s="5">
        <v>6</v>
      </c>
      <c r="C147" s="23">
        <v>1.7857142857142856E-2</v>
      </c>
      <c r="D147" s="5"/>
      <c r="E147" s="5" t="s">
        <v>48</v>
      </c>
      <c r="F147" s="5">
        <v>402</v>
      </c>
      <c r="G147" s="29">
        <v>1.7857142857142856E-2</v>
      </c>
      <c r="H147" s="5"/>
      <c r="I147" s="5" t="s">
        <v>48</v>
      </c>
      <c r="J147" s="148">
        <v>65</v>
      </c>
      <c r="K147" s="148">
        <v>69</v>
      </c>
      <c r="L147" s="148">
        <v>5</v>
      </c>
      <c r="M147" s="148">
        <v>71</v>
      </c>
      <c r="N147" s="148">
        <v>72</v>
      </c>
      <c r="O147" s="148">
        <v>36</v>
      </c>
      <c r="P147" s="148">
        <v>33</v>
      </c>
      <c r="Q147" s="148">
        <v>10</v>
      </c>
      <c r="R147" s="148">
        <v>7</v>
      </c>
      <c r="S147" s="148">
        <v>7</v>
      </c>
      <c r="T147" s="148">
        <v>21</v>
      </c>
      <c r="U147" s="148">
        <v>6</v>
      </c>
    </row>
    <row r="148" spans="1:21" ht="29" x14ac:dyDescent="0.35">
      <c r="A148" s="142" t="s">
        <v>104</v>
      </c>
      <c r="B148" s="5">
        <v>16</v>
      </c>
      <c r="C148" s="23">
        <v>4.7619047619047616E-2</v>
      </c>
      <c r="D148" s="5"/>
      <c r="E148" s="43" t="s">
        <v>104</v>
      </c>
      <c r="F148" s="5">
        <v>2639</v>
      </c>
      <c r="G148" s="29">
        <v>4.7619047619047616E-2</v>
      </c>
      <c r="H148" s="5"/>
      <c r="I148" s="5" t="s">
        <v>104</v>
      </c>
      <c r="J148" s="148">
        <v>381</v>
      </c>
      <c r="K148" s="148">
        <v>363</v>
      </c>
      <c r="L148" s="148">
        <v>57</v>
      </c>
      <c r="M148" s="148">
        <v>505</v>
      </c>
      <c r="N148" s="148">
        <v>418</v>
      </c>
      <c r="O148" s="148">
        <v>332</v>
      </c>
      <c r="P148" s="148">
        <v>294</v>
      </c>
      <c r="Q148" s="148">
        <v>32</v>
      </c>
      <c r="R148" s="148">
        <v>28</v>
      </c>
      <c r="S148" s="148">
        <v>26</v>
      </c>
      <c r="T148" s="148">
        <v>187</v>
      </c>
      <c r="U148" s="148">
        <v>16</v>
      </c>
    </row>
    <row r="149" spans="1:21" x14ac:dyDescent="0.35">
      <c r="A149" s="18" t="s">
        <v>13</v>
      </c>
      <c r="B149" s="5">
        <v>168</v>
      </c>
      <c r="C149" s="23">
        <v>0.5</v>
      </c>
      <c r="D149" s="5"/>
      <c r="E149" s="5" t="s">
        <v>13</v>
      </c>
      <c r="F149" s="5">
        <v>1147</v>
      </c>
      <c r="G149" s="29">
        <v>0.5</v>
      </c>
      <c r="H149" s="5"/>
      <c r="I149" s="5" t="s">
        <v>13</v>
      </c>
      <c r="J149" s="148">
        <v>0</v>
      </c>
      <c r="K149" s="148">
        <v>0</v>
      </c>
      <c r="L149" s="148">
        <v>293</v>
      </c>
      <c r="M149" s="148">
        <v>0</v>
      </c>
      <c r="N149" s="148">
        <v>0</v>
      </c>
      <c r="O149" s="148">
        <v>0</v>
      </c>
      <c r="P149" s="148">
        <v>0</v>
      </c>
      <c r="Q149" s="148">
        <v>255</v>
      </c>
      <c r="R149" s="148">
        <v>222</v>
      </c>
      <c r="S149" s="148">
        <v>209</v>
      </c>
      <c r="T149" s="148">
        <v>0</v>
      </c>
      <c r="U149" s="148">
        <v>168</v>
      </c>
    </row>
    <row r="150" spans="1:21" x14ac:dyDescent="0.35">
      <c r="A150" s="143" t="s">
        <v>0</v>
      </c>
      <c r="B150" s="5">
        <v>336</v>
      </c>
      <c r="C150" s="23">
        <v>1</v>
      </c>
      <c r="D150" s="5"/>
      <c r="E150" s="34" t="s">
        <v>0</v>
      </c>
      <c r="F150" s="5">
        <v>7254</v>
      </c>
      <c r="G150" s="29">
        <v>1</v>
      </c>
      <c r="H150" s="5"/>
      <c r="I150" s="5" t="s">
        <v>0</v>
      </c>
      <c r="J150" s="21">
        <v>762</v>
      </c>
      <c r="K150" s="21">
        <v>726</v>
      </c>
      <c r="L150" s="21">
        <v>586</v>
      </c>
      <c r="M150" s="21">
        <v>1010</v>
      </c>
      <c r="N150" s="21">
        <v>836</v>
      </c>
      <c r="O150" s="21">
        <v>664</v>
      </c>
      <c r="P150" s="21">
        <v>588</v>
      </c>
      <c r="Q150" s="21">
        <v>510</v>
      </c>
      <c r="R150" s="21">
        <v>444</v>
      </c>
      <c r="S150" s="21">
        <v>418</v>
      </c>
      <c r="T150" s="21">
        <v>374</v>
      </c>
      <c r="U150" s="21">
        <v>336</v>
      </c>
    </row>
    <row r="151" spans="1:21" ht="15" thickBot="1" x14ac:dyDescent="0.4">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35"/>
    <row r="153" spans="1:21" s="36" customFormat="1" ht="18.5" x14ac:dyDescent="0.45">
      <c r="B153" s="212" t="s">
        <v>108</v>
      </c>
      <c r="C153" s="213"/>
      <c r="D153" s="213"/>
      <c r="E153" s="213"/>
      <c r="F153" s="213"/>
      <c r="G153" s="214"/>
    </row>
    <row r="154" spans="1:21" s="36" customFormat="1" x14ac:dyDescent="0.35"/>
    <row r="155" spans="1:21" s="39" customFormat="1" ht="43.5" x14ac:dyDescent="0.35">
      <c r="A155" s="37"/>
      <c r="B155" s="38" t="s">
        <v>18</v>
      </c>
      <c r="C155" s="38" t="s">
        <v>184</v>
      </c>
      <c r="D155" s="38" t="s">
        <v>183</v>
      </c>
      <c r="F155" s="38" t="s">
        <v>18</v>
      </c>
      <c r="G155" s="38" t="s">
        <v>64</v>
      </c>
      <c r="H155" s="38" t="s">
        <v>65</v>
      </c>
      <c r="J155" s="164" t="s">
        <v>188</v>
      </c>
    </row>
    <row r="156" spans="1:21" s="39" customFormat="1" x14ac:dyDescent="0.35">
      <c r="A156" s="37"/>
      <c r="B156" s="38">
        <v>1</v>
      </c>
      <c r="C156" s="176">
        <v>11</v>
      </c>
      <c r="D156" s="177">
        <v>9</v>
      </c>
      <c r="F156" s="38">
        <v>1</v>
      </c>
      <c r="G156" s="38">
        <v>0</v>
      </c>
      <c r="H156" s="38">
        <v>0</v>
      </c>
      <c r="J156" s="165">
        <v>11</v>
      </c>
    </row>
    <row r="157" spans="1:21" s="39" customFormat="1" x14ac:dyDescent="0.35">
      <c r="A157" s="37"/>
      <c r="B157" s="38">
        <v>2</v>
      </c>
      <c r="C157" s="176">
        <v>6</v>
      </c>
      <c r="D157" s="177">
        <v>5</v>
      </c>
      <c r="F157" s="38">
        <v>2</v>
      </c>
      <c r="G157" s="38">
        <v>0</v>
      </c>
      <c r="H157" s="38">
        <v>0</v>
      </c>
      <c r="J157" s="165">
        <v>12</v>
      </c>
    </row>
    <row r="158" spans="1:21" s="39" customFormat="1" x14ac:dyDescent="0.35">
      <c r="A158" s="37"/>
      <c r="B158" s="38">
        <v>3</v>
      </c>
      <c r="C158" s="176">
        <v>2</v>
      </c>
      <c r="D158" s="177">
        <v>2</v>
      </c>
      <c r="F158" s="38">
        <v>3</v>
      </c>
      <c r="G158" s="38">
        <v>0</v>
      </c>
      <c r="H158" s="38">
        <v>2</v>
      </c>
      <c r="J158" s="165">
        <v>6</v>
      </c>
    </row>
    <row r="159" spans="1:21" s="39" customFormat="1" x14ac:dyDescent="0.35">
      <c r="A159" s="37"/>
      <c r="B159" s="38">
        <v>4</v>
      </c>
      <c r="C159" s="176">
        <v>5</v>
      </c>
      <c r="D159" s="177">
        <v>5</v>
      </c>
      <c r="F159" s="38">
        <v>4</v>
      </c>
      <c r="G159" s="38">
        <v>4</v>
      </c>
      <c r="H159" s="38">
        <v>1</v>
      </c>
      <c r="J159" s="165">
        <v>20</v>
      </c>
    </row>
    <row r="160" spans="1:21" s="39" customFormat="1" x14ac:dyDescent="0.35">
      <c r="A160" s="37"/>
      <c r="B160" s="38">
        <v>5</v>
      </c>
      <c r="C160" s="176">
        <v>7</v>
      </c>
      <c r="D160" s="177">
        <v>6</v>
      </c>
      <c r="F160" s="38">
        <v>5</v>
      </c>
      <c r="G160" s="38">
        <v>2</v>
      </c>
      <c r="H160" s="38">
        <v>5</v>
      </c>
      <c r="J160" s="165">
        <v>35</v>
      </c>
    </row>
    <row r="161" spans="1:10" s="39" customFormat="1" x14ac:dyDescent="0.35">
      <c r="A161" s="37"/>
      <c r="B161" s="38">
        <v>6</v>
      </c>
      <c r="C161" s="176">
        <v>9</v>
      </c>
      <c r="D161" s="177">
        <v>9</v>
      </c>
      <c r="F161" s="38">
        <v>6</v>
      </c>
      <c r="G161" s="38">
        <v>2</v>
      </c>
      <c r="H161" s="38">
        <v>3</v>
      </c>
      <c r="J161" s="165">
        <v>54</v>
      </c>
    </row>
    <row r="162" spans="1:10" s="39" customFormat="1" x14ac:dyDescent="0.35">
      <c r="A162" s="37"/>
      <c r="B162" s="38">
        <v>7</v>
      </c>
      <c r="C162" s="176">
        <v>12</v>
      </c>
      <c r="D162" s="177">
        <v>12</v>
      </c>
      <c r="F162" s="38">
        <v>7</v>
      </c>
      <c r="G162" s="38">
        <v>5</v>
      </c>
      <c r="H162" s="38">
        <v>5</v>
      </c>
      <c r="J162" s="165">
        <v>84</v>
      </c>
    </row>
    <row r="163" spans="1:10" s="39" customFormat="1" x14ac:dyDescent="0.35">
      <c r="A163" s="37"/>
      <c r="B163" s="38">
        <v>8</v>
      </c>
      <c r="C163" s="176">
        <v>12</v>
      </c>
      <c r="D163" s="177">
        <v>10</v>
      </c>
      <c r="F163" s="38">
        <v>8</v>
      </c>
      <c r="G163" s="38">
        <v>5</v>
      </c>
      <c r="H163" s="38">
        <v>5</v>
      </c>
      <c r="J163" s="165">
        <v>96</v>
      </c>
    </row>
    <row r="164" spans="1:10" s="39" customFormat="1" x14ac:dyDescent="0.35">
      <c r="A164" s="37"/>
      <c r="B164" s="38">
        <v>9</v>
      </c>
      <c r="C164" s="176">
        <v>15</v>
      </c>
      <c r="D164" s="177">
        <v>15</v>
      </c>
      <c r="F164" s="38">
        <v>9</v>
      </c>
      <c r="G164" s="38">
        <v>4</v>
      </c>
      <c r="H164" s="38">
        <v>4</v>
      </c>
      <c r="J164" s="165">
        <v>135</v>
      </c>
    </row>
    <row r="165" spans="1:10" s="39" customFormat="1" x14ac:dyDescent="0.35">
      <c r="A165" s="37"/>
      <c r="B165" s="38">
        <v>10</v>
      </c>
      <c r="C165" s="176">
        <v>23</v>
      </c>
      <c r="D165" s="177">
        <v>23</v>
      </c>
      <c r="F165" s="38">
        <v>10</v>
      </c>
      <c r="G165" s="38">
        <v>3</v>
      </c>
      <c r="H165" s="38">
        <v>2</v>
      </c>
      <c r="J165" s="165">
        <v>230</v>
      </c>
    </row>
    <row r="166" spans="1:10" s="39" customFormat="1" x14ac:dyDescent="0.35">
      <c r="A166" s="37"/>
      <c r="B166" s="38">
        <v>11</v>
      </c>
      <c r="C166" s="176">
        <v>37</v>
      </c>
      <c r="D166" s="177">
        <v>37</v>
      </c>
      <c r="F166" s="38">
        <v>11</v>
      </c>
      <c r="G166" s="38">
        <v>3</v>
      </c>
      <c r="H166" s="38">
        <v>1</v>
      </c>
      <c r="J166" s="165">
        <v>407</v>
      </c>
    </row>
    <row r="167" spans="1:10" s="39" customFormat="1" x14ac:dyDescent="0.35">
      <c r="A167" s="37"/>
      <c r="B167" s="38">
        <v>12</v>
      </c>
      <c r="C167" s="176">
        <v>30</v>
      </c>
      <c r="D167" s="177">
        <v>30</v>
      </c>
      <c r="F167" s="38">
        <v>12</v>
      </c>
      <c r="G167" s="38">
        <v>1</v>
      </c>
      <c r="H167" s="38">
        <v>2</v>
      </c>
      <c r="J167" s="165">
        <v>360</v>
      </c>
    </row>
    <row r="168" spans="1:10" s="39" customFormat="1" x14ac:dyDescent="0.35">
      <c r="A168" s="37"/>
      <c r="B168" s="38">
        <v>13</v>
      </c>
      <c r="C168" s="176">
        <v>28</v>
      </c>
      <c r="D168" s="177">
        <v>28</v>
      </c>
      <c r="F168" s="38">
        <v>13</v>
      </c>
      <c r="G168" s="38">
        <v>1</v>
      </c>
      <c r="H168" s="38">
        <v>0</v>
      </c>
      <c r="J168" s="165">
        <v>364</v>
      </c>
    </row>
    <row r="169" spans="1:10" s="39" customFormat="1" x14ac:dyDescent="0.35">
      <c r="A169" s="37"/>
      <c r="B169" s="38">
        <v>14</v>
      </c>
      <c r="C169" s="176">
        <v>20</v>
      </c>
      <c r="D169" s="177">
        <v>20</v>
      </c>
      <c r="F169" s="38">
        <v>14</v>
      </c>
      <c r="G169" s="38">
        <v>0</v>
      </c>
      <c r="H169" s="38">
        <v>1</v>
      </c>
      <c r="J169" s="165">
        <v>280</v>
      </c>
    </row>
    <row r="170" spans="1:10" s="39" customFormat="1" x14ac:dyDescent="0.35">
      <c r="A170" s="37"/>
      <c r="B170" s="38">
        <v>15</v>
      </c>
      <c r="C170" s="176">
        <v>15</v>
      </c>
      <c r="D170" s="177">
        <v>15</v>
      </c>
      <c r="F170" s="38">
        <v>15</v>
      </c>
      <c r="G170" s="38">
        <v>0</v>
      </c>
      <c r="H170" s="38">
        <v>1</v>
      </c>
      <c r="J170" s="165">
        <v>225</v>
      </c>
    </row>
    <row r="171" spans="1:10" s="39" customFormat="1" x14ac:dyDescent="0.35">
      <c r="A171" s="37"/>
      <c r="B171" s="38">
        <v>16</v>
      </c>
      <c r="C171" s="176">
        <v>10</v>
      </c>
      <c r="D171" s="177">
        <v>10</v>
      </c>
      <c r="F171" s="38">
        <v>16</v>
      </c>
      <c r="G171" s="38">
        <v>0</v>
      </c>
      <c r="H171" s="38">
        <v>0</v>
      </c>
      <c r="J171" s="165">
        <v>160</v>
      </c>
    </row>
    <row r="172" spans="1:10" s="39" customFormat="1" x14ac:dyDescent="0.35">
      <c r="A172" s="37"/>
      <c r="B172" s="38">
        <v>17</v>
      </c>
      <c r="C172" s="176">
        <v>4</v>
      </c>
      <c r="D172" s="177">
        <v>4</v>
      </c>
      <c r="F172" s="38">
        <v>17</v>
      </c>
      <c r="G172" s="38">
        <v>1</v>
      </c>
      <c r="H172" s="38">
        <v>0</v>
      </c>
      <c r="J172" s="165">
        <v>68</v>
      </c>
    </row>
    <row r="173" spans="1:10" s="39" customFormat="1" x14ac:dyDescent="0.35">
      <c r="A173" s="37"/>
      <c r="B173" s="38">
        <v>18</v>
      </c>
      <c r="C173" s="176">
        <v>2</v>
      </c>
      <c r="D173" s="177">
        <v>2</v>
      </c>
      <c r="F173" s="38">
        <v>18</v>
      </c>
      <c r="G173" s="38">
        <v>1</v>
      </c>
      <c r="H173" s="38">
        <v>0</v>
      </c>
      <c r="J173" s="165">
        <v>36</v>
      </c>
    </row>
    <row r="174" spans="1:10" s="39" customFormat="1" x14ac:dyDescent="0.35">
      <c r="A174" s="37"/>
      <c r="B174" s="38" t="s">
        <v>66</v>
      </c>
      <c r="C174" s="176">
        <v>6</v>
      </c>
      <c r="D174" s="177">
        <v>6</v>
      </c>
      <c r="F174" s="38">
        <v>19</v>
      </c>
      <c r="G174" s="38">
        <v>0</v>
      </c>
      <c r="H174" s="38">
        <v>0</v>
      </c>
      <c r="J174" s="165">
        <v>114</v>
      </c>
    </row>
    <row r="175" spans="1:10" s="39" customFormat="1" x14ac:dyDescent="0.35">
      <c r="A175" s="37"/>
      <c r="B175" s="37"/>
      <c r="C175" s="37">
        <v>254</v>
      </c>
      <c r="D175" s="37">
        <v>248</v>
      </c>
      <c r="F175" s="38">
        <v>20</v>
      </c>
      <c r="G175" s="38">
        <v>0</v>
      </c>
      <c r="H175" s="38">
        <v>0</v>
      </c>
      <c r="J175" s="165">
        <v>2697</v>
      </c>
    </row>
    <row r="176" spans="1:10" s="39" customFormat="1" x14ac:dyDescent="0.35">
      <c r="A176" s="37"/>
      <c r="B176" s="37"/>
      <c r="C176" s="37"/>
      <c r="D176" s="37"/>
      <c r="F176" s="38">
        <v>21</v>
      </c>
      <c r="G176" s="38">
        <v>0</v>
      </c>
      <c r="H176" s="38">
        <v>0</v>
      </c>
      <c r="J176" s="166">
        <v>3140</v>
      </c>
    </row>
    <row r="177" spans="1:10" s="39" customFormat="1" x14ac:dyDescent="0.35">
      <c r="B177" s="210" t="s">
        <v>68</v>
      </c>
      <c r="C177" s="211"/>
      <c r="D177" s="42">
        <v>10.716529317280322</v>
      </c>
      <c r="F177" s="38">
        <v>22</v>
      </c>
      <c r="G177" s="38">
        <v>0</v>
      </c>
      <c r="H177" s="38">
        <v>0</v>
      </c>
      <c r="J177" s="178">
        <v>85</v>
      </c>
    </row>
    <row r="178" spans="1:10" s="39" customFormat="1" x14ac:dyDescent="0.35">
      <c r="A178" s="37"/>
      <c r="B178" s="37" t="s">
        <v>182</v>
      </c>
      <c r="C178" s="37"/>
      <c r="D178" s="42">
        <v>10.713644999230114</v>
      </c>
      <c r="F178" s="38">
        <v>23</v>
      </c>
      <c r="G178" s="38">
        <v>0</v>
      </c>
      <c r="H178" s="38">
        <v>0</v>
      </c>
    </row>
    <row r="179" spans="1:10" s="39" customFormat="1" x14ac:dyDescent="0.35">
      <c r="A179" s="37"/>
      <c r="B179" s="37"/>
      <c r="C179" s="37"/>
      <c r="D179" s="37"/>
      <c r="F179" s="38">
        <v>24</v>
      </c>
      <c r="G179" s="38">
        <v>0</v>
      </c>
      <c r="H179" s="38">
        <v>0</v>
      </c>
      <c r="J179" s="167" t="s">
        <v>237</v>
      </c>
    </row>
    <row r="180" spans="1:10" s="39" customFormat="1" x14ac:dyDescent="0.35">
      <c r="A180" s="37"/>
      <c r="B180" s="37"/>
      <c r="C180" s="37"/>
      <c r="D180" s="37"/>
      <c r="F180" s="38">
        <v>25</v>
      </c>
      <c r="G180" s="38">
        <v>0</v>
      </c>
      <c r="H180" s="38">
        <v>0</v>
      </c>
      <c r="J180" s="36" t="s">
        <v>238</v>
      </c>
    </row>
    <row r="181" spans="1:10" s="39" customFormat="1" x14ac:dyDescent="0.35">
      <c r="F181" s="38">
        <v>26</v>
      </c>
      <c r="G181" s="38">
        <v>0</v>
      </c>
      <c r="H181" s="38">
        <v>0</v>
      </c>
      <c r="J181" s="36" t="s">
        <v>239</v>
      </c>
    </row>
    <row r="182" spans="1:10" x14ac:dyDescent="0.35">
      <c r="F182" s="38">
        <v>27</v>
      </c>
      <c r="G182" s="38">
        <v>0</v>
      </c>
      <c r="H182" s="38">
        <v>0</v>
      </c>
    </row>
    <row r="183" spans="1:10" x14ac:dyDescent="0.35">
      <c r="F183" s="38">
        <v>28</v>
      </c>
      <c r="G183" s="38">
        <v>0</v>
      </c>
      <c r="H183" s="38">
        <v>0</v>
      </c>
    </row>
    <row r="184" spans="1:10" x14ac:dyDescent="0.35">
      <c r="F184" s="38">
        <v>29</v>
      </c>
      <c r="G184" s="38">
        <v>0</v>
      </c>
      <c r="H184" s="38">
        <v>0</v>
      </c>
    </row>
    <row r="185" spans="1:10" x14ac:dyDescent="0.3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4.5" x14ac:dyDescent="0.35"/>
  <cols>
    <col min="1" max="1" width="1.1796875" customWidth="1"/>
    <col min="2" max="2" width="2" customWidth="1"/>
    <col min="3" max="3" width="10.7265625" customWidth="1"/>
    <col min="4" max="17" width="8.1796875" customWidth="1"/>
    <col min="18" max="18" width="6.7265625" customWidth="1"/>
  </cols>
  <sheetData>
    <row r="1" spans="1:18" ht="31" x14ac:dyDescent="0.7">
      <c r="A1" s="184" t="str">
        <f>Data!R34&amp;"1"</f>
        <v>CSA Monthly Report for June 2020, Report 1</v>
      </c>
      <c r="B1" s="185"/>
      <c r="C1" s="185"/>
      <c r="D1" s="185"/>
      <c r="E1" s="185"/>
      <c r="F1" s="185"/>
      <c r="G1" s="185"/>
      <c r="H1" s="185"/>
      <c r="I1" s="185"/>
      <c r="J1" s="185"/>
      <c r="K1" s="185"/>
      <c r="L1" s="185"/>
      <c r="M1" s="185"/>
      <c r="N1" s="185"/>
      <c r="O1" s="185"/>
      <c r="P1" s="185"/>
      <c r="Q1" s="185"/>
      <c r="R1" s="186"/>
    </row>
    <row r="2" spans="1:18" x14ac:dyDescent="0.35">
      <c r="A2" s="59"/>
      <c r="B2" s="55"/>
      <c r="C2" s="55"/>
      <c r="D2" s="55"/>
      <c r="E2" s="55"/>
      <c r="F2" s="55"/>
      <c r="G2" s="55"/>
      <c r="H2" s="55"/>
      <c r="I2" s="55"/>
      <c r="J2" s="55"/>
      <c r="K2" s="55"/>
      <c r="L2" s="55"/>
      <c r="M2" s="55"/>
      <c r="N2" s="55"/>
      <c r="O2" s="55"/>
      <c r="P2" s="55"/>
      <c r="Q2" s="55"/>
      <c r="R2" s="60"/>
    </row>
    <row r="3" spans="1:18" x14ac:dyDescent="0.35">
      <c r="A3" s="59"/>
      <c r="B3" s="55"/>
      <c r="C3" s="55"/>
      <c r="D3" s="55"/>
      <c r="E3" s="55"/>
      <c r="F3" s="55"/>
      <c r="G3" s="55"/>
      <c r="H3" s="55"/>
      <c r="I3" s="55"/>
      <c r="J3" s="55"/>
      <c r="K3" s="55"/>
      <c r="L3" s="55"/>
      <c r="M3" s="55"/>
      <c r="N3" s="55"/>
      <c r="O3" s="55"/>
      <c r="P3" s="55"/>
      <c r="Q3" s="55"/>
      <c r="R3" s="60"/>
    </row>
    <row r="4" spans="1:18" x14ac:dyDescent="0.35">
      <c r="A4" s="59"/>
      <c r="B4" s="55"/>
      <c r="C4" s="55"/>
      <c r="D4" s="55"/>
      <c r="E4" s="55"/>
      <c r="F4" s="55"/>
      <c r="G4" s="55"/>
      <c r="H4" s="55"/>
      <c r="I4" s="55"/>
      <c r="J4" s="55"/>
      <c r="K4" s="55"/>
      <c r="L4" s="55"/>
      <c r="M4" s="55"/>
      <c r="N4" s="55"/>
      <c r="O4" s="55"/>
      <c r="P4" s="55"/>
      <c r="Q4" s="55"/>
      <c r="R4" s="60"/>
    </row>
    <row r="5" spans="1:18" x14ac:dyDescent="0.35">
      <c r="A5" s="59"/>
      <c r="B5" s="55"/>
      <c r="C5" s="55"/>
      <c r="D5" s="55"/>
      <c r="E5" s="55"/>
      <c r="F5" s="55"/>
      <c r="G5" s="55"/>
      <c r="H5" s="55"/>
      <c r="I5" s="55"/>
      <c r="J5" s="55"/>
      <c r="K5" s="55"/>
      <c r="L5" s="55"/>
      <c r="M5" s="55"/>
      <c r="N5" s="55"/>
      <c r="O5" s="55"/>
      <c r="P5" s="55"/>
      <c r="Q5" s="55"/>
      <c r="R5" s="60"/>
    </row>
    <row r="6" spans="1:18" x14ac:dyDescent="0.35">
      <c r="A6" s="59"/>
      <c r="B6" s="55"/>
      <c r="C6" s="55"/>
      <c r="D6" s="55"/>
      <c r="E6" s="55"/>
      <c r="F6" s="55"/>
      <c r="G6" s="55"/>
      <c r="H6" s="55"/>
      <c r="I6" s="55"/>
      <c r="J6" s="55"/>
      <c r="K6" s="55"/>
      <c r="L6" s="55"/>
      <c r="M6" s="55"/>
      <c r="N6" s="55"/>
      <c r="O6" s="55"/>
      <c r="P6" s="55"/>
      <c r="Q6" s="55"/>
      <c r="R6" s="60"/>
    </row>
    <row r="7" spans="1:18" x14ac:dyDescent="0.35">
      <c r="A7" s="59"/>
      <c r="B7" s="55"/>
      <c r="C7" s="55"/>
      <c r="D7" s="55"/>
      <c r="E7" s="55"/>
      <c r="F7" s="55"/>
      <c r="G7" s="55"/>
      <c r="H7" s="55"/>
      <c r="I7" s="55"/>
      <c r="J7" s="55"/>
      <c r="K7" s="55"/>
      <c r="L7" s="55"/>
      <c r="M7" s="55"/>
      <c r="N7" s="55"/>
      <c r="O7" s="55"/>
      <c r="P7" s="55"/>
      <c r="Q7" s="55"/>
      <c r="R7" s="60"/>
    </row>
    <row r="8" spans="1:18" x14ac:dyDescent="0.35">
      <c r="A8" s="59"/>
      <c r="B8" s="55"/>
      <c r="C8" s="55"/>
      <c r="D8" s="55"/>
      <c r="E8" s="55"/>
      <c r="F8" s="55"/>
      <c r="G8" s="55"/>
      <c r="H8" s="55"/>
      <c r="I8" s="55"/>
      <c r="J8" s="55"/>
      <c r="K8" s="55"/>
      <c r="L8" s="55"/>
      <c r="M8" s="55"/>
      <c r="N8" s="55"/>
      <c r="O8" s="55"/>
      <c r="P8" s="55"/>
      <c r="Q8" s="55"/>
      <c r="R8" s="60"/>
    </row>
    <row r="9" spans="1:18" x14ac:dyDescent="0.35">
      <c r="A9" s="59"/>
      <c r="B9" s="55"/>
      <c r="C9" s="55"/>
      <c r="D9" s="55"/>
      <c r="E9" s="55"/>
      <c r="F9" s="55"/>
      <c r="G9" s="55"/>
      <c r="H9" s="55"/>
      <c r="I9" s="55"/>
      <c r="J9" s="55"/>
      <c r="K9" s="55"/>
      <c r="L9" s="55"/>
      <c r="M9" s="55"/>
      <c r="N9" s="55"/>
      <c r="O9" s="55"/>
      <c r="P9" s="55"/>
      <c r="Q9" s="55"/>
      <c r="R9" s="60"/>
    </row>
    <row r="10" spans="1:18" x14ac:dyDescent="0.35">
      <c r="A10" s="59"/>
      <c r="B10" s="55"/>
      <c r="C10" s="55"/>
      <c r="D10" s="55"/>
      <c r="E10" s="55"/>
      <c r="F10" s="55"/>
      <c r="G10" s="55"/>
      <c r="H10" s="55"/>
      <c r="I10" s="55"/>
      <c r="J10" s="55"/>
      <c r="K10" s="55"/>
      <c r="L10" s="55"/>
      <c r="M10" s="55"/>
      <c r="N10" s="55"/>
      <c r="O10" s="55"/>
      <c r="P10" s="55"/>
      <c r="Q10" s="55"/>
      <c r="R10" s="60"/>
    </row>
    <row r="11" spans="1:18" x14ac:dyDescent="0.35">
      <c r="A11" s="59"/>
      <c r="B11" s="55"/>
      <c r="C11" s="55"/>
      <c r="D11" s="55"/>
      <c r="E11" s="55"/>
      <c r="F11" s="55"/>
      <c r="G11" s="55"/>
      <c r="H11" s="55"/>
      <c r="I11" s="55"/>
      <c r="J11" s="55"/>
      <c r="K11" s="55"/>
      <c r="L11" s="55"/>
      <c r="M11" s="55"/>
      <c r="N11" s="55"/>
      <c r="O11" s="55"/>
      <c r="P11" s="55"/>
      <c r="Q11" s="55"/>
      <c r="R11" s="60"/>
    </row>
    <row r="12" spans="1:18" x14ac:dyDescent="0.35">
      <c r="A12" s="59"/>
      <c r="B12" s="55"/>
      <c r="C12" s="55"/>
      <c r="D12" s="55"/>
      <c r="E12" s="55"/>
      <c r="F12" s="55"/>
      <c r="G12" s="55"/>
      <c r="H12" s="55"/>
      <c r="I12" s="55"/>
      <c r="J12" s="55"/>
      <c r="K12" s="55"/>
      <c r="L12" s="55"/>
      <c r="M12" s="55"/>
      <c r="N12" s="55"/>
      <c r="O12" s="55"/>
      <c r="P12" s="55"/>
      <c r="Q12" s="55"/>
      <c r="R12" s="60"/>
    </row>
    <row r="13" spans="1:18" x14ac:dyDescent="0.35">
      <c r="A13" s="59"/>
      <c r="B13" s="55"/>
      <c r="C13" s="55"/>
      <c r="D13" s="55"/>
      <c r="E13" s="55"/>
      <c r="F13" s="55"/>
      <c r="G13" s="55"/>
      <c r="H13" s="55"/>
      <c r="I13" s="55"/>
      <c r="J13" s="55"/>
      <c r="K13" s="55"/>
      <c r="L13" s="55"/>
      <c r="M13" s="55"/>
      <c r="N13" s="55"/>
      <c r="O13" s="55"/>
      <c r="P13" s="55"/>
      <c r="Q13" s="55"/>
      <c r="R13" s="60"/>
    </row>
    <row r="14" spans="1:18" ht="77.25" customHeight="1" x14ac:dyDescent="0.35">
      <c r="A14" s="59"/>
      <c r="B14" s="55"/>
      <c r="C14" s="55"/>
      <c r="D14" s="55"/>
      <c r="E14" s="55"/>
      <c r="F14" s="55"/>
      <c r="G14" s="55"/>
      <c r="H14" s="55"/>
      <c r="I14" s="55"/>
      <c r="J14" s="55"/>
      <c r="K14" s="55"/>
      <c r="L14" s="55"/>
      <c r="M14" s="55"/>
      <c r="N14" s="55"/>
      <c r="O14" s="55"/>
      <c r="P14" s="55"/>
      <c r="Q14" s="55"/>
      <c r="R14" s="60"/>
    </row>
    <row r="15" spans="1:18" x14ac:dyDescent="0.35">
      <c r="A15" s="59"/>
      <c r="B15" s="55"/>
      <c r="C15" s="55"/>
      <c r="D15" s="55"/>
      <c r="E15" s="55"/>
      <c r="F15" s="55"/>
      <c r="G15" s="55"/>
      <c r="H15" s="55"/>
      <c r="I15" s="55"/>
      <c r="J15" s="55"/>
      <c r="K15" s="55"/>
      <c r="L15" s="55"/>
      <c r="M15" s="55"/>
      <c r="N15" s="55"/>
      <c r="O15" s="55"/>
      <c r="P15" s="55"/>
      <c r="Q15" s="55"/>
      <c r="R15" s="60"/>
    </row>
    <row r="16" spans="1:18" x14ac:dyDescent="0.35">
      <c r="A16" s="59"/>
      <c r="B16" s="55"/>
      <c r="C16" s="55"/>
      <c r="D16" s="55"/>
      <c r="E16" s="55"/>
      <c r="F16" s="55"/>
      <c r="G16" s="55"/>
      <c r="H16" s="55"/>
      <c r="I16" s="55"/>
      <c r="J16" s="55"/>
      <c r="K16" s="55"/>
      <c r="L16" s="55"/>
      <c r="M16" s="55"/>
      <c r="N16" s="55"/>
      <c r="O16" s="55"/>
      <c r="P16" s="55"/>
      <c r="Q16" s="55"/>
      <c r="R16" s="60"/>
    </row>
    <row r="17" spans="1:18" x14ac:dyDescent="0.35">
      <c r="A17" s="59"/>
      <c r="B17" s="55"/>
      <c r="C17" s="55"/>
      <c r="D17" s="55"/>
      <c r="E17" s="55"/>
      <c r="F17" s="55"/>
      <c r="G17" s="55"/>
      <c r="H17" s="55"/>
      <c r="I17" s="55"/>
      <c r="J17" s="55"/>
      <c r="K17" s="55"/>
      <c r="L17" s="55"/>
      <c r="M17" s="55"/>
      <c r="N17" s="55"/>
      <c r="O17" s="55"/>
      <c r="P17" s="55"/>
      <c r="Q17" s="55"/>
      <c r="R17" s="60"/>
    </row>
    <row r="18" spans="1:18" x14ac:dyDescent="0.35">
      <c r="A18" s="59"/>
      <c r="B18" s="55"/>
      <c r="C18" s="55"/>
      <c r="D18" s="55"/>
      <c r="E18" s="55"/>
      <c r="F18" s="55"/>
      <c r="G18" s="55"/>
      <c r="H18" s="55"/>
      <c r="I18" s="55"/>
      <c r="J18" s="55"/>
      <c r="K18" s="55"/>
      <c r="L18" s="55"/>
      <c r="M18" s="55"/>
      <c r="N18" s="55"/>
      <c r="O18" s="55"/>
      <c r="P18" s="55"/>
      <c r="Q18" s="55"/>
      <c r="R18" s="60"/>
    </row>
    <row r="19" spans="1:18" x14ac:dyDescent="0.35">
      <c r="A19" s="59"/>
      <c r="B19" s="55"/>
      <c r="C19" s="55"/>
      <c r="D19" s="55"/>
      <c r="E19" s="55"/>
      <c r="F19" s="55"/>
      <c r="G19" s="55"/>
      <c r="H19" s="55"/>
      <c r="I19" s="55"/>
      <c r="J19" s="55"/>
      <c r="K19" s="55"/>
      <c r="L19" s="55"/>
      <c r="M19" s="55"/>
      <c r="N19" s="55"/>
      <c r="O19" s="55"/>
      <c r="P19" s="55"/>
      <c r="Q19" s="55"/>
      <c r="R19" s="60"/>
    </row>
    <row r="20" spans="1:18" x14ac:dyDescent="0.35">
      <c r="A20" s="59"/>
      <c r="B20" s="55"/>
      <c r="C20" s="55"/>
      <c r="D20" s="55"/>
      <c r="E20" s="55"/>
      <c r="F20" s="55"/>
      <c r="G20" s="55"/>
      <c r="H20" s="55"/>
      <c r="I20" s="55"/>
      <c r="J20" s="55"/>
      <c r="K20" s="55"/>
      <c r="L20" s="55"/>
      <c r="M20" s="55"/>
      <c r="N20" s="55"/>
      <c r="O20" s="55"/>
      <c r="P20" s="55"/>
      <c r="Q20" s="55"/>
      <c r="R20" s="60"/>
    </row>
    <row r="21" spans="1:18" x14ac:dyDescent="0.35">
      <c r="A21" s="59"/>
      <c r="B21" s="55"/>
      <c r="C21" s="55"/>
      <c r="D21" s="55"/>
      <c r="E21" s="55"/>
      <c r="F21" s="55"/>
      <c r="G21" s="55"/>
      <c r="H21" s="55"/>
      <c r="I21" s="55"/>
      <c r="J21" s="55"/>
      <c r="K21" s="55"/>
      <c r="L21" s="55"/>
      <c r="M21" s="55"/>
      <c r="N21" s="55"/>
      <c r="O21" s="55"/>
      <c r="P21" s="55"/>
      <c r="Q21" s="55"/>
      <c r="R21" s="60"/>
    </row>
    <row r="22" spans="1:18" x14ac:dyDescent="0.35">
      <c r="A22" s="59"/>
      <c r="B22" s="55"/>
      <c r="C22" s="55"/>
      <c r="D22" s="55"/>
      <c r="E22" s="55"/>
      <c r="F22" s="55"/>
      <c r="G22" s="55"/>
      <c r="H22" s="55"/>
      <c r="I22" s="55"/>
      <c r="J22" s="55"/>
      <c r="K22" s="55"/>
      <c r="L22" s="55"/>
      <c r="M22" s="55"/>
      <c r="N22" s="55"/>
      <c r="O22" s="55"/>
      <c r="P22" s="55"/>
      <c r="Q22" s="55"/>
      <c r="R22" s="60"/>
    </row>
    <row r="23" spans="1:18" x14ac:dyDescent="0.35">
      <c r="A23" s="59"/>
      <c r="B23" s="55"/>
      <c r="C23" s="55"/>
      <c r="D23" s="55"/>
      <c r="E23" s="55"/>
      <c r="F23" s="55"/>
      <c r="G23" s="55"/>
      <c r="H23" s="55"/>
      <c r="I23" s="55"/>
      <c r="J23" s="55"/>
      <c r="K23" s="55"/>
      <c r="L23" s="55"/>
      <c r="M23" s="55"/>
      <c r="N23" s="55"/>
      <c r="O23" s="55"/>
      <c r="P23" s="55"/>
      <c r="Q23" s="55"/>
      <c r="R23" s="60"/>
    </row>
    <row r="24" spans="1:18" s="14" customFormat="1" x14ac:dyDescent="0.35">
      <c r="A24" s="61"/>
      <c r="B24" s="62"/>
      <c r="C24" s="62"/>
      <c r="D24" s="62"/>
      <c r="E24" s="62"/>
      <c r="F24" s="62"/>
      <c r="G24" s="62"/>
      <c r="H24" s="62"/>
      <c r="I24" s="62"/>
      <c r="J24" s="62"/>
      <c r="K24" s="62"/>
      <c r="L24" s="62"/>
      <c r="M24" s="62"/>
      <c r="N24" s="62"/>
      <c r="O24" s="62"/>
      <c r="P24" s="62"/>
      <c r="Q24" s="62"/>
      <c r="R24" s="63"/>
    </row>
    <row r="25" spans="1:18" x14ac:dyDescent="0.35">
      <c r="A25" s="59"/>
      <c r="B25" s="55"/>
      <c r="C25" s="55"/>
      <c r="D25" s="55"/>
      <c r="E25" s="55"/>
      <c r="F25" s="55"/>
      <c r="G25" s="55"/>
      <c r="H25" s="55"/>
      <c r="I25" s="55"/>
      <c r="J25" s="55"/>
      <c r="K25" s="55"/>
      <c r="L25" s="55"/>
      <c r="M25" s="55"/>
      <c r="N25" s="55"/>
      <c r="O25" s="55"/>
      <c r="P25" s="55"/>
      <c r="Q25" s="55"/>
      <c r="R25" s="60"/>
    </row>
    <row r="26" spans="1:18" x14ac:dyDescent="0.35">
      <c r="A26" s="59"/>
      <c r="B26" s="55"/>
      <c r="C26" s="55"/>
      <c r="D26" s="55"/>
      <c r="E26" s="55"/>
      <c r="F26" s="55"/>
      <c r="G26" s="55"/>
      <c r="H26" s="55"/>
      <c r="I26" s="55"/>
      <c r="J26" s="55"/>
      <c r="K26" s="55"/>
      <c r="L26" s="55"/>
      <c r="M26" s="55"/>
      <c r="N26" s="55"/>
      <c r="O26" s="55"/>
      <c r="P26" s="55"/>
      <c r="Q26" s="55"/>
      <c r="R26" s="60"/>
    </row>
    <row r="27" spans="1:18" ht="31.5" customHeight="1" x14ac:dyDescent="0.3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35">
      <c r="A28" s="59"/>
      <c r="B28" s="68" t="s">
        <v>39</v>
      </c>
      <c r="C28" s="69" t="str">
        <f>Data!R21</f>
        <v>Jun-20 (%)</v>
      </c>
      <c r="D28" s="70">
        <f>Data!C69</f>
        <v>0.14488636363636365</v>
      </c>
      <c r="E28" s="70">
        <f>Data!C70</f>
        <v>0.18181818181818182</v>
      </c>
      <c r="F28" s="70">
        <f>Data!C71</f>
        <v>0</v>
      </c>
      <c r="G28" s="70">
        <f>Data!C72</f>
        <v>0</v>
      </c>
      <c r="H28" s="70">
        <f>Data!C73</f>
        <v>1.1363636363636364E-2</v>
      </c>
      <c r="I28" s="70">
        <f>Data!C74</f>
        <v>2.840909090909091E-3</v>
      </c>
      <c r="J28" s="70">
        <f>Data!C75</f>
        <v>2.2727272727272728E-2</v>
      </c>
      <c r="K28" s="70">
        <f>Data!C76</f>
        <v>0.10227272727272728</v>
      </c>
      <c r="L28" s="70">
        <f>Data!C77</f>
        <v>9.9431818181818177E-2</v>
      </c>
      <c r="M28" s="70">
        <f>Data!C78</f>
        <v>0.14772727272727273</v>
      </c>
      <c r="N28" s="70">
        <f>Data!C79</f>
        <v>9.375E-2</v>
      </c>
      <c r="O28" s="70">
        <f>Data!C80</f>
        <v>2.8409090909090908E-2</v>
      </c>
      <c r="P28" s="70">
        <f>Data!C81</f>
        <v>3.4090909090909088E-2</v>
      </c>
      <c r="Q28" s="70">
        <f>Data!C82</f>
        <v>0.13068181818181818</v>
      </c>
      <c r="R28" s="71"/>
    </row>
    <row r="29" spans="1:18" x14ac:dyDescent="0.35">
      <c r="A29" s="59"/>
      <c r="B29" s="72" t="s">
        <v>39</v>
      </c>
      <c r="C29" s="73" t="s">
        <v>44</v>
      </c>
      <c r="D29" s="70">
        <f>Data!G69</f>
        <v>0.14757645701096364</v>
      </c>
      <c r="E29" s="70">
        <f>Data!G70</f>
        <v>0.13949798038084246</v>
      </c>
      <c r="F29" s="70">
        <f>Data!G71</f>
        <v>1.8753606462781304E-3</v>
      </c>
      <c r="G29" s="70">
        <f>Data!G72</f>
        <v>7.2129255626081942E-4</v>
      </c>
      <c r="H29" s="70">
        <f>Data!G73</f>
        <v>6.2031159838430465E-3</v>
      </c>
      <c r="I29" s="70">
        <f>Data!G74</f>
        <v>5.7703404500865547E-4</v>
      </c>
      <c r="J29" s="70">
        <f>Data!G75</f>
        <v>6.6503173687247549E-2</v>
      </c>
      <c r="K29" s="70">
        <f>Data!G76</f>
        <v>0.10328909405654933</v>
      </c>
      <c r="L29" s="70">
        <f>Data!G77</f>
        <v>0.10271206001154068</v>
      </c>
      <c r="M29" s="70">
        <f>Data!G78</f>
        <v>0.16777264858626659</v>
      </c>
      <c r="N29" s="70">
        <f>Data!G79</f>
        <v>7.7034045008655516E-2</v>
      </c>
      <c r="O29" s="70">
        <f>Data!G80</f>
        <v>2.7120600115406807E-2</v>
      </c>
      <c r="P29" s="70">
        <f>Data!G81</f>
        <v>1.6589728793998847E-2</v>
      </c>
      <c r="Q29" s="70">
        <f>Data!G82</f>
        <v>0.1425274091171379</v>
      </c>
      <c r="R29" s="66" t="s">
        <v>0</v>
      </c>
    </row>
    <row r="30" spans="1:18" x14ac:dyDescent="0.35">
      <c r="A30" s="59"/>
      <c r="B30" s="74"/>
      <c r="C30" s="69" t="str">
        <f>Data!C68</f>
        <v>Youth</v>
      </c>
      <c r="D30" s="75">
        <f>Data!B69</f>
        <v>51</v>
      </c>
      <c r="E30" s="75">
        <f>Data!B70</f>
        <v>64</v>
      </c>
      <c r="F30" s="75">
        <f>Data!B71</f>
        <v>0</v>
      </c>
      <c r="G30" s="75">
        <f>Data!B72</f>
        <v>0</v>
      </c>
      <c r="H30" s="76">
        <f>Data!B73</f>
        <v>4</v>
      </c>
      <c r="I30" s="75">
        <f>Data!B74</f>
        <v>1</v>
      </c>
      <c r="J30" s="75">
        <f>Data!B75</f>
        <v>8</v>
      </c>
      <c r="K30" s="75">
        <f>Data!B76</f>
        <v>36</v>
      </c>
      <c r="L30" s="75">
        <f>Data!B77</f>
        <v>35</v>
      </c>
      <c r="M30" s="75">
        <f>Data!B78</f>
        <v>52</v>
      </c>
      <c r="N30" s="75">
        <f>Data!B79</f>
        <v>33</v>
      </c>
      <c r="O30" s="75">
        <f>Data!B80</f>
        <v>10</v>
      </c>
      <c r="P30" s="75">
        <f>Data!B81</f>
        <v>12</v>
      </c>
      <c r="Q30" s="75">
        <f>Data!B82</f>
        <v>46</v>
      </c>
      <c r="R30" s="75">
        <f>Data!B83</f>
        <v>352</v>
      </c>
    </row>
    <row r="31" spans="1:18" x14ac:dyDescent="0.35">
      <c r="A31" s="59"/>
      <c r="B31" s="74"/>
      <c r="C31" s="73" t="s">
        <v>38</v>
      </c>
      <c r="D31" s="75">
        <f>Data!F69</f>
        <v>1023</v>
      </c>
      <c r="E31" s="75">
        <f>Data!F70</f>
        <v>967</v>
      </c>
      <c r="F31" s="75">
        <f>Data!F71</f>
        <v>13</v>
      </c>
      <c r="G31" s="75">
        <f>Data!F72</f>
        <v>5</v>
      </c>
      <c r="H31" s="76">
        <f>Data!F73</f>
        <v>43</v>
      </c>
      <c r="I31" s="75">
        <f>Data!F74</f>
        <v>4</v>
      </c>
      <c r="J31" s="75">
        <f>Data!F75</f>
        <v>461</v>
      </c>
      <c r="K31" s="75">
        <f>Data!F76</f>
        <v>716</v>
      </c>
      <c r="L31" s="75">
        <f>Data!F77</f>
        <v>712</v>
      </c>
      <c r="M31" s="75">
        <f>Data!F78</f>
        <v>1163</v>
      </c>
      <c r="N31" s="75">
        <f>Data!F79</f>
        <v>534</v>
      </c>
      <c r="O31" s="75">
        <f>Data!F80</f>
        <v>188</v>
      </c>
      <c r="P31" s="75">
        <f>Data!F81</f>
        <v>115</v>
      </c>
      <c r="Q31" s="75">
        <f>Data!F82</f>
        <v>988</v>
      </c>
      <c r="R31" s="75">
        <f>Data!F83</f>
        <v>6932</v>
      </c>
    </row>
    <row r="32" spans="1:18" ht="6.75" customHeight="1" x14ac:dyDescent="0.35">
      <c r="A32" s="59"/>
      <c r="B32" s="74"/>
      <c r="C32" s="74"/>
      <c r="D32" s="74"/>
      <c r="E32" s="74"/>
      <c r="F32" s="74"/>
      <c r="G32" s="74"/>
      <c r="H32" s="74"/>
      <c r="I32" s="74"/>
      <c r="J32" s="74"/>
      <c r="K32" s="74"/>
      <c r="L32" s="74"/>
      <c r="M32" s="74"/>
      <c r="N32" s="74"/>
      <c r="O32" s="74"/>
      <c r="P32" s="74"/>
      <c r="Q32" s="74"/>
      <c r="R32" s="77"/>
    </row>
    <row r="33" spans="1:18" x14ac:dyDescent="0.35">
      <c r="A33" s="59"/>
      <c r="B33" s="74"/>
      <c r="C33" s="74" t="str">
        <f>Data!R27</f>
        <v>Prepared by the Massachusetts Behavioral Health Partnership on 8/2/2020.</v>
      </c>
      <c r="D33" s="74"/>
      <c r="E33" s="74"/>
      <c r="F33" s="74"/>
      <c r="G33" s="74"/>
      <c r="H33" s="74"/>
      <c r="I33" s="74"/>
      <c r="J33" s="74"/>
      <c r="K33" s="74"/>
      <c r="L33" s="74"/>
      <c r="M33" s="74"/>
      <c r="N33" s="74"/>
      <c r="O33" s="74"/>
      <c r="P33" s="74"/>
      <c r="Q33" s="74"/>
      <c r="R33" s="77"/>
    </row>
    <row r="34" spans="1:18" x14ac:dyDescent="0.3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4.5" x14ac:dyDescent="0.35"/>
  <cols>
    <col min="1" max="1" width="1.1796875" customWidth="1"/>
    <col min="2" max="2" width="2" customWidth="1"/>
    <col min="3" max="3" width="9.7265625" customWidth="1"/>
    <col min="4" max="4" width="15" customWidth="1"/>
    <col min="5" max="10" width="13.81640625" customWidth="1"/>
    <col min="11" max="11" width="14.54296875" customWidth="1"/>
    <col min="12" max="12" width="6.7265625" customWidth="1"/>
    <col min="13" max="13" width="1.26953125" customWidth="1"/>
  </cols>
  <sheetData>
    <row r="1" spans="1:13" ht="31" x14ac:dyDescent="0.7">
      <c r="A1" s="184" t="str">
        <f>Data!R34&amp;"2"</f>
        <v>CSA Monthly Report for June 2020, Report 2</v>
      </c>
      <c r="B1" s="185"/>
      <c r="C1" s="185"/>
      <c r="D1" s="185"/>
      <c r="E1" s="185"/>
      <c r="F1" s="185"/>
      <c r="G1" s="185"/>
      <c r="H1" s="185"/>
      <c r="I1" s="185"/>
      <c r="J1" s="185"/>
      <c r="K1" s="185"/>
      <c r="L1" s="185"/>
      <c r="M1" s="186"/>
    </row>
    <row r="2" spans="1:13" ht="6" customHeight="1"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ht="8.25" customHeight="1" x14ac:dyDescent="0.35">
      <c r="A26" s="59"/>
      <c r="B26" s="55"/>
      <c r="C26" s="55"/>
      <c r="D26" s="55"/>
      <c r="E26" s="55"/>
      <c r="F26" s="55"/>
      <c r="G26" s="55"/>
      <c r="H26" s="55"/>
      <c r="I26" s="55"/>
      <c r="J26" s="55"/>
      <c r="K26" s="55"/>
      <c r="L26" s="55"/>
      <c r="M26" s="60"/>
    </row>
    <row r="27" spans="1:13" ht="48" customHeight="1" x14ac:dyDescent="0.3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35">
      <c r="A28" s="59"/>
      <c r="B28" s="68" t="s">
        <v>39</v>
      </c>
      <c r="C28" s="69" t="str">
        <f>Data!R21</f>
        <v>Jun-20 (%)</v>
      </c>
      <c r="D28" s="70">
        <f>Data!C91</f>
        <v>0.53693181818181823</v>
      </c>
      <c r="E28" s="70">
        <f>Data!C92</f>
        <v>4.5454545454545456E-2</v>
      </c>
      <c r="F28" s="70">
        <f>Data!C93</f>
        <v>7.1022727272727279E-2</v>
      </c>
      <c r="G28" s="70">
        <f>Data!C94</f>
        <v>2.8409090909090908E-2</v>
      </c>
      <c r="H28" s="70">
        <f>Data!C95</f>
        <v>2.556818181818182E-2</v>
      </c>
      <c r="I28" s="70">
        <f>Data!C96</f>
        <v>0.12784090909090909</v>
      </c>
      <c r="J28" s="70">
        <f>Data!C97</f>
        <v>5.681818181818182E-3</v>
      </c>
      <c r="K28" s="70">
        <f>Data!C98</f>
        <v>0.15909090909090909</v>
      </c>
      <c r="L28" s="82"/>
      <c r="M28" s="60"/>
    </row>
    <row r="29" spans="1:13" x14ac:dyDescent="0.35">
      <c r="A29" s="59"/>
      <c r="B29" s="72" t="s">
        <v>39</v>
      </c>
      <c r="C29" s="73" t="s">
        <v>44</v>
      </c>
      <c r="D29" s="70">
        <f>Data!G91</f>
        <v>0.61497403346797463</v>
      </c>
      <c r="E29" s="70">
        <f>Data!G92</f>
        <v>3.3179457587997692E-3</v>
      </c>
      <c r="F29" s="70">
        <f>Data!G93</f>
        <v>8.7564916330063469E-2</v>
      </c>
      <c r="G29" s="70">
        <f>Data!G94</f>
        <v>3.5920369301788803E-2</v>
      </c>
      <c r="H29" s="70">
        <f>Data!G95</f>
        <v>4.8759376803231391E-2</v>
      </c>
      <c r="I29" s="70">
        <f>Data!G96</f>
        <v>0.1969128678592037</v>
      </c>
      <c r="J29" s="70">
        <f>Data!G97</f>
        <v>2.8851702250432774E-4</v>
      </c>
      <c r="K29" s="70">
        <f>Data!G98</f>
        <v>1.226197345643393E-2</v>
      </c>
      <c r="L29" s="66" t="s">
        <v>0</v>
      </c>
      <c r="M29" s="60"/>
    </row>
    <row r="30" spans="1:13" x14ac:dyDescent="0.35">
      <c r="A30" s="59"/>
      <c r="B30" s="74"/>
      <c r="C30" s="69" t="str">
        <f>Data!C68</f>
        <v>Youth</v>
      </c>
      <c r="D30" s="75">
        <f>Data!B91</f>
        <v>189</v>
      </c>
      <c r="E30" s="75">
        <f>Data!B92</f>
        <v>16</v>
      </c>
      <c r="F30" s="75">
        <f>Data!B93</f>
        <v>25</v>
      </c>
      <c r="G30" s="75">
        <f>Data!B94</f>
        <v>10</v>
      </c>
      <c r="H30" s="75">
        <f>Data!B95</f>
        <v>9</v>
      </c>
      <c r="I30" s="75">
        <f>Data!B96</f>
        <v>45</v>
      </c>
      <c r="J30" s="75">
        <f>Data!B97</f>
        <v>2</v>
      </c>
      <c r="K30" s="75">
        <f>Data!B98</f>
        <v>56</v>
      </c>
      <c r="L30" s="75">
        <f>Data!B99</f>
        <v>352</v>
      </c>
      <c r="M30" s="60"/>
    </row>
    <row r="31" spans="1:13" x14ac:dyDescent="0.35">
      <c r="A31" s="59"/>
      <c r="B31" s="74"/>
      <c r="C31" s="73" t="s">
        <v>38</v>
      </c>
      <c r="D31" s="75">
        <f>Data!F91</f>
        <v>4263</v>
      </c>
      <c r="E31" s="75">
        <f>Data!F92</f>
        <v>23</v>
      </c>
      <c r="F31" s="75">
        <f>Data!F93</f>
        <v>607</v>
      </c>
      <c r="G31" s="75">
        <f>Data!F94</f>
        <v>249</v>
      </c>
      <c r="H31" s="75">
        <f>Data!F95</f>
        <v>338</v>
      </c>
      <c r="I31" s="75">
        <f>Data!F96</f>
        <v>1365</v>
      </c>
      <c r="J31" s="75">
        <f>Data!F97</f>
        <v>2</v>
      </c>
      <c r="K31" s="75">
        <f>Data!F98</f>
        <v>85</v>
      </c>
      <c r="L31" s="75">
        <f>Data!F99</f>
        <v>6932</v>
      </c>
      <c r="M31" s="60"/>
    </row>
    <row r="32" spans="1:13" ht="9" customHeight="1" x14ac:dyDescent="0.35">
      <c r="A32" s="59"/>
      <c r="B32" s="74"/>
      <c r="C32" s="74"/>
      <c r="D32" s="74"/>
      <c r="E32" s="74"/>
      <c r="F32" s="74"/>
      <c r="G32" s="74"/>
      <c r="H32" s="74"/>
      <c r="I32" s="74"/>
      <c r="J32" s="74"/>
      <c r="K32" s="74"/>
      <c r="L32" s="74"/>
      <c r="M32" s="60"/>
    </row>
    <row r="33" spans="1:13" ht="15" customHeight="1" x14ac:dyDescent="0.35">
      <c r="A33" s="59"/>
      <c r="B33" s="74"/>
      <c r="C33" s="74" t="str">
        <f>Data!R27</f>
        <v>Prepared by the Massachusetts Behavioral Health Partnership on 8/2/2020.</v>
      </c>
      <c r="D33" s="74"/>
      <c r="E33" s="74"/>
      <c r="F33" s="74"/>
      <c r="G33" s="74"/>
      <c r="H33" s="74"/>
      <c r="I33" s="74"/>
      <c r="J33" s="74"/>
      <c r="K33" s="74"/>
      <c r="L33" s="74"/>
      <c r="M33" s="60"/>
    </row>
    <row r="34" spans="1:13" ht="9" customHeight="1" x14ac:dyDescent="0.35">
      <c r="A34" s="78"/>
      <c r="B34" s="79"/>
      <c r="C34" s="111"/>
      <c r="D34" s="79"/>
      <c r="E34" s="79"/>
      <c r="F34" s="79"/>
      <c r="G34" s="79"/>
      <c r="H34" s="79"/>
      <c r="I34" s="79"/>
      <c r="J34" s="79"/>
      <c r="K34" s="79"/>
      <c r="L34" s="79"/>
      <c r="M34" s="83"/>
    </row>
    <row r="35" spans="1:13" x14ac:dyDescent="0.3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4.5" x14ac:dyDescent="0.35"/>
  <cols>
    <col min="1" max="1" width="1.1796875" customWidth="1"/>
    <col min="2" max="2" width="2" customWidth="1"/>
    <col min="3" max="3" width="19.54296875" customWidth="1"/>
    <col min="4" max="15" width="8.1796875" customWidth="1"/>
    <col min="16" max="16" width="15.7265625" customWidth="1"/>
  </cols>
  <sheetData>
    <row r="1" spans="1:16" ht="41.25" customHeight="1" x14ac:dyDescent="0.7">
      <c r="A1" s="184" t="str">
        <f>Data!R34&amp;"3"</f>
        <v>CSA Monthly Report for June 2020, Report 3</v>
      </c>
      <c r="B1" s="185"/>
      <c r="C1" s="185"/>
      <c r="D1" s="185"/>
      <c r="E1" s="185"/>
      <c r="F1" s="185"/>
      <c r="G1" s="185"/>
      <c r="H1" s="185"/>
      <c r="I1" s="185"/>
      <c r="J1" s="185"/>
      <c r="K1" s="185"/>
      <c r="L1" s="185"/>
      <c r="M1" s="185"/>
      <c r="N1" s="185"/>
      <c r="O1" s="185"/>
      <c r="P1" s="186"/>
    </row>
    <row r="2" spans="1:16" ht="30.75" customHeight="1" x14ac:dyDescent="0.35">
      <c r="A2" s="59"/>
      <c r="B2" s="55"/>
      <c r="C2" s="55"/>
      <c r="D2" s="55"/>
      <c r="E2" s="55"/>
      <c r="F2" s="55"/>
      <c r="G2" s="55"/>
      <c r="H2" s="55"/>
      <c r="I2" s="55"/>
      <c r="J2" s="55"/>
      <c r="K2" s="55"/>
      <c r="L2" s="55"/>
      <c r="M2" s="55"/>
      <c r="N2" s="55"/>
      <c r="O2" s="55"/>
      <c r="P2" s="60"/>
    </row>
    <row r="3" spans="1:16" x14ac:dyDescent="0.35">
      <c r="A3" s="59"/>
      <c r="B3" s="55"/>
      <c r="C3" s="55"/>
      <c r="D3" s="55"/>
      <c r="E3" s="55"/>
      <c r="F3" s="55"/>
      <c r="G3" s="55"/>
      <c r="H3" s="55"/>
      <c r="I3" s="55"/>
      <c r="J3" s="55"/>
      <c r="K3" s="55"/>
      <c r="L3" s="55"/>
      <c r="M3" s="55"/>
      <c r="N3" s="55"/>
      <c r="O3" s="55"/>
      <c r="P3" s="60"/>
    </row>
    <row r="4" spans="1:16" x14ac:dyDescent="0.35">
      <c r="A4" s="59"/>
      <c r="B4" s="55"/>
      <c r="C4" s="55"/>
      <c r="D4" s="55"/>
      <c r="E4" s="55"/>
      <c r="F4" s="55"/>
      <c r="G4" s="55"/>
      <c r="H4" s="55"/>
      <c r="I4" s="55"/>
      <c r="J4" s="55"/>
      <c r="K4" s="55"/>
      <c r="L4" s="55"/>
      <c r="M4" s="55"/>
      <c r="N4" s="55"/>
      <c r="O4" s="55"/>
      <c r="P4" s="60"/>
    </row>
    <row r="5" spans="1:16" x14ac:dyDescent="0.35">
      <c r="A5" s="59"/>
      <c r="B5" s="55"/>
      <c r="C5" s="55"/>
      <c r="D5" s="55"/>
      <c r="E5" s="55"/>
      <c r="F5" s="55"/>
      <c r="G5" s="55"/>
      <c r="H5" s="55"/>
      <c r="I5" s="55"/>
      <c r="J5" s="55"/>
      <c r="K5" s="55"/>
      <c r="L5" s="55"/>
      <c r="M5" s="55"/>
      <c r="N5" s="55"/>
      <c r="O5" s="55"/>
      <c r="P5" s="60"/>
    </row>
    <row r="6" spans="1:16" x14ac:dyDescent="0.35">
      <c r="A6" s="59"/>
      <c r="B6" s="55"/>
      <c r="C6" s="55"/>
      <c r="D6" s="55"/>
      <c r="E6" s="55"/>
      <c r="F6" s="55"/>
      <c r="G6" s="55"/>
      <c r="H6" s="55"/>
      <c r="I6" s="55"/>
      <c r="J6" s="55"/>
      <c r="K6" s="55"/>
      <c r="L6" s="55"/>
      <c r="M6" s="55"/>
      <c r="N6" s="55"/>
      <c r="O6" s="55"/>
      <c r="P6" s="60"/>
    </row>
    <row r="7" spans="1:16" x14ac:dyDescent="0.35">
      <c r="A7" s="59"/>
      <c r="B7" s="55"/>
      <c r="C7" s="55"/>
      <c r="D7" s="55"/>
      <c r="E7" s="55"/>
      <c r="F7" s="55"/>
      <c r="G7" s="55"/>
      <c r="H7" s="55"/>
      <c r="I7" s="55"/>
      <c r="J7" s="55"/>
      <c r="K7" s="55"/>
      <c r="L7" s="55"/>
      <c r="M7" s="55"/>
      <c r="N7" s="55"/>
      <c r="O7" s="55"/>
      <c r="P7" s="60"/>
    </row>
    <row r="8" spans="1:16" x14ac:dyDescent="0.35">
      <c r="A8" s="59"/>
      <c r="B8" s="55"/>
      <c r="C8" s="55"/>
      <c r="D8" s="55"/>
      <c r="E8" s="55"/>
      <c r="F8" s="55"/>
      <c r="G8" s="55"/>
      <c r="H8" s="55"/>
      <c r="I8" s="55"/>
      <c r="J8" s="55"/>
      <c r="K8" s="55"/>
      <c r="L8" s="55"/>
      <c r="M8" s="55"/>
      <c r="N8" s="55"/>
      <c r="O8" s="55"/>
      <c r="P8" s="60"/>
    </row>
    <row r="9" spans="1:16" x14ac:dyDescent="0.35">
      <c r="A9" s="59"/>
      <c r="B9" s="55"/>
      <c r="C9" s="55"/>
      <c r="D9" s="55"/>
      <c r="E9" s="55"/>
      <c r="F9" s="55"/>
      <c r="G9" s="55"/>
      <c r="H9" s="55"/>
      <c r="I9" s="55"/>
      <c r="J9" s="55"/>
      <c r="K9" s="55"/>
      <c r="L9" s="55"/>
      <c r="M9" s="55"/>
      <c r="N9" s="55"/>
      <c r="O9" s="55"/>
      <c r="P9" s="60"/>
    </row>
    <row r="10" spans="1:16" x14ac:dyDescent="0.35">
      <c r="A10" s="59"/>
      <c r="B10" s="55"/>
      <c r="C10" s="55"/>
      <c r="D10" s="55"/>
      <c r="E10" s="55"/>
      <c r="F10" s="55"/>
      <c r="G10" s="55"/>
      <c r="H10" s="55"/>
      <c r="I10" s="55"/>
      <c r="J10" s="55"/>
      <c r="K10" s="55"/>
      <c r="L10" s="55"/>
      <c r="M10" s="55"/>
      <c r="N10" s="55"/>
      <c r="O10" s="55"/>
      <c r="P10" s="60"/>
    </row>
    <row r="11" spans="1:16" x14ac:dyDescent="0.35">
      <c r="A11" s="59"/>
      <c r="B11" s="55"/>
      <c r="C11" s="55"/>
      <c r="D11" s="55"/>
      <c r="E11" s="55"/>
      <c r="F11" s="55"/>
      <c r="G11" s="55"/>
      <c r="H11" s="55"/>
      <c r="I11" s="55"/>
      <c r="J11" s="55"/>
      <c r="K11" s="55"/>
      <c r="L11" s="55"/>
      <c r="M11" s="55"/>
      <c r="N11" s="55"/>
      <c r="O11" s="55"/>
      <c r="P11" s="60"/>
    </row>
    <row r="12" spans="1:16" x14ac:dyDescent="0.35">
      <c r="A12" s="59"/>
      <c r="B12" s="55"/>
      <c r="C12" s="55"/>
      <c r="D12" s="55"/>
      <c r="E12" s="55"/>
      <c r="F12" s="55"/>
      <c r="G12" s="55"/>
      <c r="H12" s="55"/>
      <c r="I12" s="55"/>
      <c r="J12" s="55"/>
      <c r="K12" s="55"/>
      <c r="L12" s="55"/>
      <c r="M12" s="55"/>
      <c r="N12" s="55"/>
      <c r="O12" s="55"/>
      <c r="P12" s="60"/>
    </row>
    <row r="13" spans="1:16" x14ac:dyDescent="0.35">
      <c r="A13" s="59"/>
      <c r="B13" s="55"/>
      <c r="C13" s="55"/>
      <c r="D13" s="55"/>
      <c r="E13" s="55"/>
      <c r="F13" s="55"/>
      <c r="G13" s="55"/>
      <c r="H13" s="55"/>
      <c r="I13" s="55"/>
      <c r="J13" s="55"/>
      <c r="K13" s="55"/>
      <c r="L13" s="55"/>
      <c r="M13" s="55"/>
      <c r="N13" s="55"/>
      <c r="O13" s="55"/>
      <c r="P13" s="60"/>
    </row>
    <row r="14" spans="1:16" ht="77.25" customHeight="1" x14ac:dyDescent="0.35">
      <c r="A14" s="59"/>
      <c r="B14" s="55"/>
      <c r="C14" s="55"/>
      <c r="D14" s="55"/>
      <c r="E14" s="55"/>
      <c r="F14" s="55"/>
      <c r="G14" s="55"/>
      <c r="H14" s="55"/>
      <c r="I14" s="55"/>
      <c r="J14" s="55"/>
      <c r="K14" s="55"/>
      <c r="L14" s="55"/>
      <c r="M14" s="55"/>
      <c r="N14" s="55"/>
      <c r="O14" s="55"/>
      <c r="P14" s="60"/>
    </row>
    <row r="15" spans="1:16" x14ac:dyDescent="0.35">
      <c r="A15" s="59"/>
      <c r="B15" s="55"/>
      <c r="C15" s="55"/>
      <c r="D15" s="55"/>
      <c r="E15" s="55"/>
      <c r="F15" s="55"/>
      <c r="G15" s="55"/>
      <c r="H15" s="55"/>
      <c r="I15" s="55"/>
      <c r="J15" s="55"/>
      <c r="K15" s="55"/>
      <c r="L15" s="55"/>
      <c r="M15" s="55"/>
      <c r="N15" s="55"/>
      <c r="O15" s="55"/>
      <c r="P15" s="60"/>
    </row>
    <row r="16" spans="1:16" x14ac:dyDescent="0.35">
      <c r="A16" s="59"/>
      <c r="B16" s="55"/>
      <c r="C16" s="55"/>
      <c r="D16" s="55"/>
      <c r="E16" s="55"/>
      <c r="F16" s="55"/>
      <c r="G16" s="55"/>
      <c r="H16" s="55"/>
      <c r="I16" s="55"/>
      <c r="J16" s="55"/>
      <c r="K16" s="55"/>
      <c r="L16" s="55"/>
      <c r="M16" s="55"/>
      <c r="N16" s="55"/>
      <c r="O16" s="55"/>
      <c r="P16" s="60"/>
    </row>
    <row r="17" spans="1:24" x14ac:dyDescent="0.35">
      <c r="A17" s="59"/>
      <c r="B17" s="55"/>
      <c r="C17" s="55"/>
      <c r="D17" s="55"/>
      <c r="E17" s="55"/>
      <c r="F17" s="55"/>
      <c r="G17" s="55"/>
      <c r="H17" s="55"/>
      <c r="I17" s="55"/>
      <c r="J17" s="55"/>
      <c r="K17" s="55"/>
      <c r="L17" s="55"/>
      <c r="M17" s="55"/>
      <c r="N17" s="55"/>
      <c r="O17" s="55"/>
      <c r="P17" s="60"/>
    </row>
    <row r="18" spans="1:24" x14ac:dyDescent="0.35">
      <c r="A18" s="59"/>
      <c r="B18" s="55"/>
      <c r="C18" s="55"/>
      <c r="D18" s="55"/>
      <c r="E18" s="55"/>
      <c r="F18" s="55"/>
      <c r="G18" s="55"/>
      <c r="H18" s="55"/>
      <c r="I18" s="55"/>
      <c r="J18" s="55"/>
      <c r="K18" s="55"/>
      <c r="L18" s="55"/>
      <c r="M18" s="55"/>
      <c r="N18" s="55"/>
      <c r="O18" s="55"/>
      <c r="P18" s="60"/>
    </row>
    <row r="19" spans="1:24" x14ac:dyDescent="0.35">
      <c r="A19" s="59"/>
      <c r="B19" s="55"/>
      <c r="C19" s="55"/>
      <c r="D19" s="55"/>
      <c r="E19" s="55"/>
      <c r="F19" s="55"/>
      <c r="G19" s="55"/>
      <c r="H19" s="55"/>
      <c r="I19" s="55"/>
      <c r="J19" s="55"/>
      <c r="K19" s="55"/>
      <c r="L19" s="55"/>
      <c r="M19" s="55"/>
      <c r="N19" s="55"/>
      <c r="O19" s="55"/>
      <c r="P19" s="60"/>
    </row>
    <row r="20" spans="1:24" x14ac:dyDescent="0.35">
      <c r="A20" s="59"/>
      <c r="B20" s="55"/>
      <c r="C20" s="55"/>
      <c r="D20" s="55"/>
      <c r="E20" s="55"/>
      <c r="F20" s="55"/>
      <c r="G20" s="55"/>
      <c r="H20" s="55"/>
      <c r="I20" s="55"/>
      <c r="J20" s="55"/>
      <c r="K20" s="55"/>
      <c r="L20" s="55"/>
      <c r="M20" s="55"/>
      <c r="N20" s="55"/>
      <c r="O20" s="55"/>
      <c r="P20" s="60"/>
    </row>
    <row r="21" spans="1:24" x14ac:dyDescent="0.35">
      <c r="A21" s="59"/>
      <c r="B21" s="55"/>
      <c r="C21" s="55"/>
      <c r="D21" s="55"/>
      <c r="E21" s="55"/>
      <c r="F21" s="55"/>
      <c r="G21" s="55"/>
      <c r="H21" s="55"/>
      <c r="I21" s="55"/>
      <c r="J21" s="55"/>
      <c r="K21" s="55"/>
      <c r="L21" s="55"/>
      <c r="M21" s="55"/>
      <c r="N21" s="55"/>
      <c r="O21" s="55"/>
      <c r="P21" s="60"/>
    </row>
    <row r="22" spans="1:24" x14ac:dyDescent="0.35">
      <c r="A22" s="59"/>
      <c r="B22" s="55"/>
      <c r="C22" s="55"/>
      <c r="D22" s="55"/>
      <c r="E22" s="55"/>
      <c r="F22" s="55"/>
      <c r="G22" s="55"/>
      <c r="H22" s="55"/>
      <c r="I22" s="55"/>
      <c r="J22" s="55"/>
      <c r="K22" s="55"/>
      <c r="L22" s="55"/>
      <c r="M22" s="55"/>
      <c r="N22" s="55"/>
      <c r="O22" s="55"/>
      <c r="P22" s="60"/>
    </row>
    <row r="23" spans="1:24" x14ac:dyDescent="0.35">
      <c r="A23" s="59"/>
      <c r="B23" s="55"/>
      <c r="C23" s="55"/>
      <c r="D23" s="55"/>
      <c r="E23" s="55"/>
      <c r="F23" s="55"/>
      <c r="G23" s="55"/>
      <c r="H23" s="55"/>
      <c r="I23" s="55"/>
      <c r="J23" s="55"/>
      <c r="K23" s="55"/>
      <c r="L23" s="55"/>
      <c r="M23" s="55"/>
      <c r="N23" s="55"/>
      <c r="O23" s="55"/>
      <c r="P23" s="60"/>
    </row>
    <row r="24" spans="1:24" s="14" customFormat="1" x14ac:dyDescent="0.35">
      <c r="A24" s="61"/>
      <c r="B24" s="62"/>
      <c r="C24" s="62"/>
      <c r="D24" s="62"/>
      <c r="E24" s="62"/>
      <c r="F24" s="62"/>
      <c r="G24" s="62"/>
      <c r="H24" s="62"/>
      <c r="I24" s="62"/>
      <c r="J24" s="62"/>
      <c r="K24" s="62"/>
      <c r="L24" s="62"/>
      <c r="M24" s="62"/>
      <c r="N24" s="62"/>
      <c r="O24" s="62"/>
      <c r="P24" s="63"/>
      <c r="X24"/>
    </row>
    <row r="25" spans="1:24" x14ac:dyDescent="0.35">
      <c r="A25" s="59"/>
      <c r="B25" s="55"/>
      <c r="C25" s="55"/>
      <c r="D25" s="55"/>
      <c r="E25" s="55"/>
      <c r="F25" s="55"/>
      <c r="G25" s="55"/>
      <c r="H25" s="55"/>
      <c r="I25" s="55"/>
      <c r="J25" s="55"/>
      <c r="K25" s="55"/>
      <c r="L25" s="55"/>
      <c r="M25" s="55"/>
      <c r="N25" s="55"/>
      <c r="O25" s="55"/>
      <c r="P25" s="60"/>
    </row>
    <row r="26" spans="1:24" x14ac:dyDescent="0.35">
      <c r="A26" s="59"/>
      <c r="B26" s="55"/>
      <c r="C26" s="55"/>
      <c r="D26" s="55"/>
      <c r="E26" s="55"/>
      <c r="F26" s="55"/>
      <c r="G26" s="55"/>
      <c r="H26" s="55"/>
      <c r="I26" s="55"/>
      <c r="J26" s="55"/>
      <c r="K26" s="55"/>
      <c r="L26" s="55"/>
      <c r="M26" s="55"/>
      <c r="N26" s="55"/>
      <c r="O26" s="55"/>
      <c r="P26" s="60"/>
    </row>
    <row r="27" spans="1:24" x14ac:dyDescent="0.3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35">
      <c r="A28" s="59"/>
      <c r="B28" s="68" t="s">
        <v>39</v>
      </c>
      <c r="C28" s="69" t="s">
        <v>114</v>
      </c>
      <c r="D28" s="84">
        <f>Data!O5</f>
        <v>17.7192118226601</v>
      </c>
      <c r="E28" s="84">
        <f>Data!O6</f>
        <v>13.32620320855615</v>
      </c>
      <c r="F28" s="84">
        <f>Data!O7</f>
        <v>13.603896103896103</v>
      </c>
      <c r="G28" s="84">
        <f>Data!O8</f>
        <v>14.682692307692308</v>
      </c>
      <c r="H28" s="84">
        <f>Data!O9</f>
        <v>13.525821596244132</v>
      </c>
      <c r="I28" s="84">
        <f>Data!O10</f>
        <v>12.80058651026393</v>
      </c>
      <c r="J28" s="84">
        <f>Data!O11</f>
        <v>11.223790322580646</v>
      </c>
      <c r="K28" s="84">
        <f>Data!O12</f>
        <v>10.09685230024213</v>
      </c>
      <c r="L28" s="84">
        <f>Data!O13</f>
        <v>12.35969387755102</v>
      </c>
      <c r="M28" s="84">
        <f>Data!O14</f>
        <v>15.665413533834586</v>
      </c>
      <c r="N28" s="84">
        <f>Data!O15</f>
        <v>14.518018018018019</v>
      </c>
      <c r="O28" s="84">
        <f>Data!O16</f>
        <v>15.380530973451327</v>
      </c>
      <c r="P28" s="60"/>
    </row>
    <row r="29" spans="1:24" x14ac:dyDescent="0.35">
      <c r="A29" s="59"/>
      <c r="B29" s="155" t="s">
        <v>39</v>
      </c>
      <c r="C29" s="69" t="s">
        <v>180</v>
      </c>
      <c r="D29" s="157">
        <f>Data!L19</f>
        <v>7</v>
      </c>
      <c r="E29" s="157">
        <f>Data!L20</f>
        <v>4</v>
      </c>
      <c r="F29" s="157">
        <f>Data!L21</f>
        <v>6</v>
      </c>
      <c r="G29" s="157">
        <f>Data!L22</f>
        <v>6</v>
      </c>
      <c r="H29" s="157">
        <f>Data!L23</f>
        <v>7</v>
      </c>
      <c r="I29" s="157">
        <f>Data!L24</f>
        <v>7</v>
      </c>
      <c r="J29" s="157">
        <f>Data!L25</f>
        <v>5</v>
      </c>
      <c r="K29" s="157">
        <f>Data!L26</f>
        <v>6</v>
      </c>
      <c r="L29" s="157">
        <f>Data!L27</f>
        <v>7</v>
      </c>
      <c r="M29" s="157">
        <f>Data!L28</f>
        <v>8</v>
      </c>
      <c r="N29" s="157">
        <f>Data!L29</f>
        <v>6</v>
      </c>
      <c r="O29" s="157">
        <f>Data!L30</f>
        <v>7</v>
      </c>
      <c r="P29" s="60"/>
    </row>
    <row r="30" spans="1:24" x14ac:dyDescent="0.35">
      <c r="A30" s="59"/>
      <c r="B30" s="156" t="s">
        <v>39</v>
      </c>
      <c r="C30" s="69" t="s">
        <v>181</v>
      </c>
      <c r="D30" s="158">
        <f>Data!M19</f>
        <v>1</v>
      </c>
      <c r="E30" s="158">
        <f>Data!M20</f>
        <v>1</v>
      </c>
      <c r="F30" s="158">
        <f>Data!M21</f>
        <v>2</v>
      </c>
      <c r="G30" s="158">
        <f>Data!M22</f>
        <v>1</v>
      </c>
      <c r="H30" s="158">
        <f>Data!M23</f>
        <v>1</v>
      </c>
      <c r="I30" s="158">
        <f>Data!M24</f>
        <v>2</v>
      </c>
      <c r="J30" s="158">
        <f>Data!M25</f>
        <v>1</v>
      </c>
      <c r="K30" s="158">
        <f>Data!M26</f>
        <v>1</v>
      </c>
      <c r="L30" s="158">
        <f>Data!M27</f>
        <v>1</v>
      </c>
      <c r="M30" s="158">
        <f>Data!M28</f>
        <v>1</v>
      </c>
      <c r="N30" s="158">
        <f>Data!M29</f>
        <v>1</v>
      </c>
      <c r="O30" s="158">
        <f>Data!M30</f>
        <v>1</v>
      </c>
      <c r="P30" s="60"/>
    </row>
    <row r="31" spans="1:24" x14ac:dyDescent="0.35">
      <c r="A31" s="59"/>
      <c r="B31" s="74"/>
      <c r="C31" s="69" t="str">
        <f>Data!C68</f>
        <v>Youth</v>
      </c>
      <c r="D31" s="76">
        <f>Data!P5</f>
        <v>406</v>
      </c>
      <c r="E31" s="76">
        <f>Data!P6</f>
        <v>374</v>
      </c>
      <c r="F31" s="76">
        <f>Data!P7</f>
        <v>308</v>
      </c>
      <c r="G31" s="76">
        <f>Data!P8</f>
        <v>520</v>
      </c>
      <c r="H31" s="76">
        <f>Data!P9</f>
        <v>426</v>
      </c>
      <c r="I31" s="76">
        <f>Data!P10</f>
        <v>341</v>
      </c>
      <c r="J31" s="76">
        <f>Data!P11</f>
        <v>496</v>
      </c>
      <c r="K31" s="76">
        <f>Data!P12</f>
        <v>413</v>
      </c>
      <c r="L31" s="76">
        <f>Data!P13</f>
        <v>392</v>
      </c>
      <c r="M31" s="76">
        <f>Data!P14</f>
        <v>266</v>
      </c>
      <c r="N31" s="76">
        <f>Data!P15</f>
        <v>222</v>
      </c>
      <c r="O31" s="76">
        <f>Data!P16</f>
        <v>226</v>
      </c>
      <c r="P31" s="60"/>
    </row>
    <row r="32" spans="1:24" x14ac:dyDescent="0.35">
      <c r="A32" s="59"/>
      <c r="B32" s="74"/>
      <c r="C32" s="112"/>
      <c r="D32" s="113"/>
      <c r="E32" s="113"/>
      <c r="F32" s="113"/>
      <c r="G32" s="113"/>
      <c r="H32" s="113"/>
      <c r="I32" s="113"/>
      <c r="K32" s="113"/>
      <c r="L32" s="113"/>
      <c r="M32" s="113"/>
      <c r="N32" s="113"/>
      <c r="O32" s="113"/>
      <c r="P32" s="60"/>
    </row>
    <row r="33" spans="1:16" x14ac:dyDescent="0.35">
      <c r="A33" s="59"/>
      <c r="B33" s="74"/>
      <c r="C33" s="74" t="str">
        <f>Data!R27</f>
        <v>Prepared by the Massachusetts Behavioral Health Partnership on 8/2/2020.</v>
      </c>
      <c r="D33" s="74"/>
      <c r="E33" s="74"/>
      <c r="F33" s="74"/>
      <c r="G33" s="74"/>
      <c r="H33" s="74"/>
      <c r="I33" s="74"/>
      <c r="J33" s="74"/>
      <c r="K33" s="74"/>
      <c r="L33" s="74"/>
      <c r="M33" s="74"/>
      <c r="N33" s="74"/>
      <c r="O33" s="74"/>
      <c r="P33" s="60"/>
    </row>
    <row r="34" spans="1:16" x14ac:dyDescent="0.35">
      <c r="A34" s="78"/>
      <c r="B34" s="79"/>
      <c r="C34" s="111"/>
      <c r="D34" s="79"/>
      <c r="E34" s="79"/>
      <c r="F34" s="79"/>
      <c r="G34" s="79"/>
      <c r="H34" s="79"/>
      <c r="I34" s="79"/>
      <c r="J34" s="79"/>
      <c r="K34" s="79"/>
      <c r="L34" s="79"/>
      <c r="M34" s="79"/>
      <c r="N34" s="79"/>
      <c r="O34" s="79"/>
      <c r="P34" s="83"/>
    </row>
    <row r="35" spans="1:16" x14ac:dyDescent="0.35">
      <c r="B35" s="15"/>
    </row>
  </sheetData>
  <sheetProtection password="CAD1"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4.5" x14ac:dyDescent="0.35"/>
  <cols>
    <col min="1" max="1" width="2.81640625" customWidth="1"/>
    <col min="3" max="3" width="9.81640625" customWidth="1"/>
    <col min="4" max="4" width="4.54296875" customWidth="1"/>
    <col min="6" max="6" width="16.54296875" customWidth="1"/>
    <col min="7" max="7" width="6.26953125" customWidth="1"/>
    <col min="8" max="8" width="4.26953125" customWidth="1"/>
    <col min="10" max="10" width="17.54296875" customWidth="1"/>
    <col min="11" max="11" width="11.453125" customWidth="1"/>
    <col min="12" max="12" width="9.7265625" customWidth="1"/>
    <col min="13" max="13" width="19.26953125" customWidth="1"/>
    <col min="14" max="14" width="5.54296875" customWidth="1"/>
  </cols>
  <sheetData>
    <row r="1" spans="1:14" ht="31" x14ac:dyDescent="0.7">
      <c r="A1" s="184" t="str">
        <f>Data!R34&amp;"4"</f>
        <v>CSA Monthly Report for June 2020, Report 4</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53.25" customHeight="1" x14ac:dyDescent="0.5">
      <c r="A3" s="59"/>
      <c r="B3" s="187" t="s">
        <v>168</v>
      </c>
      <c r="C3" s="187"/>
      <c r="D3" s="187"/>
      <c r="E3" s="187"/>
      <c r="F3" s="187"/>
      <c r="G3" s="187"/>
      <c r="H3" s="187"/>
      <c r="I3" s="187"/>
      <c r="J3" s="187"/>
      <c r="K3" s="187"/>
      <c r="L3" s="187"/>
      <c r="M3" s="187"/>
      <c r="N3" s="60"/>
    </row>
    <row r="4" spans="1:14" ht="6" customHeight="1"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9.75" customHeight="1" x14ac:dyDescent="0.35">
      <c r="A34" s="59"/>
      <c r="B34" s="55"/>
      <c r="C34" s="55"/>
      <c r="D34" s="55"/>
      <c r="E34" s="55"/>
      <c r="F34" s="55"/>
      <c r="G34" s="55"/>
      <c r="H34" s="55"/>
      <c r="I34" s="55"/>
      <c r="J34" s="55"/>
      <c r="K34" s="55"/>
      <c r="L34" s="55"/>
      <c r="M34" s="55"/>
      <c r="N34" s="60"/>
    </row>
    <row r="35" spans="1:14" ht="18.5" x14ac:dyDescent="0.45">
      <c r="A35" s="59"/>
      <c r="B35" s="85" t="s">
        <v>121</v>
      </c>
      <c r="C35" s="85"/>
      <c r="D35" s="55"/>
      <c r="E35" s="55"/>
      <c r="F35" s="55"/>
      <c r="I35" s="86">
        <f>Data!R61</f>
        <v>226</v>
      </c>
      <c r="J35" s="55"/>
      <c r="K35" s="55"/>
      <c r="L35" s="55"/>
      <c r="M35" s="55"/>
      <c r="N35" s="60"/>
    </row>
    <row r="36" spans="1:14" ht="19.5" customHeight="1" x14ac:dyDescent="0.45">
      <c r="A36" s="59"/>
      <c r="B36" s="85"/>
      <c r="C36" s="55"/>
      <c r="D36" s="55"/>
      <c r="E36" s="55"/>
      <c r="F36" s="55"/>
      <c r="G36" s="55"/>
      <c r="H36" s="55"/>
      <c r="I36" s="55"/>
      <c r="J36" s="55"/>
      <c r="K36" s="55"/>
      <c r="L36" s="55"/>
      <c r="M36" s="55"/>
      <c r="N36" s="60"/>
    </row>
    <row r="37" spans="1:14" ht="25.5" customHeight="1" x14ac:dyDescent="0.35">
      <c r="A37" s="78"/>
      <c r="B37" s="87" t="str">
        <f>Data!R27</f>
        <v>Prepared by the Massachusetts Behavioral Health Partnership on 8/2/2020.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Data!R34&amp;"5"</f>
        <v>CSA Monthly Report for June 2020, Report 5</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
        <v>154</v>
      </c>
      <c r="B3" s="191"/>
      <c r="C3" s="191"/>
      <c r="D3" s="191"/>
      <c r="E3" s="191"/>
      <c r="F3" s="191"/>
      <c r="G3" s="191"/>
      <c r="H3" s="191"/>
      <c r="I3" s="191"/>
      <c r="J3" s="191"/>
      <c r="K3" s="191"/>
      <c r="L3" s="191"/>
      <c r="M3" s="191"/>
      <c r="N3" s="192"/>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128</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8/2/2020.</v>
      </c>
      <c r="C37" s="55"/>
      <c r="D37" s="55"/>
      <c r="E37" s="55"/>
      <c r="F37" s="55"/>
      <c r="G37" s="55"/>
      <c r="H37" s="55"/>
      <c r="I37" s="55"/>
      <c r="J37" s="55"/>
      <c r="K37" s="55"/>
      <c r="L37" s="55"/>
      <c r="M37" s="55"/>
      <c r="N37" s="60"/>
    </row>
    <row r="38" spans="1:14" x14ac:dyDescent="0.3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Data!R34&amp;"6"</f>
        <v>CSA Monthly Report for June 2020, Report 6</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59"/>
      <c r="B3" s="193" t="str">
        <f>Data!R36</f>
        <v>Distribution of Youth Waiting by Days Waiting for Current Month</v>
      </c>
      <c r="C3" s="193"/>
      <c r="D3" s="193"/>
      <c r="E3" s="193"/>
      <c r="F3" s="193"/>
      <c r="G3" s="193"/>
      <c r="H3" s="193"/>
      <c r="I3" s="193"/>
      <c r="J3" s="193"/>
      <c r="K3" s="193"/>
      <c r="L3" s="193"/>
      <c r="M3" s="193"/>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128</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78"/>
      <c r="B37" s="87" t="str">
        <f>Data!R27</f>
        <v>Prepared by the Massachusetts Behavioral Health Partnership on 8/2/2020.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4.5" x14ac:dyDescent="0.35"/>
  <cols>
    <col min="5" max="5" width="14.7265625" customWidth="1"/>
  </cols>
  <sheetData>
    <row r="1" spans="1:14" ht="46.5" customHeight="1" x14ac:dyDescent="0.7">
      <c r="A1" s="184" t="str">
        <f>Data!R34&amp;"7"</f>
        <v>CSA Monthly Report for June 2020, Report 7</v>
      </c>
      <c r="B1" s="188"/>
      <c r="C1" s="188"/>
      <c r="D1" s="188"/>
      <c r="E1" s="188"/>
      <c r="F1" s="188"/>
      <c r="G1" s="188"/>
      <c r="H1" s="188"/>
      <c r="I1" s="188"/>
      <c r="J1" s="188"/>
      <c r="K1" s="188"/>
      <c r="L1" s="188"/>
      <c r="M1" s="188"/>
      <c r="N1" s="189"/>
    </row>
    <row r="2" spans="1:14" ht="17.25" customHeight="1" x14ac:dyDescent="0.7">
      <c r="A2" s="88"/>
      <c r="B2" s="89"/>
      <c r="C2" s="89"/>
      <c r="D2" s="89"/>
      <c r="E2" s="89"/>
      <c r="F2" s="89"/>
      <c r="G2" s="89"/>
      <c r="H2" s="89"/>
      <c r="I2" s="89"/>
      <c r="J2" s="89"/>
      <c r="K2" s="89"/>
      <c r="L2" s="89"/>
      <c r="M2" s="89"/>
      <c r="N2" s="90"/>
    </row>
    <row r="3" spans="1:14" x14ac:dyDescent="0.35">
      <c r="A3" s="59"/>
      <c r="B3" s="55"/>
      <c r="C3" s="55"/>
      <c r="D3" s="55"/>
      <c r="E3" s="55"/>
      <c r="F3" s="55"/>
      <c r="G3" s="55"/>
      <c r="H3" s="55"/>
      <c r="I3" s="55"/>
      <c r="J3" s="55"/>
      <c r="K3" s="55"/>
      <c r="L3" s="55"/>
      <c r="M3" s="55"/>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8/2/2020.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4.5" x14ac:dyDescent="0.35"/>
  <cols>
    <col min="1" max="1" width="1.81640625" customWidth="1"/>
    <col min="2" max="2" width="0" hidden="1" customWidth="1"/>
    <col min="4" max="4" width="9.54296875" customWidth="1"/>
    <col min="9" max="9" width="14.81640625" customWidth="1"/>
    <col min="11" max="11" width="13.7265625" customWidth="1"/>
    <col min="12" max="12" width="19.54296875" customWidth="1"/>
    <col min="14" max="14" width="10.54296875" customWidth="1"/>
  </cols>
  <sheetData>
    <row r="1" spans="1:14" ht="42.75" customHeight="1" x14ac:dyDescent="0.7">
      <c r="A1" s="184" t="str">
        <f>Data!R34&amp;"8"</f>
        <v>CSA Monthly Report for June 2020, Report 8</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tr">
        <f>Data!R38</f>
        <v>Distribution of ICC Youth At End of Month by CSA for Current Month</v>
      </c>
      <c r="B3" s="193"/>
      <c r="C3" s="193"/>
      <c r="D3" s="193"/>
      <c r="E3" s="193"/>
      <c r="F3" s="193"/>
      <c r="G3" s="193"/>
      <c r="H3" s="193"/>
      <c r="I3" s="193"/>
      <c r="J3" s="193"/>
      <c r="K3" s="193"/>
      <c r="L3" s="193"/>
      <c r="M3" s="193"/>
      <c r="N3" s="194"/>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9.25" customHeight="1" x14ac:dyDescent="0.35">
      <c r="A34" s="59"/>
      <c r="B34" s="55"/>
      <c r="C34" s="55" t="str">
        <f>Data!R27</f>
        <v>Prepared by the Massachusetts Behavioral Health Partnership on 8/2/2020.</v>
      </c>
      <c r="D34" s="55"/>
      <c r="E34" s="55"/>
      <c r="F34" s="55"/>
      <c r="G34" s="55"/>
      <c r="H34" s="55"/>
      <c r="I34" s="55"/>
      <c r="J34" s="55"/>
      <c r="K34" s="55"/>
      <c r="L34" s="55"/>
      <c r="M34" s="55"/>
      <c r="N34" s="60"/>
    </row>
    <row r="35" spans="1:14" x14ac:dyDescent="0.3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2020-08-02T19:46:52Z</dcterms:modified>
</cp:coreProperties>
</file>