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52511"/>
</workbook>
</file>

<file path=xl/calcChain.xml><?xml version="1.0" encoding="utf-8"?>
<calcChain xmlns="http://schemas.openxmlformats.org/spreadsheetml/2006/main">
  <c r="K31" i="29" l="1"/>
  <c r="I31" i="29"/>
  <c r="H31" i="29"/>
  <c r="F31" i="29"/>
  <c r="D31" i="29"/>
  <c r="C31" i="57"/>
  <c r="J31" i="29"/>
  <c r="G31" i="29"/>
  <c r="E31" i="29"/>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K28" i="37"/>
  <c r="J28" i="37"/>
  <c r="I28" i="37"/>
  <c r="H28" i="37"/>
  <c r="G28" i="37"/>
  <c r="F28" i="37"/>
  <c r="D28" i="37"/>
  <c r="I30" i="37"/>
  <c r="K29" i="37"/>
  <c r="J29" i="37"/>
  <c r="J31" i="37"/>
  <c r="I29" i="37"/>
  <c r="I31" i="36"/>
  <c r="H29" i="37"/>
  <c r="G29" i="37"/>
  <c r="G31" i="36"/>
  <c r="F29" i="37"/>
  <c r="F31" i="36"/>
  <c r="E29" i="37"/>
  <c r="E31" i="36"/>
  <c r="D29" i="37"/>
  <c r="I31" i="57"/>
  <c r="M38" i="27"/>
  <c r="D30" i="29"/>
  <c r="F30" i="29"/>
  <c r="G30" i="29"/>
  <c r="H30" i="29"/>
  <c r="I30" i="29"/>
  <c r="F31" i="37"/>
  <c r="J31" i="36"/>
  <c r="E28" i="37"/>
  <c r="E31" i="37"/>
  <c r="F29" i="57"/>
  <c r="E29" i="57"/>
  <c r="D30" i="57"/>
  <c r="F31" i="57"/>
  <c r="E31" i="57"/>
  <c r="E28" i="57"/>
  <c r="D31" i="57"/>
  <c r="D28" i="57"/>
  <c r="F28" i="57"/>
  <c r="E30" i="57"/>
  <c r="F30" i="57"/>
  <c r="D29" i="36"/>
  <c r="H28" i="29"/>
  <c r="D29" i="57"/>
  <c r="I31" i="37"/>
  <c r="I29" i="36"/>
  <c r="D31" i="37"/>
  <c r="D31" i="36"/>
  <c r="K31" i="37"/>
  <c r="I28" i="29"/>
  <c r="J30" i="36"/>
  <c r="C41" i="27"/>
  <c r="I29" i="57"/>
  <c r="G29" i="57"/>
  <c r="G28" i="57"/>
  <c r="G31" i="57"/>
  <c r="H29" i="57"/>
  <c r="I28" i="57"/>
  <c r="G30" i="57"/>
  <c r="I30" i="57"/>
  <c r="H28" i="57"/>
  <c r="H31" i="57"/>
  <c r="H30" i="57"/>
  <c r="P30" i="21"/>
  <c r="N30" i="21"/>
  <c r="L30" i="21"/>
  <c r="J30" i="21"/>
  <c r="I30" i="21"/>
  <c r="H30" i="21"/>
  <c r="G30" i="21"/>
  <c r="E30" i="21"/>
  <c r="F30" i="21"/>
  <c r="M30" i="21"/>
  <c r="O30" i="21"/>
  <c r="Q30" i="21"/>
  <c r="Q31" i="21"/>
  <c r="M31" i="21"/>
  <c r="I31" i="21"/>
  <c r="H31" i="21"/>
  <c r="G31" i="21"/>
  <c r="F31" i="21"/>
  <c r="E31" i="21"/>
  <c r="K30" i="21"/>
  <c r="E30" i="29"/>
  <c r="E28" i="29"/>
  <c r="D30" i="37"/>
  <c r="H31" i="37"/>
  <c r="H31" i="36"/>
  <c r="F30" i="37"/>
  <c r="H30" i="37"/>
  <c r="H30" i="36"/>
  <c r="J30" i="37"/>
  <c r="D28" i="29"/>
  <c r="G29" i="36"/>
  <c r="G31" i="37"/>
  <c r="L31" i="37"/>
  <c r="F29" i="36"/>
  <c r="E29" i="36"/>
  <c r="H29" i="36"/>
  <c r="E30" i="37"/>
  <c r="E30" i="36"/>
  <c r="I30" i="36"/>
  <c r="D30" i="36"/>
  <c r="G30" i="37"/>
  <c r="L31" i="36"/>
  <c r="J29" i="36"/>
  <c r="I35" i="51"/>
  <c r="E29" i="29"/>
  <c r="G29" i="29"/>
  <c r="L31" i="29"/>
  <c r="K29" i="29"/>
  <c r="H29" i="29"/>
  <c r="I29" i="29"/>
  <c r="J29" i="29"/>
  <c r="Q29" i="21"/>
  <c r="R31" i="21"/>
  <c r="D29" i="29"/>
  <c r="F29" i="29"/>
  <c r="E29" i="21"/>
  <c r="G29" i="21"/>
  <c r="D29" i="21"/>
  <c r="I29" i="21"/>
  <c r="D31" i="21"/>
  <c r="K30" i="29"/>
  <c r="K28" i="29"/>
  <c r="L30" i="29"/>
  <c r="F28" i="29"/>
  <c r="G28" i="29"/>
  <c r="J30" i="29"/>
  <c r="J28" i="29"/>
  <c r="K30" i="57"/>
  <c r="J28" i="57"/>
  <c r="K29" i="57"/>
  <c r="J29" i="57"/>
  <c r="J31" i="57"/>
  <c r="K31" i="57"/>
  <c r="K28" i="57"/>
  <c r="J30" i="57"/>
  <c r="C28" i="21"/>
  <c r="A1" i="37"/>
  <c r="A2" i="49"/>
  <c r="A2" i="27"/>
  <c r="A2" i="48"/>
  <c r="A1" i="51"/>
  <c r="A2" i="50"/>
  <c r="A1" i="44"/>
  <c r="C28" i="36"/>
  <c r="C28" i="29"/>
  <c r="A1" i="36"/>
  <c r="A1" i="54"/>
  <c r="A1" i="41"/>
  <c r="A1" i="21"/>
  <c r="A1" i="43"/>
  <c r="A1" i="29"/>
  <c r="A1" i="57"/>
  <c r="C28" i="37"/>
  <c r="J29" i="21"/>
  <c r="L31" i="21"/>
  <c r="L29" i="21"/>
  <c r="N31" i="21"/>
  <c r="N29" i="21"/>
  <c r="P31" i="21"/>
  <c r="P29" i="21"/>
  <c r="K31" i="36"/>
  <c r="K29" i="36"/>
  <c r="G30" i="36"/>
  <c r="G28" i="36"/>
  <c r="K30" i="37"/>
  <c r="K30" i="36"/>
  <c r="D28" i="36"/>
  <c r="F29" i="21"/>
  <c r="H29" i="21"/>
  <c r="M29" i="21"/>
  <c r="J31" i="21"/>
  <c r="K31" i="21"/>
  <c r="K29" i="21"/>
  <c r="O31" i="21"/>
  <c r="O29" i="21"/>
  <c r="D30" i="21"/>
  <c r="F30" i="36"/>
  <c r="F28" i="36"/>
  <c r="H35" i="54"/>
  <c r="H35" i="41"/>
  <c r="M28" i="21"/>
  <c r="G28" i="21"/>
  <c r="O28" i="21"/>
  <c r="F28" i="21"/>
  <c r="K28" i="21"/>
  <c r="Q28" i="21"/>
  <c r="D28" i="21"/>
  <c r="L28" i="21"/>
  <c r="R30" i="21"/>
  <c r="I28" i="21"/>
  <c r="H28" i="21"/>
  <c r="J28" i="21"/>
  <c r="P28" i="21"/>
  <c r="N28" i="21"/>
  <c r="E28" i="21"/>
  <c r="L30" i="36"/>
  <c r="E28" i="36"/>
  <c r="L30" i="37"/>
  <c r="K28" i="36"/>
  <c r="I28" i="36"/>
  <c r="J28" i="36"/>
  <c r="H28" i="36"/>
  <c r="C33" i="37"/>
  <c r="C34" i="44"/>
  <c r="B35" i="50"/>
  <c r="C33" i="57"/>
  <c r="B35" i="43"/>
  <c r="B37" i="54"/>
  <c r="A42" i="27"/>
  <c r="C33" i="36"/>
  <c r="C33" i="21"/>
  <c r="B37" i="49"/>
  <c r="C33" i="29"/>
  <c r="B35" i="48"/>
  <c r="B37" i="41"/>
  <c r="B37" i="51"/>
</calcChain>
</file>

<file path=xl/sharedStrings.xml><?xml version="1.0" encoding="utf-8"?>
<sst xmlns="http://schemas.openxmlformats.org/spreadsheetml/2006/main" count="805" uniqueCount="243">
  <si>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</si>
  <si>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</si>
  <si>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</si>
  <si>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</si>
  <si>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</si>
  <si>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</si>
  <si>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</si>
  <si>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</si>
  <si>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</si>
  <si>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</si>
  <si>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</si>
  <si>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</si>
  <si>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</si>
  <si>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</si>
  <si>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</si>
  <si>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</si>
  <si>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</si>
  <si>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</si>
  <si>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</si>
  <si>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</si>
  <si>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</si>
  <si>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</si>
  <si>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</si>
  <si>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</si>
  <si>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</si>
  <si>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</si>
  <si>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</si>
  <si>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</si>
  <si>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</si>
  <si>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</si>
  <si>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</si>
  <si>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</si>
  <si>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</si>
  <si>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</si>
  <si>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</si>
  <si>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</si>
  <si>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</si>
  <si>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</si>
  <si>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</si>
  <si>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</si>
  <si>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</si>
  <si>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</si>
  <si>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</si>
  <si>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</si>
  <si>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</si>
  <si>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</si>
  <si>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</si>
  <si>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</si>
  <si>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</si>
  <si>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</si>
  <si>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</si>
  <si>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</si>
  <si>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</si>
  <si>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</si>
  <si>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</si>
  <si>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</si>
  <si>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</si>
  <si>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</si>
  <si>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</si>
  <si>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</si>
  <si>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</si>
  <si>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</si>
  <si>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</si>
  <si>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</si>
  <si>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</si>
  <si>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</si>
  <si>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</si>
  <si>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</si>
  <si>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</si>
  <si>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</si>
  <si>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</si>
  <si>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</si>
  <si>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</si>
  <si>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</si>
  <si>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</si>
  <si>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</si>
  <si>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</si>
  <si>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</si>
  <si>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</si>
  <si>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</si>
  <si>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</si>
  <si>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</si>
  <si>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</si>
  <si>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</si>
  <si>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</si>
  <si>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</si>
  <si>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</si>
  <si>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</si>
  <si>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</si>
  <si>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</si>
  <si>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</si>
  <si>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</si>
  <si>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</si>
  <si>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</si>
  <si>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</si>
  <si>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</si>
  <si>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</si>
  <si>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</si>
  <si>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</si>
  <si>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</si>
  <si>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</si>
  <si>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</si>
  <si>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</si>
  <si>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</si>
  <si>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</si>
  <si>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</si>
  <si>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</si>
  <si>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</si>
  <si>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</si>
  <si>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</si>
  <si>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</si>
  <si>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</si>
  <si>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</si>
  <si>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</si>
  <si>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</si>
  <si>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Average Length of Enrollment</t>
  </si>
  <si>
    <t>Distribution of Waiting Time by Youth</t>
  </si>
  <si>
    <t>Total youth waiting at end of current month:</t>
  </si>
  <si>
    <t>200 - 224</t>
  </si>
  <si>
    <t>Youth Discharged</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</si>
  <si>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</si>
  <si>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</si>
  <si>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</si>
  <si>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</si>
  <si>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</si>
  <si>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t>DRAFT</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</si>
  <si>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</si>
  <si>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</si>
  <si>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</si>
  <si>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</si>
  <si>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</si>
  <si>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</si>
  <si>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</si>
  <si>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</si>
  <si>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</si>
  <si>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</si>
  <si>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</si>
  <si>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</si>
  <si>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</si>
  <si>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</si>
  <si>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</si>
  <si>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</si>
  <si>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</si>
  <si>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</si>
  <si>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</si>
  <si>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</si>
  <si>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</si>
  <si>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</si>
  <si>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</si>
  <si>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</si>
  <si>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</si>
  <si>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</si>
  <si>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</si>
  <si>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</si>
  <si>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</si>
  <si>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</si>
  <si>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</si>
  <si>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</si>
  <si>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</si>
  <si>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</si>
  <si>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</si>
  <si>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</si>
  <si>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</si>
  <si>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</si>
  <si>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</si>
  <si>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</si>
  <si>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</si>
  <si>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</si>
  <si>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</si>
  <si>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</si>
  <si>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</si>
  <si>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</si>
  <si>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</si>
  <si>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</si>
  <si>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</si>
  <si>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</si>
  <si>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</si>
  <si>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</si>
  <si>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</si>
  <si>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</si>
  <si>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</si>
  <si>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</si>
  <si>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</si>
  <si>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 xml:space="preserve">Distribution of Waiting Time for Youth Starting YTD </t>
  </si>
  <si>
    <t>Median Time to Initial Appointment</t>
  </si>
  <si>
    <t>Mode Time to Initial Appointment</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</si>
  <si>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</si>
  <si>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</si>
  <si>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</si>
  <si>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</si>
  <si>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</si>
  <si>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</si>
  <si>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</si>
  <si>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</si>
  <si>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</si>
  <si>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</si>
  <si>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</si>
  <si>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</si>
  <si>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</si>
  <si>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</si>
  <si>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</si>
  <si>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</si>
  <si>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Jul-15</t>
  </si>
  <si>
    <t>15</t>
  </si>
  <si>
    <t>Aug-15</t>
  </si>
  <si>
    <t>Sep-15</t>
  </si>
  <si>
    <t>Oct-15</t>
  </si>
  <si>
    <t>Nov-15</t>
  </si>
  <si>
    <t>Dec-15</t>
  </si>
  <si>
    <t>Jan-16</t>
  </si>
  <si>
    <t>16</t>
  </si>
  <si>
    <t>Feb-16</t>
  </si>
  <si>
    <t xml:space="preserve"> </t>
  </si>
  <si>
    <t>Mar-16</t>
  </si>
  <si>
    <t>Apr-16</t>
  </si>
  <si>
    <t>May-16</t>
  </si>
  <si>
    <t>Jun-16</t>
  </si>
  <si>
    <t>Feb-16 (LOS)</t>
  </si>
  <si>
    <t>Feb-16 (N)</t>
  </si>
  <si>
    <t>Feb-16 (%)</t>
  </si>
  <si>
    <t>3/30/2016</t>
  </si>
  <si>
    <t>Prepared by the Massachusetts Behavioral Health Partnership on 3/30/2016.</t>
  </si>
  <si>
    <t xml:space="preserve">DRAFT CSA Monthly Report for </t>
  </si>
  <si>
    <t>February 2016</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</si>
  <si>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</si>
  <si>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</si>
  <si>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</si>
  <si>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</si>
  <si>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</si>
  <si>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</si>
  <si>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</si>
  <si>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</si>
  <si>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</si>
  <si>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</si>
  <si>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</si>
  <si>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</si>
  <si>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</si>
  <si>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</si>
  <si>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</si>
  <si>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</si>
  <si>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</si>
  <si>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89% of youth enrolled.</t>
  </si>
  <si>
    <t xml:space="preserve">CSA Monthly Report for February 2016, Report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</si>
</sst>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mmm\-yy;@"/>
    <numFmt numFmtId="165" formatCode="0.0"/>
    <numFmt numFmtId="167" formatCode="[$-409]mmmm\ d\,\ yyyy;@"/>
    <numFmt numFmtId="180" formatCode="#,##0.0_);[Red]\(#,##0.0\)"/>
    <numFmt numFmtId="181" formatCode="0.0%"/>
  </numFmts>
  <fonts count="33"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b/>
      <sz val="11"/>
      <color indexed="8"/>
      <name val="Calibri"/>
      <family val="2"/>
    </font>
    <font>
      <b/>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0">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Border="1" applyAlignment="1">
      <alignment horizontal="left" wrapText="1"/>
    </xf>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7"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80"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81" fontId="0" fillId="0" borderId="0" xfId="0" applyNumberFormat="1" applyBorder="1"/>
    <xf numFmtId="0" fontId="0" fillId="0" borderId="0" xfId="0" applyNumberFormat="1" applyFill="1" applyBorder="1" applyAlignment="1">
      <alignment horizontal="center"/>
    </xf>
    <xf numFmtId="0" fontId="29" fillId="3" borderId="1" xfId="0" applyFont="1" applyFill="1" applyBorder="1" applyAlignment="1">
      <alignment horizontal="center"/>
    </xf>
    <xf numFmtId="0" fontId="30" fillId="3" borderId="1" xfId="0" applyFont="1" applyFill="1" applyBorder="1" applyAlignment="1">
      <alignment horizontal="center"/>
    </xf>
    <xf numFmtId="165" fontId="31" fillId="0" borderId="1" xfId="0" applyNumberFormat="1" applyFont="1" applyBorder="1" applyAlignment="1">
      <alignment horizontal="center"/>
    </xf>
    <xf numFmtId="1" fontId="31" fillId="0" borderId="1" xfId="0" applyNumberFormat="1" applyFont="1" applyBorder="1" applyAlignment="1">
      <alignment horizontal="center"/>
    </xf>
    <xf numFmtId="165" fontId="32" fillId="0" borderId="0" xfId="2" applyNumberFormat="1" applyFont="1" applyFill="1" applyBorder="1"/>
    <xf numFmtId="1" fontId="32" fillId="0" borderId="0" xfId="2" applyNumberFormat="1" applyFont="1" applyFill="1" applyBorder="1"/>
    <xf numFmtId="0" fontId="15" fillId="0" borderId="1" xfId="1" applyFont="1" applyFill="1" applyBorder="1" applyAlignment="1">
      <alignment horizontal="center"/>
    </xf>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9" fontId="1" fillId="0" borderId="0" xfId="2" applyFont="1" applyAlignment="1">
      <alignment horizontal="center"/>
    </xf>
    <xf numFmtId="0" fontId="1" fillId="0" borderId="0" xfId="0" quotePrefix="1" applyFont="1"/>
    <xf numFmtId="0" fontId="0" fillId="0" borderId="7" xfId="0" applyBorder="1" applyAlignment="1">
      <alignment wrapText="1"/>
    </xf>
    <xf numFmtId="9" fontId="28"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tyles" Target="styles.xml"/>
  <Relationship Id="rId19" Type="http://schemas.openxmlformats.org/officeDocument/2006/relationships/sharedStrings" Target="sharedStrings.xml"/>
  <Relationship Id="rId2" Type="http://schemas.openxmlformats.org/officeDocument/2006/relationships/worksheet" Target="worksheets/sheet2.xml"/>
  <Relationship Id="rId20" Type="http://schemas.openxmlformats.org/officeDocument/2006/relationships/calcChain" Target="calcChain.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2016</a:t>
            </a:r>
          </a:p>
        </c:rich>
      </c:tx>
      <c:layout>
        <c:manualLayout>
          <c:xMode val="edge"/>
          <c:yMode val="edge"/>
          <c:x val="0.27047614014691118"/>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0.15873015873015872</c:v>
                </c:pt>
                <c:pt idx="1">
                  <c:v>0.12121212121212122</c:v>
                </c:pt>
                <c:pt idx="2">
                  <c:v>5.772005772005772E-3</c:v>
                </c:pt>
                <c:pt idx="3">
                  <c:v>1.443001443001443E-3</c:v>
                </c:pt>
                <c:pt idx="4">
                  <c:v>5.772005772005772E-3</c:v>
                </c:pt>
                <c:pt idx="5">
                  <c:v>1.443001443001443E-3</c:v>
                </c:pt>
                <c:pt idx="6">
                  <c:v>4.4733044733044736E-2</c:v>
                </c:pt>
                <c:pt idx="7">
                  <c:v>0.10966810966810966</c:v>
                </c:pt>
                <c:pt idx="8">
                  <c:v>9.0909090909090912E-2</c:v>
                </c:pt>
                <c:pt idx="9">
                  <c:v>0.22077922077922077</c:v>
                </c:pt>
                <c:pt idx="10">
                  <c:v>3.1746031746031744E-2</c:v>
                </c:pt>
                <c:pt idx="11">
                  <c:v>5.627705627705628E-2</c:v>
                </c:pt>
                <c:pt idx="12">
                  <c:v>1.875901875901876E-2</c:v>
                </c:pt>
                <c:pt idx="13">
                  <c:v>0.13275613275613277</c:v>
                </c:pt>
              </c:numCache>
            </c:numRef>
          </c:val>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0.18069120961682944</c:v>
                </c:pt>
                <c:pt idx="1">
                  <c:v>0.14293764087152516</c:v>
                </c:pt>
                <c:pt idx="2">
                  <c:v>5.2592036063110444E-3</c:v>
                </c:pt>
                <c:pt idx="3">
                  <c:v>1.1269722013523666E-3</c:v>
                </c:pt>
                <c:pt idx="4">
                  <c:v>7.137490608564989E-3</c:v>
                </c:pt>
                <c:pt idx="5">
                  <c:v>1.3148009015777611E-3</c:v>
                </c:pt>
                <c:pt idx="6">
                  <c:v>6.0105184072126221E-2</c:v>
                </c:pt>
                <c:pt idx="7">
                  <c:v>9.0533433508640127E-2</c:v>
                </c:pt>
                <c:pt idx="8">
                  <c:v>8.9782118707738542E-2</c:v>
                </c:pt>
                <c:pt idx="9">
                  <c:v>0.19515401953418482</c:v>
                </c:pt>
                <c:pt idx="10">
                  <c:v>3.0991735537190084E-2</c:v>
                </c:pt>
                <c:pt idx="11">
                  <c:v>5.0525920360631103E-2</c:v>
                </c:pt>
                <c:pt idx="12">
                  <c:v>2.2727272727272728E-2</c:v>
                </c:pt>
                <c:pt idx="13">
                  <c:v>0.1217129977460556</c:v>
                </c:pt>
              </c:numCache>
            </c:numRef>
          </c:val>
        </c:ser>
        <c:dLbls>
          <c:showLegendKey val="0"/>
          <c:showVal val="0"/>
          <c:showCatName val="0"/>
          <c:showSerName val="0"/>
          <c:showPercent val="0"/>
          <c:showBubbleSize val="0"/>
        </c:dLbls>
        <c:gapWidth val="150"/>
        <c:axId val="40325504"/>
        <c:axId val="40327424"/>
      </c:barChart>
      <c:catAx>
        <c:axId val="40325504"/>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3128468001"/>
              <c:y val="0.88384754990925585"/>
            </c:manualLayout>
          </c:layout>
          <c:overlay val="0"/>
          <c:spPr>
            <a:noFill/>
            <a:ln w="25400">
              <a:noFill/>
            </a:ln>
          </c:spPr>
        </c:title>
        <c:majorTickMark val="out"/>
        <c:minorTickMark val="none"/>
        <c:tickLblPos val="nextTo"/>
        <c:crossAx val="40327424"/>
        <c:crosses val="autoZero"/>
        <c:auto val="1"/>
        <c:lblAlgn val="ctr"/>
        <c:lblOffset val="100"/>
        <c:noMultiLvlLbl val="0"/>
      </c:catAx>
      <c:valAx>
        <c:axId val="40327424"/>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375580569202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403255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2016</a:t>
            </a:r>
          </a:p>
        </c:rich>
      </c:tx>
      <c:layout>
        <c:manualLayout>
          <c:xMode val="edge"/>
          <c:yMode val="edge"/>
          <c:x val="0.21708337827634561"/>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Feb-16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11.059328649492585</c:v>
                </c:pt>
                <c:pt idx="1">
                  <c:v>4.0977590615130062</c:v>
                </c:pt>
                <c:pt idx="2">
                  <c:v>2.825977301387137</c:v>
                </c:pt>
                <c:pt idx="3">
                  <c:v>6.653688524590164</c:v>
                </c:pt>
                <c:pt idx="4">
                  <c:v>4.0468384074941453</c:v>
                </c:pt>
                <c:pt idx="5">
                  <c:v>7.5901639344262293</c:v>
                </c:pt>
                <c:pt idx="6">
                  <c:v>0</c:v>
                </c:pt>
                <c:pt idx="7">
                  <c:v>7.0627748900439844</c:v>
                </c:pt>
              </c:numCache>
            </c:numRef>
          </c:val>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11.430482407338729</c:v>
                </c:pt>
                <c:pt idx="1">
                  <c:v>4.6717605745645798</c:v>
                </c:pt>
                <c:pt idx="2">
                  <c:v>3.314501891551072</c:v>
                </c:pt>
                <c:pt idx="3">
                  <c:v>6.5662865288667165</c:v>
                </c:pt>
                <c:pt idx="4">
                  <c:v>5.6025832091405858</c:v>
                </c:pt>
                <c:pt idx="5">
                  <c:v>8.3631995477671008</c:v>
                </c:pt>
                <c:pt idx="6">
                  <c:v>13.755359394703655</c:v>
                </c:pt>
                <c:pt idx="7">
                  <c:v>7.2317908279726124</c:v>
                </c:pt>
              </c:numCache>
            </c:numRef>
          </c:val>
        </c:ser>
        <c:dLbls>
          <c:showLegendKey val="0"/>
          <c:showVal val="0"/>
          <c:showCatName val="0"/>
          <c:showSerName val="0"/>
          <c:showPercent val="0"/>
          <c:showBubbleSize val="0"/>
        </c:dLbls>
        <c:gapWidth val="150"/>
        <c:axId val="40253312"/>
        <c:axId val="40255488"/>
      </c:barChart>
      <c:catAx>
        <c:axId val="40253312"/>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78543606704"/>
              <c:y val="0.88384754990925585"/>
            </c:manualLayout>
          </c:layout>
          <c:overlay val="0"/>
          <c:spPr>
            <a:noFill/>
            <a:ln w="25400">
              <a:noFill/>
            </a:ln>
          </c:spPr>
        </c:title>
        <c:majorTickMark val="out"/>
        <c:minorTickMark val="none"/>
        <c:tickLblPos val="nextTo"/>
        <c:crossAx val="40255488"/>
        <c:crosses val="autoZero"/>
        <c:auto val="1"/>
        <c:lblAlgn val="ctr"/>
        <c:lblOffset val="100"/>
        <c:noMultiLvlLbl val="0"/>
      </c:catAx>
      <c:valAx>
        <c:axId val="4025548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61434101558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402533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2016</a:t>
            </a:r>
          </a:p>
        </c:rich>
      </c:tx>
      <c:layout>
        <c:manualLayout>
          <c:xMode val="edge"/>
          <c:yMode val="edge"/>
          <c:x val="0.15212981250271893"/>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187.38499999999999</c:v>
                </c:pt>
                <c:pt idx="1">
                  <c:v>183.035</c:v>
                </c:pt>
                <c:pt idx="2">
                  <c:v>183.58500000000001</c:v>
                </c:pt>
                <c:pt idx="3">
                  <c:v>182.685</c:v>
                </c:pt>
                <c:pt idx="4">
                  <c:v>181.38499999999999</c:v>
                </c:pt>
                <c:pt idx="5">
                  <c:v>176.23500000000001</c:v>
                </c:pt>
                <c:pt idx="6">
                  <c:v>179.33500000000001</c:v>
                </c:pt>
                <c:pt idx="7">
                  <c:v>183.685</c:v>
                </c:pt>
              </c:numCache>
            </c:numRef>
          </c:val>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126.75</c:v>
                </c:pt>
                <c:pt idx="1">
                  <c:v>126.35</c:v>
                </c:pt>
                <c:pt idx="2">
                  <c:v>125.75</c:v>
                </c:pt>
                <c:pt idx="3">
                  <c:v>129.80000000000001</c:v>
                </c:pt>
                <c:pt idx="4">
                  <c:v>131.1</c:v>
                </c:pt>
                <c:pt idx="5">
                  <c:v>131.04999999999998</c:v>
                </c:pt>
                <c:pt idx="6">
                  <c:v>136.35</c:v>
                </c:pt>
                <c:pt idx="7">
                  <c:v>134.25</c:v>
                </c:pt>
              </c:numCache>
            </c:numRef>
          </c:val>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8.5</c:v>
                </c:pt>
                <c:pt idx="1">
                  <c:v>8.5</c:v>
                </c:pt>
                <c:pt idx="2">
                  <c:v>9.5</c:v>
                </c:pt>
                <c:pt idx="3">
                  <c:v>9.1999999999999993</c:v>
                </c:pt>
                <c:pt idx="4">
                  <c:v>9.5</c:v>
                </c:pt>
                <c:pt idx="5">
                  <c:v>10.5</c:v>
                </c:pt>
                <c:pt idx="6">
                  <c:v>9.5</c:v>
                </c:pt>
                <c:pt idx="7">
                  <c:v>8.5</c:v>
                </c:pt>
              </c:numCache>
            </c:numRef>
          </c:val>
        </c:ser>
        <c:dLbls>
          <c:showLegendKey val="0"/>
          <c:showVal val="0"/>
          <c:showCatName val="0"/>
          <c:showSerName val="0"/>
          <c:showPercent val="0"/>
          <c:showBubbleSize val="0"/>
        </c:dLbls>
        <c:gapWidth val="150"/>
        <c:overlap val="100"/>
        <c:axId val="40089088"/>
        <c:axId val="40091008"/>
      </c:barChart>
      <c:catAx>
        <c:axId val="40089088"/>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0897753805"/>
              <c:y val="0.93273547293930037"/>
            </c:manualLayout>
          </c:layout>
          <c:overlay val="0"/>
          <c:spPr>
            <a:noFill/>
            <a:ln w="25400">
              <a:noFill/>
            </a:ln>
          </c:spPr>
        </c:title>
        <c:majorTickMark val="out"/>
        <c:minorTickMark val="none"/>
        <c:tickLblPos val="nextTo"/>
        <c:crossAx val="40091008"/>
        <c:crosses val="autoZero"/>
        <c:auto val="1"/>
        <c:lblAlgn val="ctr"/>
        <c:lblOffset val="100"/>
        <c:noMultiLvlLbl val="0"/>
      </c:catAx>
      <c:valAx>
        <c:axId val="40091008"/>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8618784530384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089088"/>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2016</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271.27999999999997</c:v>
                </c:pt>
                <c:pt idx="1">
                  <c:v>266.13</c:v>
                </c:pt>
                <c:pt idx="2">
                  <c:v>267.98</c:v>
                </c:pt>
                <c:pt idx="3">
                  <c:v>271.98</c:v>
                </c:pt>
                <c:pt idx="4">
                  <c:v>268.33</c:v>
                </c:pt>
                <c:pt idx="5">
                  <c:v>276.24</c:v>
                </c:pt>
                <c:pt idx="6">
                  <c:v>274.19</c:v>
                </c:pt>
                <c:pt idx="7">
                  <c:v>273.99</c:v>
                </c:pt>
              </c:numCache>
            </c:numRef>
          </c:val>
        </c:ser>
        <c:dLbls>
          <c:showLegendKey val="0"/>
          <c:showVal val="0"/>
          <c:showCatName val="0"/>
          <c:showSerName val="0"/>
          <c:showPercent val="0"/>
          <c:showBubbleSize val="0"/>
        </c:dLbls>
        <c:gapWidth val="150"/>
        <c:axId val="40050688"/>
        <c:axId val="40052608"/>
      </c:barChart>
      <c:catAx>
        <c:axId val="40050688"/>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majorTickMark val="out"/>
        <c:minorTickMark val="none"/>
        <c:tickLblPos val="nextTo"/>
        <c:crossAx val="40052608"/>
        <c:crosses val="autoZero"/>
        <c:auto val="1"/>
        <c:lblAlgn val="ctr"/>
        <c:lblOffset val="100"/>
        <c:noMultiLvlLbl val="0"/>
      </c:catAx>
      <c:valAx>
        <c:axId val="40052608"/>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40050688"/>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2016</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0.81314668289713943</c:v>
                </c:pt>
                <c:pt idx="1">
                  <c:v>0.80796542142636618</c:v>
                </c:pt>
                <c:pt idx="2">
                  <c:v>0.8021705426356589</c:v>
                </c:pt>
                <c:pt idx="3">
                  <c:v>0.80561489166920963</c:v>
                </c:pt>
                <c:pt idx="4">
                  <c:v>0.81096637382611325</c:v>
                </c:pt>
                <c:pt idx="5">
                  <c:v>0.80858784396734196</c:v>
                </c:pt>
                <c:pt idx="6">
                  <c:v>0.79736211031175064</c:v>
                </c:pt>
                <c:pt idx="7">
                  <c:v>0.7746022392457278</c:v>
                </c:pt>
              </c:numCache>
            </c:numRef>
          </c:val>
        </c:ser>
        <c:dLbls>
          <c:showLegendKey val="0"/>
          <c:showVal val="0"/>
          <c:showCatName val="0"/>
          <c:showSerName val="0"/>
          <c:showPercent val="0"/>
          <c:showBubbleSize val="0"/>
        </c:dLbls>
        <c:gapWidth val="150"/>
        <c:axId val="40517632"/>
        <c:axId val="40519168"/>
      </c:barChart>
      <c:catAx>
        <c:axId val="40517632"/>
        <c:scaling>
          <c:orientation val="minMax"/>
        </c:scaling>
        <c:delete val="1"/>
        <c:axPos val="b"/>
        <c:majorTickMark val="out"/>
        <c:minorTickMark val="none"/>
        <c:tickLblPos val="nextTo"/>
        <c:crossAx val="40519168"/>
        <c:crosses val="autoZero"/>
        <c:auto val="1"/>
        <c:lblAlgn val="ctr"/>
        <c:lblOffset val="100"/>
        <c:noMultiLvlLbl val="0"/>
      </c:catAx>
      <c:valAx>
        <c:axId val="40519168"/>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051763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835125448029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General</c:formatCode>
                <c:ptCount val="19"/>
                <c:pt idx="0">
                  <c:v>7</c:v>
                </c:pt>
                <c:pt idx="1">
                  <c:v>6</c:v>
                </c:pt>
                <c:pt idx="2">
                  <c:v>2</c:v>
                </c:pt>
                <c:pt idx="3">
                  <c:v>5</c:v>
                </c:pt>
                <c:pt idx="4">
                  <c:v>8</c:v>
                </c:pt>
                <c:pt idx="5">
                  <c:v>14</c:v>
                </c:pt>
                <c:pt idx="6">
                  <c:v>9</c:v>
                </c:pt>
                <c:pt idx="7">
                  <c:v>24</c:v>
                </c:pt>
                <c:pt idx="8">
                  <c:v>31</c:v>
                </c:pt>
                <c:pt idx="9">
                  <c:v>31</c:v>
                </c:pt>
                <c:pt idx="10">
                  <c:v>44</c:v>
                </c:pt>
                <c:pt idx="11">
                  <c:v>34</c:v>
                </c:pt>
                <c:pt idx="12">
                  <c:v>32</c:v>
                </c:pt>
                <c:pt idx="13">
                  <c:v>12</c:v>
                </c:pt>
                <c:pt idx="14">
                  <c:v>16</c:v>
                </c:pt>
                <c:pt idx="15">
                  <c:v>9</c:v>
                </c:pt>
                <c:pt idx="16">
                  <c:v>4</c:v>
                </c:pt>
                <c:pt idx="17">
                  <c:v>3</c:v>
                </c:pt>
                <c:pt idx="18">
                  <c:v>1</c:v>
                </c:pt>
              </c:numCache>
            </c:numRef>
          </c:val>
        </c:ser>
        <c:dLbls>
          <c:showLegendKey val="0"/>
          <c:showVal val="0"/>
          <c:showCatName val="0"/>
          <c:showSerName val="0"/>
          <c:showPercent val="0"/>
          <c:showBubbleSize val="0"/>
        </c:dLbls>
        <c:gapWidth val="150"/>
        <c:axId val="39932672"/>
        <c:axId val="39934592"/>
      </c:barChart>
      <c:catAx>
        <c:axId val="3993267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6467417379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9934592"/>
        <c:crosses val="autoZero"/>
        <c:auto val="1"/>
        <c:lblAlgn val="ctr"/>
        <c:lblOffset val="100"/>
        <c:tickLblSkip val="1"/>
        <c:tickMarkSkip val="1"/>
        <c:noMultiLvlLbl val="0"/>
      </c:catAx>
      <c:valAx>
        <c:axId val="39934592"/>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3868051439"/>
            </c:manualLayout>
          </c:layout>
          <c:overlay val="0"/>
          <c:spPr>
            <a:noFill/>
            <a:ln w="25400">
              <a:noFill/>
            </a:ln>
          </c:spPr>
        </c:title>
        <c:numFmt formatCode="General"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399326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2016</a:t>
            </a:r>
          </a:p>
        </c:rich>
      </c:tx>
      <c:layout>
        <c:manualLayout>
          <c:xMode val="edge"/>
          <c:yMode val="edge"/>
          <c:x val="0.27103618255393019"/>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Feb-16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0.28282828282828282</c:v>
                </c:pt>
                <c:pt idx="1">
                  <c:v>0.13564213564213565</c:v>
                </c:pt>
                <c:pt idx="2">
                  <c:v>0.12554112554112554</c:v>
                </c:pt>
                <c:pt idx="3">
                  <c:v>5.3391053391053392E-2</c:v>
                </c:pt>
                <c:pt idx="4">
                  <c:v>6.9264069264069264E-2</c:v>
                </c:pt>
                <c:pt idx="5">
                  <c:v>0.13275613275613277</c:v>
                </c:pt>
                <c:pt idx="6">
                  <c:v>1.443001443001443E-3</c:v>
                </c:pt>
                <c:pt idx="7">
                  <c:v>0.19913419913419914</c:v>
                </c:pt>
              </c:numCache>
            </c:numRef>
          </c:val>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0.56160781367392942</c:v>
                </c:pt>
                <c:pt idx="1">
                  <c:v>3.1930879038317053E-2</c:v>
                </c:pt>
                <c:pt idx="2">
                  <c:v>4.0007513148009016E-2</c:v>
                </c:pt>
                <c:pt idx="3">
                  <c:v>4.3764087152516902E-2</c:v>
                </c:pt>
                <c:pt idx="4">
                  <c:v>6.8181818181818177E-2</c:v>
                </c:pt>
                <c:pt idx="5">
                  <c:v>0.21074380165289255</c:v>
                </c:pt>
                <c:pt idx="6">
                  <c:v>1.8782870022539445E-4</c:v>
                </c:pt>
                <c:pt idx="7">
                  <c:v>4.3576258452291509E-2</c:v>
                </c:pt>
              </c:numCache>
            </c:numRef>
          </c:val>
        </c:ser>
        <c:dLbls>
          <c:showLegendKey val="0"/>
          <c:showVal val="0"/>
          <c:showCatName val="0"/>
          <c:showSerName val="0"/>
          <c:showPercent val="0"/>
          <c:showBubbleSize val="0"/>
        </c:dLbls>
        <c:gapWidth val="150"/>
        <c:axId val="40293504"/>
        <c:axId val="40295424"/>
      </c:barChart>
      <c:catAx>
        <c:axId val="40293504"/>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35286136639"/>
              <c:y val="0.88384763242884601"/>
            </c:manualLayout>
          </c:layout>
          <c:overlay val="0"/>
          <c:spPr>
            <a:noFill/>
            <a:ln w="25400">
              <a:noFill/>
            </a:ln>
          </c:spPr>
        </c:title>
        <c:majorTickMark val="out"/>
        <c:minorTickMark val="none"/>
        <c:tickLblPos val="nextTo"/>
        <c:crossAx val="40295424"/>
        <c:crosses val="autoZero"/>
        <c:auto val="1"/>
        <c:lblAlgn val="ctr"/>
        <c:lblOffset val="100"/>
        <c:noMultiLvlLbl val="0"/>
      </c:catAx>
      <c:valAx>
        <c:axId val="40295424"/>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762612348397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402935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2016</a:t>
            </a:r>
          </a:p>
        </c:rich>
      </c:tx>
      <c:layout>
        <c:manualLayout>
          <c:xMode val="edge"/>
          <c:yMode val="edge"/>
          <c:x val="0.1629183662868684"/>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24.380434782608695</c:v>
                </c:pt>
                <c:pt idx="1">
                  <c:v>17.246987951807228</c:v>
                </c:pt>
                <c:pt idx="2">
                  <c:v>13.514367816091953</c:v>
                </c:pt>
                <c:pt idx="3">
                  <c:v>10.685714285714285</c:v>
                </c:pt>
                <c:pt idx="4">
                  <c:v>11.794270833333334</c:v>
                </c:pt>
                <c:pt idx="5">
                  <c:v>14.226315789473684</c:v>
                </c:pt>
                <c:pt idx="6">
                  <c:v>19.51048951048951</c:v>
                </c:pt>
                <c:pt idx="7">
                  <c:v>18.084070796460178</c:v>
                </c:pt>
              </c:numCache>
            </c:numRef>
          </c:val>
        </c:ser>
        <c:ser>
          <c:idx val="1"/>
          <c:order val="1"/>
          <c:tx>
            <c:strRef>
              <c:f>Data!$L$18</c:f>
              <c:strCache>
                <c:ptCount val="1"/>
                <c:pt idx="0">
                  <c:v>Median Time to Initial Appointment</c:v>
                </c:pt>
              </c:strCache>
            </c:strRef>
          </c:tx>
          <c:invertIfNegative val="0"/>
          <c:val>
            <c:numRef>
              <c:f>Data!$L$19:$L$30</c:f>
              <c:numCache>
                <c:formatCode>0.0</c:formatCode>
                <c:ptCount val="12"/>
                <c:pt idx="0">
                  <c:v>9</c:v>
                </c:pt>
                <c:pt idx="1">
                  <c:v>6</c:v>
                </c:pt>
                <c:pt idx="2">
                  <c:v>6</c:v>
                </c:pt>
                <c:pt idx="3">
                  <c:v>3</c:v>
                </c:pt>
                <c:pt idx="4">
                  <c:v>5</c:v>
                </c:pt>
                <c:pt idx="5">
                  <c:v>5</c:v>
                </c:pt>
                <c:pt idx="6">
                  <c:v>9</c:v>
                </c:pt>
                <c:pt idx="7">
                  <c:v>11</c:v>
                </c:pt>
              </c:numCache>
            </c:numRef>
          </c:val>
        </c:ser>
        <c:ser>
          <c:idx val="2"/>
          <c:order val="2"/>
          <c:tx>
            <c:strRef>
              <c:f>Data!$M$18</c:f>
              <c:strCache>
                <c:ptCount val="1"/>
                <c:pt idx="0">
                  <c:v>Mode Time to Initial Appointment</c:v>
                </c:pt>
              </c:strCache>
            </c:strRef>
          </c:tx>
          <c:invertIfNegative val="0"/>
          <c:val>
            <c:numRef>
              <c:f>Data!$M$19:$M$30</c:f>
              <c:numCache>
                <c:formatCode>General</c:formatCode>
                <c:ptCount val="12"/>
                <c:pt idx="0">
                  <c:v>1</c:v>
                </c:pt>
                <c:pt idx="1">
                  <c:v>1</c:v>
                </c:pt>
                <c:pt idx="2">
                  <c:v>1</c:v>
                </c:pt>
                <c:pt idx="3">
                  <c:v>1</c:v>
                </c:pt>
                <c:pt idx="4">
                  <c:v>1</c:v>
                </c:pt>
                <c:pt idx="5">
                  <c:v>1</c:v>
                </c:pt>
                <c:pt idx="6">
                  <c:v>1</c:v>
                </c:pt>
                <c:pt idx="7">
                  <c:v>1</c:v>
                </c:pt>
              </c:numCache>
            </c:numRef>
          </c:val>
        </c:ser>
        <c:dLbls>
          <c:showLegendKey val="0"/>
          <c:showVal val="0"/>
          <c:showCatName val="0"/>
          <c:showSerName val="0"/>
          <c:showPercent val="0"/>
          <c:showBubbleSize val="0"/>
        </c:dLbls>
        <c:gapWidth val="150"/>
        <c:axId val="40419712"/>
        <c:axId val="40421248"/>
      </c:barChart>
      <c:catAx>
        <c:axId val="40419712"/>
        <c:scaling>
          <c:orientation val="minMax"/>
        </c:scaling>
        <c:delete val="1"/>
        <c:axPos val="b"/>
        <c:majorTickMark val="out"/>
        <c:minorTickMark val="none"/>
        <c:tickLblPos val="nextTo"/>
        <c:crossAx val="40421248"/>
        <c:crosses val="autoZero"/>
        <c:auto val="1"/>
        <c:lblAlgn val="ctr"/>
        <c:lblOffset val="100"/>
        <c:noMultiLvlLbl val="0"/>
      </c:catAx>
      <c:valAx>
        <c:axId val="4042124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8173362788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404197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137</c:v>
                </c:pt>
                <c:pt idx="1">
                  <c:v>85</c:v>
                </c:pt>
                <c:pt idx="2">
                  <c:v>32</c:v>
                </c:pt>
                <c:pt idx="3">
                  <c:v>39</c:v>
                </c:pt>
                <c:pt idx="4">
                  <c:v>57</c:v>
                </c:pt>
                <c:pt idx="5">
                  <c:v>32</c:v>
                </c:pt>
                <c:pt idx="6">
                  <c:v>26</c:v>
                </c:pt>
                <c:pt idx="7">
                  <c:v>22</c:v>
                </c:pt>
                <c:pt idx="8">
                  <c:v>7</c:v>
                </c:pt>
                <c:pt idx="9">
                  <c:v>5</c:v>
                </c:pt>
                <c:pt idx="10">
                  <c:v>4</c:v>
                </c:pt>
                <c:pt idx="11">
                  <c:v>4</c:v>
                </c:pt>
                <c:pt idx="12">
                  <c:v>2</c:v>
                </c:pt>
              </c:numCache>
            </c:numRef>
          </c:val>
        </c:ser>
        <c:dLbls>
          <c:showLegendKey val="0"/>
          <c:showVal val="0"/>
          <c:showCatName val="0"/>
          <c:showSerName val="0"/>
          <c:showPercent val="0"/>
          <c:showBubbleSize val="0"/>
        </c:dLbls>
        <c:gapWidth val="150"/>
        <c:axId val="40005632"/>
        <c:axId val="40007552"/>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0.30309734513274339</c:v>
                </c:pt>
                <c:pt idx="1">
                  <c:v>0.49115044247787609</c:v>
                </c:pt>
                <c:pt idx="2">
                  <c:v>0.56194690265486724</c:v>
                </c:pt>
                <c:pt idx="3">
                  <c:v>0.64823008849557517</c:v>
                </c:pt>
                <c:pt idx="4">
                  <c:v>0.77433628318584069</c:v>
                </c:pt>
                <c:pt idx="5">
                  <c:v>0.84513274336283184</c:v>
                </c:pt>
                <c:pt idx="6">
                  <c:v>0.90265486725663713</c:v>
                </c:pt>
                <c:pt idx="7">
                  <c:v>0.95132743362831862</c:v>
                </c:pt>
                <c:pt idx="8">
                  <c:v>0.9668141592920354</c:v>
                </c:pt>
                <c:pt idx="9">
                  <c:v>0.97787610619469023</c:v>
                </c:pt>
                <c:pt idx="10">
                  <c:v>0.98672566371681414</c:v>
                </c:pt>
                <c:pt idx="11">
                  <c:v>0.99557522123893805</c:v>
                </c:pt>
                <c:pt idx="12">
                  <c:v>1</c:v>
                </c:pt>
              </c:numCache>
            </c:numRef>
          </c:val>
          <c:smooth val="0"/>
        </c:ser>
        <c:dLbls>
          <c:showLegendKey val="0"/>
          <c:showVal val="0"/>
          <c:showCatName val="0"/>
          <c:showSerName val="0"/>
          <c:showPercent val="0"/>
          <c:showBubbleSize val="0"/>
        </c:dLbls>
        <c:marker val="1"/>
        <c:smooth val="0"/>
        <c:axId val="40009088"/>
        <c:axId val="40010880"/>
      </c:lineChart>
      <c:catAx>
        <c:axId val="400056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007552"/>
        <c:crosses val="autoZero"/>
        <c:auto val="0"/>
        <c:lblAlgn val="ctr"/>
        <c:lblOffset val="100"/>
        <c:tickLblSkip val="1"/>
        <c:tickMarkSkip val="1"/>
        <c:noMultiLvlLbl val="0"/>
      </c:catAx>
      <c:valAx>
        <c:axId val="40007552"/>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005632"/>
        <c:crosses val="autoZero"/>
        <c:crossBetween val="between"/>
        <c:majorUnit val="40"/>
      </c:valAx>
      <c:catAx>
        <c:axId val="40009088"/>
        <c:scaling>
          <c:orientation val="minMax"/>
        </c:scaling>
        <c:delete val="1"/>
        <c:axPos val="b"/>
        <c:majorTickMark val="out"/>
        <c:minorTickMark val="none"/>
        <c:tickLblPos val="nextTo"/>
        <c:crossAx val="40010880"/>
        <c:crosses val="autoZero"/>
        <c:auto val="0"/>
        <c:lblAlgn val="ctr"/>
        <c:lblOffset val="100"/>
        <c:noMultiLvlLbl val="0"/>
      </c:catAx>
      <c:valAx>
        <c:axId val="40010880"/>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0009088"/>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14</c:v>
                </c:pt>
                <c:pt idx="1">
                  <c:v>10</c:v>
                </c:pt>
                <c:pt idx="2">
                  <c:v>4</c:v>
                </c:pt>
                <c:pt idx="3">
                  <c:v>3</c:v>
                </c:pt>
                <c:pt idx="4">
                  <c:v>1</c:v>
                </c:pt>
                <c:pt idx="5">
                  <c:v>0</c:v>
                </c:pt>
                <c:pt idx="6">
                  <c:v>0</c:v>
                </c:pt>
                <c:pt idx="7">
                  <c:v>0</c:v>
                </c:pt>
                <c:pt idx="8">
                  <c:v>0</c:v>
                </c:pt>
                <c:pt idx="9">
                  <c:v>0</c:v>
                </c:pt>
              </c:numCache>
            </c:numRef>
          </c:val>
        </c:ser>
        <c:dLbls>
          <c:showLegendKey val="0"/>
          <c:showVal val="0"/>
          <c:showCatName val="0"/>
          <c:showSerName val="0"/>
          <c:showPercent val="0"/>
          <c:showBubbleSize val="0"/>
        </c:dLbls>
        <c:gapWidth val="150"/>
        <c:axId val="40454400"/>
        <c:axId val="40456576"/>
      </c:barChart>
      <c:catAx>
        <c:axId val="4045440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456576"/>
        <c:crosses val="autoZero"/>
        <c:auto val="1"/>
        <c:lblAlgn val="ctr"/>
        <c:lblOffset val="100"/>
        <c:tickLblSkip val="1"/>
        <c:tickMarkSkip val="1"/>
        <c:noMultiLvlLbl val="0"/>
      </c:catAx>
      <c:valAx>
        <c:axId val="40456576"/>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454400"/>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44</c:v>
                </c:pt>
                <c:pt idx="1">
                  <c:v>83</c:v>
                </c:pt>
                <c:pt idx="2">
                  <c:v>29</c:v>
                </c:pt>
                <c:pt idx="3">
                  <c:v>17</c:v>
                </c:pt>
                <c:pt idx="4">
                  <c:v>3</c:v>
                </c:pt>
                <c:pt idx="5">
                  <c:v>4</c:v>
                </c:pt>
                <c:pt idx="6">
                  <c:v>6</c:v>
                </c:pt>
                <c:pt idx="7">
                  <c:v>3</c:v>
                </c:pt>
                <c:pt idx="8">
                  <c:v>3</c:v>
                </c:pt>
                <c:pt idx="9">
                  <c:v>3</c:v>
                </c:pt>
                <c:pt idx="10">
                  <c:v>2</c:v>
                </c:pt>
              </c:numCache>
            </c:numRef>
          </c:val>
        </c:ser>
        <c:dLbls>
          <c:showLegendKey val="0"/>
          <c:showVal val="0"/>
          <c:showCatName val="0"/>
          <c:showSerName val="0"/>
          <c:showPercent val="0"/>
          <c:showBubbleSize val="0"/>
        </c:dLbls>
        <c:gapWidth val="150"/>
        <c:axId val="40485248"/>
        <c:axId val="40487168"/>
      </c:barChart>
      <c:catAx>
        <c:axId val="4048524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487168"/>
        <c:crosses val="autoZero"/>
        <c:auto val="1"/>
        <c:lblAlgn val="ctr"/>
        <c:lblOffset val="100"/>
        <c:tickLblSkip val="1"/>
        <c:tickMarkSkip val="1"/>
        <c:noMultiLvlLbl val="0"/>
      </c:catAx>
      <c:valAx>
        <c:axId val="40487168"/>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48524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2016</a:t>
            </a:r>
          </a:p>
        </c:rich>
      </c:tx>
      <c:layout>
        <c:manualLayout>
          <c:xMode val="edge"/>
          <c:yMode val="edge"/>
          <c:x val="0.24390243902439024"/>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3296</c:v>
                </c:pt>
                <c:pt idx="1">
                  <c:v>3248</c:v>
                </c:pt>
                <c:pt idx="2">
                  <c:v>3236</c:v>
                </c:pt>
                <c:pt idx="3">
                  <c:v>3286</c:v>
                </c:pt>
                <c:pt idx="4">
                  <c:v>3313</c:v>
                </c:pt>
                <c:pt idx="5">
                  <c:v>3319</c:v>
                </c:pt>
                <c:pt idx="6">
                  <c:v>3350</c:v>
                </c:pt>
                <c:pt idx="7">
                  <c:v>3405</c:v>
                </c:pt>
              </c:numCache>
            </c:numRef>
          </c:val>
        </c:ser>
        <c:dLbls>
          <c:showLegendKey val="0"/>
          <c:showVal val="0"/>
          <c:showCatName val="0"/>
          <c:showSerName val="0"/>
          <c:showPercent val="0"/>
          <c:showBubbleSize val="0"/>
        </c:dLbls>
        <c:gapWidth val="150"/>
        <c:axId val="40135680"/>
        <c:axId val="40149760"/>
      </c:barChart>
      <c:catAx>
        <c:axId val="40135680"/>
        <c:scaling>
          <c:orientation val="minMax"/>
        </c:scaling>
        <c:delete val="1"/>
        <c:axPos val="b"/>
        <c:majorTickMark val="out"/>
        <c:minorTickMark val="none"/>
        <c:tickLblPos val="nextTo"/>
        <c:crossAx val="40149760"/>
        <c:crosses val="autoZero"/>
        <c:auto val="1"/>
        <c:lblAlgn val="ctr"/>
        <c:lblOffset val="100"/>
        <c:noMultiLvlLbl val="0"/>
      </c:catAx>
      <c:valAx>
        <c:axId val="40149760"/>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38129324743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40135680"/>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0</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0</c:v>
                </c:pt>
                <c:pt idx="1">
                  <c:v>3</c:v>
                </c:pt>
                <c:pt idx="2">
                  <c:v>4</c:v>
                </c:pt>
                <c:pt idx="3">
                  <c:v>8</c:v>
                </c:pt>
                <c:pt idx="4">
                  <c:v>6</c:v>
                </c:pt>
                <c:pt idx="5">
                  <c:v>6</c:v>
                </c:pt>
                <c:pt idx="6">
                  <c:v>2</c:v>
                </c:pt>
                <c:pt idx="7">
                  <c:v>2</c:v>
                </c:pt>
                <c:pt idx="8">
                  <c:v>1</c:v>
                </c:pt>
                <c:pt idx="9">
                  <c:v>0</c:v>
                </c:pt>
                <c:pt idx="10">
                  <c:v>0</c:v>
                </c:pt>
                <c:pt idx="11">
                  <c:v>0</c:v>
                </c:pt>
                <c:pt idx="12">
                  <c:v>0</c:v>
                </c:pt>
                <c:pt idx="13">
                  <c:v>0</c:v>
                </c:pt>
                <c:pt idx="14">
                  <c:v>0</c:v>
                </c:pt>
                <c:pt idx="15">
                  <c:v>0</c:v>
                </c:pt>
              </c:numCache>
            </c:numRef>
          </c:val>
        </c:ser>
        <c:dLbls>
          <c:showLegendKey val="0"/>
          <c:showVal val="0"/>
          <c:showCatName val="0"/>
          <c:showSerName val="0"/>
          <c:showPercent val="0"/>
          <c:showBubbleSize val="0"/>
        </c:dLbls>
        <c:gapWidth val="150"/>
        <c:axId val="40117760"/>
        <c:axId val="40119680"/>
      </c:barChart>
      <c:catAx>
        <c:axId val="4011776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119680"/>
        <c:crosses val="autoZero"/>
        <c:auto val="1"/>
        <c:lblAlgn val="ctr"/>
        <c:lblOffset val="100"/>
        <c:tickLblSkip val="1"/>
        <c:tickMarkSkip val="1"/>
        <c:noMultiLvlLbl val="0"/>
      </c:catAx>
      <c:valAx>
        <c:axId val="40119680"/>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4011776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2016</a:t>
            </a:r>
          </a:p>
        </c:rich>
      </c:tx>
      <c:layout>
        <c:manualLayout>
          <c:xMode val="edge"/>
          <c:yMode val="edge"/>
          <c:x val="0.21708337827634561"/>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Feb-16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0.37611940298507462</c:v>
                </c:pt>
                <c:pt idx="1">
                  <c:v>0.32537313432835818</c:v>
                </c:pt>
                <c:pt idx="2">
                  <c:v>7.7611940298507459E-2</c:v>
                </c:pt>
                <c:pt idx="3">
                  <c:v>4.7761194029850747E-2</c:v>
                </c:pt>
                <c:pt idx="4">
                  <c:v>2.0895522388059702E-2</c:v>
                </c:pt>
                <c:pt idx="5">
                  <c:v>2.9850746268656716E-2</c:v>
                </c:pt>
                <c:pt idx="6">
                  <c:v>0</c:v>
                </c:pt>
                <c:pt idx="7">
                  <c:v>0.12238805970149254</c:v>
                </c:pt>
              </c:numCache>
            </c:numRef>
          </c:val>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0.42162162162162165</c:v>
                </c:pt>
                <c:pt idx="1">
                  <c:v>0.29538950715421303</c:v>
                </c:pt>
                <c:pt idx="2">
                  <c:v>6.2003179650238473E-2</c:v>
                </c:pt>
                <c:pt idx="3">
                  <c:v>5.8505564387917326E-2</c:v>
                </c:pt>
                <c:pt idx="4">
                  <c:v>2.0985691573926869E-2</c:v>
                </c:pt>
                <c:pt idx="5">
                  <c:v>3.688394276629571E-2</c:v>
                </c:pt>
                <c:pt idx="6">
                  <c:v>4.1335453100158981E-3</c:v>
                </c:pt>
                <c:pt idx="7">
                  <c:v>0.10047694753577106</c:v>
                </c:pt>
              </c:numCache>
            </c:numRef>
          </c:val>
        </c:ser>
        <c:dLbls>
          <c:showLegendKey val="0"/>
          <c:showVal val="0"/>
          <c:showCatName val="0"/>
          <c:showSerName val="0"/>
          <c:showPercent val="0"/>
          <c:showBubbleSize val="0"/>
        </c:dLbls>
        <c:gapWidth val="150"/>
        <c:axId val="39976960"/>
        <c:axId val="39978880"/>
      </c:barChart>
      <c:catAx>
        <c:axId val="3997696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78543606704"/>
              <c:y val="0.88384754990925585"/>
            </c:manualLayout>
          </c:layout>
          <c:overlay val="0"/>
          <c:spPr>
            <a:noFill/>
            <a:ln w="25400">
              <a:noFill/>
            </a:ln>
          </c:spPr>
        </c:title>
        <c:majorTickMark val="out"/>
        <c:minorTickMark val="none"/>
        <c:tickLblPos val="nextTo"/>
        <c:crossAx val="39978880"/>
        <c:crosses val="autoZero"/>
        <c:auto val="1"/>
        <c:lblAlgn val="ctr"/>
        <c:lblOffset val="100"/>
        <c:noMultiLvlLbl val="0"/>
      </c:catAx>
      <c:valAx>
        <c:axId val="39978880"/>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465333956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399769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Relationships xmlns="http://schemas.openxmlformats.org/package/2006/relationships">
  <Relationship Id="rId1" Type="http://schemas.openxmlformats.org/officeDocument/2006/relationships/chart" Target="../charts/chart1.xml"/>
</Relationships>

</file>

<file path=xl/drawings/_rels/drawing10.xml.rels><?xml version="1.0" encoding="UTF-8"?>

<Relationships xmlns="http://schemas.openxmlformats.org/package/2006/relationships">
  <Relationship Id="rId1" Type="http://schemas.openxmlformats.org/officeDocument/2006/relationships/chart" Target="../charts/chart10.xml"/>
</Relationships>

</file>

<file path=xl/drawings/_rels/drawing11.xml.rels><?xml version="1.0" encoding="UTF-8"?>

<Relationships xmlns="http://schemas.openxmlformats.org/package/2006/relationships">
  <Relationship Id="rId1" Type="http://schemas.openxmlformats.org/officeDocument/2006/relationships/chart" Target="../charts/chart11.xml"/>
</Relationships>

</file>

<file path=xl/drawings/_rels/drawing12.xml.rels><?xml version="1.0" encoding="UTF-8"?>

<Relationships xmlns="http://schemas.openxmlformats.org/package/2006/relationships">
  <Relationship Id="rId1" Type="http://schemas.openxmlformats.org/officeDocument/2006/relationships/chart" Target="../charts/chart12.xml"/>
</Relationships>

</file>

<file path=xl/drawings/_rels/drawing13.xml.rels><?xml version="1.0" encoding="UTF-8"?>

<Relationships xmlns="http://schemas.openxmlformats.org/package/2006/relationships">
  <Relationship Id="rId1" Type="http://schemas.openxmlformats.org/officeDocument/2006/relationships/chart" Target="../charts/chart13.xml"/>
</Relationships>

</file>

<file path=xl/drawings/_rels/drawing14.xml.rels><?xml version="1.0" encoding="UTF-8"?>

<Relationships xmlns="http://schemas.openxmlformats.org/package/2006/relationships">
  <Relationship Id="rId1" Type="http://schemas.openxmlformats.org/officeDocument/2006/relationships/chart" Target="../charts/chart14.xml"/>
</Relationships>

</file>

<file path=xl/drawings/_rels/drawing2.xml.rels><?xml version="1.0" encoding="UTF-8"?>

<Relationships xmlns="http://schemas.openxmlformats.org/package/2006/relationships">
  <Relationship Id="rId1" Type="http://schemas.openxmlformats.org/officeDocument/2006/relationships/chart" Target="../charts/chart2.xml"/>
</Relationships>

</file>

<file path=xl/drawings/_rels/drawing3.xml.rels><?xml version="1.0" encoding="UTF-8"?>

<Relationships xmlns="http://schemas.openxmlformats.org/package/2006/relationships">
  <Relationship Id="rId1" Type="http://schemas.openxmlformats.org/officeDocument/2006/relationships/chart" Target="../charts/chart3.xml"/>
</Relationships>

</file>

<file path=xl/drawings/_rels/drawing4.xml.rels><?xml version="1.0" encoding="UTF-8"?>

<Relationships xmlns="http://schemas.openxmlformats.org/package/2006/relationships">
  <Relationship Id="rId1" Type="http://schemas.openxmlformats.org/officeDocument/2006/relationships/chart" Target="../charts/chart4.xml"/>
</Relationships>

</file>

<file path=xl/drawings/_rels/drawing5.xml.rels><?xml version="1.0" encoding="UTF-8"?>

<Relationships xmlns="http://schemas.openxmlformats.org/package/2006/relationships">
  <Relationship Id="rId1" Type="http://schemas.openxmlformats.org/officeDocument/2006/relationships/chart" Target="../charts/chart5.xml"/>
</Relationships>

</file>

<file path=xl/drawings/_rels/drawing6.xml.rels><?xml version="1.0" encoding="UTF-8"?>

<Relationships xmlns="http://schemas.openxmlformats.org/package/2006/relationships">
  <Relationship Id="rId1" Type="http://schemas.openxmlformats.org/officeDocument/2006/relationships/chart" Target="../charts/chart6.xml"/>
</Relationships>

</file>

<file path=xl/drawings/_rels/drawing7.xml.rels><?xml version="1.0" encoding="UTF-8"?>

<Relationships xmlns="http://schemas.openxmlformats.org/package/2006/relationships">
  <Relationship Id="rId1" Type="http://schemas.openxmlformats.org/officeDocument/2006/relationships/chart" Target="../charts/chart7.xml"/>
</Relationships>

</file>

<file path=xl/drawings/_rels/drawing8.xml.rels><?xml version="1.0" encoding="UTF-8"?>

<Relationships xmlns="http://schemas.openxmlformats.org/package/2006/relationships">
  <Relationship Id="rId1" Type="http://schemas.openxmlformats.org/officeDocument/2006/relationships/chart" Target="../charts/chart8.xml"/>
</Relationships>

</file>

<file path=xl/drawings/_rels/drawing9.xml.rels><?xml version="1.0" encoding="UTF-8"?>

<Relationships xmlns="http://schemas.openxmlformats.org/package/2006/relationships">
  <Relationship Id="rId1" Type="http://schemas.openxmlformats.org/officeDocument/2006/relationships/chart" Target="../charts/chart9.xml"/>
</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3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6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7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3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3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47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7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41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5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5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4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 Id="rId2" Type="http://schemas.openxmlformats.org/officeDocument/2006/relationships/drawing" Target="../drawings/drawing13.xml"/>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 Id="rId2" Type="http://schemas.openxmlformats.org/officeDocument/2006/relationships/drawing" Target="../drawings/drawing14.xml"/>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7" t="s">
        <v>40</v>
      </c>
      <c r="B1" s="178"/>
    </row>
    <row r="2" spans="1:2" ht="15.75" x14ac:dyDescent="0.25">
      <c r="A2" s="179"/>
      <c r="B2" s="179"/>
    </row>
    <row r="3" spans="1:2" ht="21" x14ac:dyDescent="0.35">
      <c r="A3" s="180" t="s">
        <v>47</v>
      </c>
      <c r="B3" s="181"/>
    </row>
    <row r="4" spans="1:2" x14ac:dyDescent="0.25">
      <c r="A4" s="54"/>
      <c r="B4" s="54"/>
    </row>
    <row r="5" spans="1:2" x14ac:dyDescent="0.25">
      <c r="A5" s="54" t="s">
        <v>111</v>
      </c>
      <c r="B5" s="54"/>
    </row>
    <row r="6" spans="1:2" x14ac:dyDescent="0.25">
      <c r="A6" s="54"/>
      <c r="B6" s="54" t="s">
        <v>178</v>
      </c>
    </row>
    <row r="7" spans="1:2" x14ac:dyDescent="0.25">
      <c r="A7" s="54"/>
      <c r="B7" s="54"/>
    </row>
    <row r="8" spans="1:2" x14ac:dyDescent="0.25">
      <c r="A8" s="54" t="s">
        <v>45</v>
      </c>
      <c r="B8" s="54"/>
    </row>
    <row r="9" spans="1:2" x14ac:dyDescent="0.25">
      <c r="A9" s="54"/>
      <c r="B9" s="54" t="s">
        <v>46</v>
      </c>
    </row>
    <row r="10" spans="1:2" x14ac:dyDescent="0.25">
      <c r="A10" s="54"/>
      <c r="B10" s="54"/>
    </row>
    <row r="11" spans="1:2" x14ac:dyDescent="0.25">
      <c r="A11" s="54" t="s">
        <v>42</v>
      </c>
      <c r="B11" s="54"/>
    </row>
    <row r="12" spans="1:2" x14ac:dyDescent="0.25">
      <c r="A12" s="54"/>
      <c r="B12" s="54"/>
    </row>
    <row r="13" spans="1:2" x14ac:dyDescent="0.25">
      <c r="A13" s="118" t="s">
        <v>41</v>
      </c>
      <c r="B13" s="54"/>
    </row>
    <row r="14" spans="1:2" x14ac:dyDescent="0.25">
      <c r="A14" s="54"/>
      <c r="B14" s="54" t="s">
        <v>126</v>
      </c>
    </row>
    <row r="15" spans="1:2" x14ac:dyDescent="0.25">
      <c r="A15" s="54"/>
      <c r="B15" s="54" t="s">
        <v>127</v>
      </c>
    </row>
    <row r="16" spans="1:2" x14ac:dyDescent="0.25">
      <c r="A16" s="54"/>
      <c r="B16" s="54" t="s">
        <v>128</v>
      </c>
    </row>
    <row r="17" spans="1:3" x14ac:dyDescent="0.25">
      <c r="A17" s="54"/>
      <c r="B17" s="54" t="s">
        <v>129</v>
      </c>
    </row>
    <row r="18" spans="1:3" x14ac:dyDescent="0.25">
      <c r="A18" s="54"/>
      <c r="B18" s="54" t="s">
        <v>130</v>
      </c>
    </row>
    <row r="19" spans="1:3" x14ac:dyDescent="0.25">
      <c r="A19" s="54"/>
      <c r="B19" s="54" t="s">
        <v>131</v>
      </c>
    </row>
    <row r="20" spans="1:3" x14ac:dyDescent="0.25">
      <c r="A20" s="54"/>
      <c r="B20" s="54" t="s">
        <v>179</v>
      </c>
    </row>
    <row r="21" spans="1:3" x14ac:dyDescent="0.25">
      <c r="A21" s="54"/>
      <c r="B21" s="54"/>
    </row>
    <row r="22" spans="1:3" ht="68.25" customHeight="1" x14ac:dyDescent="0.25">
      <c r="A22" s="119" t="s">
        <v>109</v>
      </c>
      <c r="B22" s="55" t="s">
        <v>180</v>
      </c>
      <c r="C22" s="40"/>
    </row>
    <row r="23" spans="1:3" x14ac:dyDescent="0.25">
      <c r="A23" s="54"/>
      <c r="B23" s="54"/>
    </row>
    <row r="24" spans="1:3" x14ac:dyDescent="0.25">
      <c r="A24" s="118" t="s">
        <v>43</v>
      </c>
      <c r="B24" s="54"/>
    </row>
    <row r="25" spans="1:3" ht="22.5" customHeight="1" x14ac:dyDescent="0.25">
      <c r="A25" s="54"/>
      <c r="B25" s="54" t="s">
        <v>132</v>
      </c>
    </row>
    <row r="26" spans="1:3" ht="18.75" customHeight="1" x14ac:dyDescent="0.25">
      <c r="A26" s="54"/>
      <c r="B26" s="54" t="s">
        <v>133</v>
      </c>
    </row>
    <row r="27" spans="1:3" ht="18.75" customHeight="1" x14ac:dyDescent="0.25">
      <c r="A27" s="54"/>
      <c r="B27" s="54" t="s">
        <v>134</v>
      </c>
    </row>
    <row r="28" spans="1:3" ht="18.75" customHeight="1" x14ac:dyDescent="0.25">
      <c r="A28" s="54"/>
      <c r="B28" s="54" t="s">
        <v>135</v>
      </c>
    </row>
    <row r="29" spans="1:3" ht="18.75" customHeight="1" x14ac:dyDescent="0.25">
      <c r="A29" s="54"/>
      <c r="B29" s="54" t="s">
        <v>136</v>
      </c>
    </row>
    <row r="30" spans="1:3" ht="18.75" customHeight="1" x14ac:dyDescent="0.25">
      <c r="A30" s="54"/>
      <c r="B30" s="54" t="s">
        <v>137</v>
      </c>
    </row>
    <row r="31" spans="1:3" ht="18.75" customHeight="1" x14ac:dyDescent="0.25">
      <c r="A31" s="54"/>
      <c r="B31" s="54" t="s">
        <v>138</v>
      </c>
    </row>
    <row r="32" spans="1:3" ht="18.75" customHeight="1" x14ac:dyDescent="0.25">
      <c r="A32" s="54"/>
      <c r="B32" s="54" t="s">
        <v>139</v>
      </c>
    </row>
    <row r="33" spans="1:2" ht="18.75" customHeight="1" x14ac:dyDescent="0.25">
      <c r="A33" s="54"/>
      <c r="B33" s="54" t="s">
        <v>140</v>
      </c>
    </row>
    <row r="34" spans="1:2" ht="18.75" customHeight="1" x14ac:dyDescent="0.25">
      <c r="A34" s="54"/>
      <c r="B34" s="54" t="s">
        <v>141</v>
      </c>
    </row>
    <row r="35" spans="1:2" ht="18.75" customHeight="1" x14ac:dyDescent="0.25">
      <c r="A35" s="54"/>
      <c r="B35" s="54" t="s">
        <v>142</v>
      </c>
    </row>
    <row r="36" spans="1:2" ht="18.75" customHeight="1" x14ac:dyDescent="0.25">
      <c r="A36" s="54"/>
      <c r="B36" s="54" t="s">
        <v>143</v>
      </c>
    </row>
    <row r="37" spans="1:2" ht="18.75" customHeight="1" x14ac:dyDescent="0.25">
      <c r="A37" s="54"/>
      <c r="B37" s="54" t="s">
        <v>144</v>
      </c>
    </row>
    <row r="38" spans="1:2" ht="18.75" customHeight="1" x14ac:dyDescent="0.25">
      <c r="A38" s="54"/>
      <c r="B38" s="54"/>
    </row>
    <row r="39" spans="1:2" ht="22.5" customHeight="1" x14ac:dyDescent="0.25">
      <c r="A39" s="119" t="s">
        <v>145</v>
      </c>
      <c r="B39" s="56"/>
    </row>
    <row r="40" spans="1:2" ht="29.25" customHeight="1" x14ac:dyDescent="0.25">
      <c r="A40" s="54"/>
      <c r="B40" s="57" t="s">
        <v>146</v>
      </c>
    </row>
    <row r="41" spans="1:2" ht="44.25" customHeight="1" x14ac:dyDescent="0.25">
      <c r="A41" s="54"/>
      <c r="B41" s="58" t="s">
        <v>147</v>
      </c>
    </row>
    <row r="42" spans="1:2" ht="26.25" customHeight="1" x14ac:dyDescent="0.25">
      <c r="A42" s="54"/>
      <c r="B42" s="58" t="s">
        <v>148</v>
      </c>
    </row>
    <row r="43" spans="1:2" ht="25.5" customHeight="1" x14ac:dyDescent="0.25">
      <c r="A43" s="54"/>
      <c r="B43" s="58" t="s">
        <v>174</v>
      </c>
    </row>
    <row r="44" spans="1:2" ht="57" customHeight="1" x14ac:dyDescent="0.25">
      <c r="A44" s="54"/>
      <c r="B44" s="58" t="s">
        <v>149</v>
      </c>
    </row>
    <row r="45" spans="1:2" ht="41.25" customHeight="1" x14ac:dyDescent="0.25">
      <c r="A45" s="54"/>
      <c r="B45" s="58" t="s">
        <v>150</v>
      </c>
    </row>
    <row r="46" spans="1:2" ht="40.5" customHeight="1" x14ac:dyDescent="0.25">
      <c r="A46" s="54"/>
      <c r="B46" s="58" t="s">
        <v>151</v>
      </c>
    </row>
    <row r="47" spans="1:2" ht="22.5" customHeight="1" x14ac:dyDescent="0.25">
      <c r="A47" s="54"/>
      <c r="B47" s="58" t="s">
        <v>152</v>
      </c>
    </row>
    <row r="48" spans="1:2" s="5" customFormat="1" x14ac:dyDescent="0.25">
      <c r="A48" s="56"/>
      <c r="B48" s="58"/>
    </row>
    <row r="49" spans="1:2" s="5" customFormat="1" ht="22.5" customHeight="1" x14ac:dyDescent="0.25">
      <c r="A49" s="120" t="s">
        <v>110</v>
      </c>
      <c r="B49" s="57"/>
    </row>
    <row r="50" spans="1:2" s="5" customFormat="1" ht="36" customHeight="1" x14ac:dyDescent="0.25">
      <c r="A50" s="56"/>
      <c r="B50" s="59" t="s">
        <v>175</v>
      </c>
    </row>
    <row r="51" spans="1:2" s="5" customFormat="1" ht="36.75" customHeight="1" x14ac:dyDescent="0.25">
      <c r="A51" s="56"/>
      <c r="B51" s="59" t="s">
        <v>177</v>
      </c>
    </row>
    <row r="52" spans="1:2" s="5" customFormat="1" ht="30" customHeight="1" x14ac:dyDescent="0.25">
      <c r="A52" s="56"/>
      <c r="B52" s="59" t="s">
        <v>153</v>
      </c>
    </row>
    <row r="53" spans="1:2" s="5" customFormat="1" ht="35.25" customHeight="1" x14ac:dyDescent="0.25">
      <c r="A53" s="56"/>
      <c r="B53" s="59" t="s">
        <v>176</v>
      </c>
    </row>
    <row r="54" spans="1:2" s="5" customFormat="1" ht="37.5" customHeight="1" x14ac:dyDescent="0.25">
      <c r="A54" s="56"/>
      <c r="B54" s="59" t="s">
        <v>154</v>
      </c>
    </row>
    <row r="55" spans="1:2" s="5" customFormat="1" ht="21.75" customHeight="1" x14ac:dyDescent="0.25">
      <c r="A55" s="56"/>
      <c r="B55" s="59" t="s">
        <v>155</v>
      </c>
    </row>
    <row r="56" spans="1:2" s="5" customFormat="1" x14ac:dyDescent="0.25">
      <c r="A56" s="56"/>
      <c r="B56" s="59" t="s">
        <v>156</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5" zoomScaleNormal="10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2" t="str">
        <f>Data!R34&amp;"9"</f>
        <v>CSA Monthly Report for February 2016, Report 9</v>
      </c>
      <c r="B1" s="186"/>
      <c r="C1" s="186"/>
      <c r="D1" s="186"/>
      <c r="E1" s="186"/>
      <c r="F1" s="186"/>
      <c r="G1" s="186"/>
      <c r="H1" s="186"/>
      <c r="I1" s="186"/>
      <c r="J1" s="186"/>
      <c r="K1" s="186"/>
      <c r="L1" s="186"/>
      <c r="M1" s="187"/>
      <c r="N1" s="116"/>
      <c r="O1" s="5"/>
    </row>
    <row r="2" spans="1:15" x14ac:dyDescent="0.25">
      <c r="A2" s="60"/>
      <c r="B2" s="56"/>
      <c r="C2" s="56"/>
      <c r="D2" s="56"/>
      <c r="E2" s="56"/>
      <c r="F2" s="56"/>
      <c r="G2" s="56"/>
      <c r="H2" s="56"/>
      <c r="I2" s="56"/>
      <c r="J2" s="56"/>
      <c r="K2" s="56"/>
      <c r="L2" s="56"/>
      <c r="M2" s="61"/>
    </row>
    <row r="3" spans="1:15" x14ac:dyDescent="0.25">
      <c r="A3" s="60"/>
      <c r="B3" s="56"/>
      <c r="C3" s="56"/>
      <c r="D3" s="56"/>
      <c r="E3" s="56"/>
      <c r="F3" s="56"/>
      <c r="G3" s="56"/>
      <c r="H3" s="56"/>
      <c r="I3" s="56"/>
      <c r="J3" s="56"/>
      <c r="K3" s="56"/>
      <c r="L3" s="56"/>
      <c r="M3" s="61"/>
    </row>
    <row r="4" spans="1:15" x14ac:dyDescent="0.25">
      <c r="A4" s="60"/>
      <c r="B4" s="56"/>
      <c r="C4" s="56"/>
      <c r="D4" s="56"/>
      <c r="E4" s="56"/>
      <c r="F4" s="56"/>
      <c r="G4" s="56"/>
      <c r="H4" s="56"/>
      <c r="I4" s="56"/>
      <c r="J4" s="56"/>
      <c r="K4" s="56"/>
      <c r="L4" s="56"/>
      <c r="M4" s="61"/>
    </row>
    <row r="5" spans="1:15" x14ac:dyDescent="0.25">
      <c r="A5" s="60"/>
      <c r="B5" s="56"/>
      <c r="C5" s="56"/>
      <c r="D5" s="56"/>
      <c r="E5" s="56"/>
      <c r="F5" s="56"/>
      <c r="G5" s="56"/>
      <c r="H5" s="56"/>
      <c r="I5" s="56"/>
      <c r="J5" s="56"/>
      <c r="K5" s="56"/>
      <c r="L5" s="56"/>
      <c r="M5" s="61"/>
    </row>
    <row r="6" spans="1:15" x14ac:dyDescent="0.25">
      <c r="A6" s="60"/>
      <c r="B6" s="56"/>
      <c r="C6" s="56"/>
      <c r="D6" s="56"/>
      <c r="E6" s="56"/>
      <c r="F6" s="56"/>
      <c r="G6" s="56"/>
      <c r="H6" s="56"/>
      <c r="I6" s="56"/>
      <c r="J6" s="56"/>
      <c r="K6" s="56"/>
      <c r="L6" s="56"/>
      <c r="M6" s="61"/>
    </row>
    <row r="7" spans="1:15" x14ac:dyDescent="0.25">
      <c r="A7" s="60"/>
      <c r="B7" s="56"/>
      <c r="C7" s="56"/>
      <c r="D7" s="56"/>
      <c r="E7" s="56"/>
      <c r="F7" s="56"/>
      <c r="G7" s="56"/>
      <c r="H7" s="56"/>
      <c r="I7" s="56"/>
      <c r="J7" s="56"/>
      <c r="K7" s="56"/>
      <c r="L7" s="56"/>
      <c r="M7" s="61"/>
    </row>
    <row r="8" spans="1:15" x14ac:dyDescent="0.25">
      <c r="A8" s="60"/>
      <c r="B8" s="56"/>
      <c r="C8" s="56"/>
      <c r="D8" s="56"/>
      <c r="E8" s="56"/>
      <c r="F8" s="56"/>
      <c r="G8" s="56"/>
      <c r="H8" s="56"/>
      <c r="I8" s="56"/>
      <c r="J8" s="56"/>
      <c r="K8" s="56"/>
      <c r="L8" s="56"/>
      <c r="M8" s="61"/>
    </row>
    <row r="9" spans="1:15" x14ac:dyDescent="0.25">
      <c r="A9" s="60"/>
      <c r="B9" s="56"/>
      <c r="C9" s="56"/>
      <c r="D9" s="56"/>
      <c r="E9" s="56"/>
      <c r="F9" s="56"/>
      <c r="G9" s="56"/>
      <c r="H9" s="56"/>
      <c r="I9" s="56"/>
      <c r="J9" s="56"/>
      <c r="K9" s="56"/>
      <c r="L9" s="56"/>
      <c r="M9" s="61"/>
    </row>
    <row r="10" spans="1:15" x14ac:dyDescent="0.25">
      <c r="A10" s="60"/>
      <c r="B10" s="56"/>
      <c r="C10" s="56"/>
      <c r="D10" s="56"/>
      <c r="E10" s="56"/>
      <c r="F10" s="56"/>
      <c r="G10" s="56"/>
      <c r="H10" s="56"/>
      <c r="I10" s="56"/>
      <c r="J10" s="56"/>
      <c r="K10" s="56"/>
      <c r="L10" s="56"/>
      <c r="M10" s="61"/>
    </row>
    <row r="11" spans="1:15" x14ac:dyDescent="0.25">
      <c r="A11" s="60"/>
      <c r="B11" s="56"/>
      <c r="C11" s="56"/>
      <c r="D11" s="56"/>
      <c r="E11" s="56"/>
      <c r="F11" s="56"/>
      <c r="G11" s="56"/>
      <c r="H11" s="56"/>
      <c r="I11" s="56"/>
      <c r="J11" s="56"/>
      <c r="K11" s="56"/>
      <c r="L11" s="56"/>
      <c r="M11" s="61"/>
    </row>
    <row r="12" spans="1:15" x14ac:dyDescent="0.25">
      <c r="A12" s="60"/>
      <c r="B12" s="56"/>
      <c r="C12" s="56"/>
      <c r="D12" s="56"/>
      <c r="E12" s="56"/>
      <c r="F12" s="56"/>
      <c r="G12" s="56"/>
      <c r="H12" s="56"/>
      <c r="I12" s="56"/>
      <c r="J12" s="56"/>
      <c r="K12" s="56"/>
      <c r="L12" s="56"/>
      <c r="M12" s="61"/>
    </row>
    <row r="13" spans="1:15" x14ac:dyDescent="0.25">
      <c r="A13" s="60"/>
      <c r="B13" s="56"/>
      <c r="C13" s="56"/>
      <c r="D13" s="56"/>
      <c r="E13" s="56"/>
      <c r="F13" s="56"/>
      <c r="G13" s="56"/>
      <c r="H13" s="56"/>
      <c r="I13" s="56"/>
      <c r="J13" s="56"/>
      <c r="K13" s="56"/>
      <c r="L13" s="56"/>
      <c r="M13" s="61"/>
    </row>
    <row r="14" spans="1:15" ht="77.25" customHeight="1" x14ac:dyDescent="0.25">
      <c r="A14" s="60"/>
      <c r="B14" s="56"/>
      <c r="C14" s="56"/>
      <c r="D14" s="56"/>
      <c r="E14" s="56"/>
      <c r="F14" s="56"/>
      <c r="G14" s="56"/>
      <c r="H14" s="56"/>
      <c r="I14" s="56"/>
      <c r="J14" s="56"/>
      <c r="K14" s="56"/>
      <c r="L14" s="56"/>
      <c r="M14" s="61"/>
    </row>
    <row r="15" spans="1:15" x14ac:dyDescent="0.25">
      <c r="A15" s="60"/>
      <c r="B15" s="56"/>
      <c r="C15" s="56"/>
      <c r="D15" s="56"/>
      <c r="E15" s="56"/>
      <c r="F15" s="56"/>
      <c r="G15" s="56"/>
      <c r="H15" s="56"/>
      <c r="I15" s="56"/>
      <c r="J15" s="56"/>
      <c r="K15" s="56"/>
      <c r="L15" s="56"/>
      <c r="M15" s="61"/>
    </row>
    <row r="16" spans="1:15" x14ac:dyDescent="0.25">
      <c r="A16" s="60"/>
      <c r="B16" s="56"/>
      <c r="C16" s="56"/>
      <c r="D16" s="56"/>
      <c r="E16" s="56"/>
      <c r="F16" s="56"/>
      <c r="G16" s="56"/>
      <c r="H16" s="56"/>
      <c r="I16" s="56"/>
      <c r="J16" s="56"/>
      <c r="K16" s="56"/>
      <c r="L16" s="56"/>
      <c r="M16" s="61"/>
    </row>
    <row r="17" spans="1:13" x14ac:dyDescent="0.25">
      <c r="A17" s="60"/>
      <c r="B17" s="56"/>
      <c r="C17" s="56"/>
      <c r="D17" s="56"/>
      <c r="E17" s="56"/>
      <c r="F17" s="56"/>
      <c r="G17" s="56"/>
      <c r="H17" s="56"/>
      <c r="I17" s="56"/>
      <c r="J17" s="56"/>
      <c r="K17" s="56"/>
      <c r="L17" s="56"/>
      <c r="M17" s="61"/>
    </row>
    <row r="18" spans="1:13" x14ac:dyDescent="0.25">
      <c r="A18" s="60"/>
      <c r="B18" s="56"/>
      <c r="C18" s="56"/>
      <c r="D18" s="56"/>
      <c r="E18" s="56"/>
      <c r="F18" s="56"/>
      <c r="G18" s="56"/>
      <c r="H18" s="56"/>
      <c r="I18" s="56"/>
      <c r="J18" s="56"/>
      <c r="K18" s="56"/>
      <c r="L18" s="56"/>
      <c r="M18" s="61"/>
    </row>
    <row r="19" spans="1:13" x14ac:dyDescent="0.25">
      <c r="A19" s="60"/>
      <c r="B19" s="56"/>
      <c r="C19" s="56"/>
      <c r="D19" s="56"/>
      <c r="E19" s="56"/>
      <c r="F19" s="56"/>
      <c r="G19" s="56"/>
      <c r="H19" s="56"/>
      <c r="I19" s="56"/>
      <c r="J19" s="56"/>
      <c r="K19" s="56"/>
      <c r="L19" s="56"/>
      <c r="M19" s="61"/>
    </row>
    <row r="20" spans="1:13" x14ac:dyDescent="0.25">
      <c r="A20" s="60"/>
      <c r="B20" s="56"/>
      <c r="C20" s="56"/>
      <c r="D20" s="56"/>
      <c r="E20" s="56"/>
      <c r="F20" s="56"/>
      <c r="G20" s="56"/>
      <c r="H20" s="56"/>
      <c r="I20" s="56"/>
      <c r="J20" s="56"/>
      <c r="K20" s="56"/>
      <c r="L20" s="56"/>
      <c r="M20" s="61"/>
    </row>
    <row r="21" spans="1:13" x14ac:dyDescent="0.25">
      <c r="A21" s="60"/>
      <c r="B21" s="56"/>
      <c r="C21" s="56"/>
      <c r="D21" s="56"/>
      <c r="E21" s="56"/>
      <c r="F21" s="56"/>
      <c r="G21" s="56"/>
      <c r="H21" s="56"/>
      <c r="I21" s="56"/>
      <c r="J21" s="56"/>
      <c r="K21" s="56"/>
      <c r="L21" s="56"/>
      <c r="M21" s="61"/>
    </row>
    <row r="22" spans="1:13" x14ac:dyDescent="0.25">
      <c r="A22" s="60"/>
      <c r="B22" s="56"/>
      <c r="C22" s="56"/>
      <c r="D22" s="56"/>
      <c r="E22" s="56"/>
      <c r="F22" s="56"/>
      <c r="G22" s="56"/>
      <c r="H22" s="56"/>
      <c r="I22" s="56"/>
      <c r="J22" s="56"/>
      <c r="K22" s="56"/>
      <c r="L22" s="56"/>
      <c r="M22" s="61"/>
    </row>
    <row r="23" spans="1:13" x14ac:dyDescent="0.25">
      <c r="A23" s="60"/>
      <c r="B23" s="56"/>
      <c r="C23" s="56"/>
      <c r="D23" s="56"/>
      <c r="E23" s="56"/>
      <c r="F23" s="56"/>
      <c r="G23" s="56"/>
      <c r="H23" s="56"/>
      <c r="I23" s="56"/>
      <c r="J23" s="56"/>
      <c r="K23" s="56"/>
      <c r="L23" s="56"/>
      <c r="M23" s="61"/>
    </row>
    <row r="24" spans="1:13" s="14" customFormat="1" x14ac:dyDescent="0.25">
      <c r="A24" s="62"/>
      <c r="B24" s="63"/>
      <c r="C24" s="63"/>
      <c r="D24" s="63"/>
      <c r="E24" s="63"/>
      <c r="F24" s="63"/>
      <c r="G24" s="63"/>
      <c r="H24" s="63"/>
      <c r="I24" s="63"/>
      <c r="J24" s="63"/>
      <c r="K24" s="63"/>
      <c r="L24" s="63"/>
      <c r="M24" s="64"/>
    </row>
    <row r="25" spans="1:13" x14ac:dyDescent="0.25">
      <c r="A25" s="60"/>
      <c r="B25" s="56"/>
      <c r="C25" s="56"/>
      <c r="D25" s="56"/>
      <c r="E25" s="56"/>
      <c r="F25" s="56"/>
      <c r="G25" s="56"/>
      <c r="H25" s="56"/>
      <c r="I25" s="56"/>
      <c r="J25" s="56"/>
      <c r="K25" s="56"/>
      <c r="L25" s="56"/>
      <c r="M25" s="61"/>
    </row>
    <row r="26" spans="1:13" x14ac:dyDescent="0.25">
      <c r="A26" s="60"/>
      <c r="B26" s="56"/>
      <c r="C26" s="56"/>
      <c r="D26" s="56"/>
      <c r="E26" s="56"/>
      <c r="F26" s="56"/>
      <c r="G26" s="56"/>
      <c r="H26" s="56"/>
      <c r="I26" s="56"/>
      <c r="J26" s="56"/>
      <c r="K26" s="56"/>
      <c r="L26" s="56"/>
      <c r="M26" s="61"/>
    </row>
    <row r="27" spans="1:13" ht="30" x14ac:dyDescent="0.25">
      <c r="A27" s="62"/>
      <c r="B27" s="65"/>
      <c r="C27" s="66"/>
      <c r="D27" s="82" t="str">
        <f>Data!A106</f>
        <v>Goals Met</v>
      </c>
      <c r="E27" s="82" t="str">
        <f>Data!A107</f>
        <v>Consent Withdrawn</v>
      </c>
      <c r="F27" s="82" t="str">
        <f>Data!A108</f>
        <v>Not SED</v>
      </c>
      <c r="G27" s="82" t="str">
        <f>Data!A109</f>
        <v>Family Moved</v>
      </c>
      <c r="H27" s="82" t="str">
        <f>Data!A110</f>
        <v>Disenrolled MH</v>
      </c>
      <c r="I27" s="82" t="str">
        <f>Data!A111</f>
        <v>Out of Home</v>
      </c>
      <c r="J27" s="82" t="str">
        <f>Data!A112</f>
        <v>Youth 21</v>
      </c>
      <c r="K27" s="82" t="str">
        <f>Data!A113</f>
        <v>Other</v>
      </c>
      <c r="L27" s="65"/>
      <c r="M27" s="61"/>
    </row>
    <row r="28" spans="1:13" x14ac:dyDescent="0.25">
      <c r="A28" s="60"/>
      <c r="B28" s="69" t="s">
        <v>39</v>
      </c>
      <c r="C28" s="70" t="str">
        <f>Data!R21</f>
        <v>Feb-16 (%)</v>
      </c>
      <c r="D28" s="92">
        <f>Data!C106</f>
        <v>0.37611940298507462</v>
      </c>
      <c r="E28" s="92">
        <f>Data!C107</f>
        <v>0.32537313432835818</v>
      </c>
      <c r="F28" s="92">
        <f>Data!C108</f>
        <v>7.7611940298507459E-2</v>
      </c>
      <c r="G28" s="92">
        <f>Data!C109</f>
        <v>4.7761194029850747E-2</v>
      </c>
      <c r="H28" s="92">
        <f>Data!C110</f>
        <v>2.0895522388059702E-2</v>
      </c>
      <c r="I28" s="92">
        <f>Data!C111</f>
        <v>2.9850746268656716E-2</v>
      </c>
      <c r="J28" s="92">
        <f>Data!C112</f>
        <v>0</v>
      </c>
      <c r="K28" s="92">
        <f>Data!C113</f>
        <v>0.12238805970149254</v>
      </c>
      <c r="L28" s="83"/>
      <c r="M28" s="61"/>
    </row>
    <row r="29" spans="1:13" x14ac:dyDescent="0.25">
      <c r="A29" s="60"/>
      <c r="B29" s="73" t="s">
        <v>39</v>
      </c>
      <c r="C29" s="74" t="s">
        <v>44</v>
      </c>
      <c r="D29" s="92">
        <f>Data!G106</f>
        <v>0.42162162162162165</v>
      </c>
      <c r="E29" s="92">
        <f>Data!G107</f>
        <v>0.29538950715421303</v>
      </c>
      <c r="F29" s="92">
        <f>Data!G108</f>
        <v>6.2003179650238473E-2</v>
      </c>
      <c r="G29" s="92">
        <f>Data!G109</f>
        <v>5.8505564387917326E-2</v>
      </c>
      <c r="H29" s="92">
        <f>Data!G110</f>
        <v>2.0985691573926869E-2</v>
      </c>
      <c r="I29" s="92">
        <f>Data!G111</f>
        <v>3.688394276629571E-2</v>
      </c>
      <c r="J29" s="92">
        <f>Data!G112</f>
        <v>4.1335453100158981E-3</v>
      </c>
      <c r="K29" s="92">
        <f>Data!G113</f>
        <v>0.10047694753577106</v>
      </c>
      <c r="L29" s="67" t="s">
        <v>0</v>
      </c>
      <c r="M29" s="61"/>
    </row>
    <row r="30" spans="1:13" x14ac:dyDescent="0.25">
      <c r="A30" s="60"/>
      <c r="B30" s="75"/>
      <c r="C30" s="70" t="str">
        <f>Data!C68</f>
        <v>Youth</v>
      </c>
      <c r="D30" s="93">
        <f>Data!B106</f>
        <v>126</v>
      </c>
      <c r="E30" s="93">
        <f>Data!B107</f>
        <v>109</v>
      </c>
      <c r="F30" s="93">
        <f>Data!B108</f>
        <v>26</v>
      </c>
      <c r="G30" s="93">
        <f>Data!B109</f>
        <v>16</v>
      </c>
      <c r="H30" s="93">
        <f>Data!B110</f>
        <v>7</v>
      </c>
      <c r="I30" s="93">
        <f>Data!B111</f>
        <v>10</v>
      </c>
      <c r="J30" s="93">
        <f>Data!B112</f>
        <v>0</v>
      </c>
      <c r="K30" s="93">
        <f>Data!B113</f>
        <v>41</v>
      </c>
      <c r="L30" s="76">
        <f>Data!B114</f>
        <v>335</v>
      </c>
      <c r="M30" s="61"/>
    </row>
    <row r="31" spans="1:13" x14ac:dyDescent="0.25">
      <c r="A31" s="60"/>
      <c r="B31" s="75"/>
      <c r="C31" s="74" t="s">
        <v>38</v>
      </c>
      <c r="D31" s="93">
        <f>Data!F106</f>
        <v>1326</v>
      </c>
      <c r="E31" s="93">
        <f>Data!F107</f>
        <v>929</v>
      </c>
      <c r="F31" s="93">
        <f>Data!F108</f>
        <v>195</v>
      </c>
      <c r="G31" s="93">
        <f>Data!F109</f>
        <v>184</v>
      </c>
      <c r="H31" s="93">
        <f>Data!F110</f>
        <v>66</v>
      </c>
      <c r="I31" s="93">
        <f>Data!F111</f>
        <v>116</v>
      </c>
      <c r="J31" s="93">
        <f>Data!F112</f>
        <v>13</v>
      </c>
      <c r="K31" s="93">
        <f>Data!F113</f>
        <v>316</v>
      </c>
      <c r="L31" s="76">
        <f>Data!F114</f>
        <v>3145</v>
      </c>
      <c r="M31" s="61"/>
    </row>
    <row r="32" spans="1:13" x14ac:dyDescent="0.25">
      <c r="A32" s="60"/>
      <c r="B32" s="75"/>
      <c r="C32" s="75"/>
      <c r="D32" s="75"/>
      <c r="E32" s="75"/>
      <c r="F32" s="75"/>
      <c r="G32" s="75"/>
      <c r="H32" s="75"/>
      <c r="I32" s="75"/>
      <c r="J32" s="75"/>
      <c r="K32" s="75"/>
      <c r="L32" s="75"/>
      <c r="M32" s="61"/>
    </row>
    <row r="33" spans="1:13" x14ac:dyDescent="0.25">
      <c r="A33" s="79"/>
      <c r="B33" s="80"/>
      <c r="C33" s="80" t="str">
        <f>Data!R27</f>
        <v>Prepared by the Massachusetts Behavioral Health Partnership on 3/30/2016.</v>
      </c>
      <c r="D33" s="80"/>
      <c r="E33" s="80"/>
      <c r="F33" s="80"/>
      <c r="G33" s="80"/>
      <c r="H33" s="80"/>
      <c r="I33" s="80"/>
      <c r="J33" s="80"/>
      <c r="K33" s="80"/>
      <c r="L33" s="80"/>
      <c r="M33" s="84"/>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5" zoomScaleNormal="10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2" t="str">
        <f>Data!R34&amp;"10"</f>
        <v>CSA Monthly Report for February 2016, Report 10</v>
      </c>
      <c r="B1" s="186"/>
      <c r="C1" s="186"/>
      <c r="D1" s="186"/>
      <c r="E1" s="186"/>
      <c r="F1" s="186"/>
      <c r="G1" s="186"/>
      <c r="H1" s="186"/>
      <c r="I1" s="186"/>
      <c r="J1" s="186"/>
      <c r="K1" s="186"/>
      <c r="L1" s="186"/>
      <c r="M1" s="187"/>
    </row>
    <row r="2" spans="1:13" x14ac:dyDescent="0.25">
      <c r="A2" s="60"/>
      <c r="B2" s="56"/>
      <c r="C2" s="56"/>
      <c r="D2" s="56"/>
      <c r="E2" s="56"/>
      <c r="F2" s="56"/>
      <c r="G2" s="56"/>
      <c r="H2" s="56"/>
      <c r="I2" s="56"/>
      <c r="J2" s="56"/>
      <c r="K2" s="56"/>
      <c r="L2" s="56"/>
      <c r="M2" s="61"/>
    </row>
    <row r="3" spans="1:13" x14ac:dyDescent="0.25">
      <c r="A3" s="60"/>
      <c r="B3" s="56"/>
      <c r="C3" s="56"/>
      <c r="D3" s="56"/>
      <c r="E3" s="56"/>
      <c r="F3" s="56"/>
      <c r="G3" s="56"/>
      <c r="H3" s="56"/>
      <c r="I3" s="56"/>
      <c r="J3" s="56"/>
      <c r="K3" s="56"/>
      <c r="L3" s="56"/>
      <c r="M3" s="61"/>
    </row>
    <row r="4" spans="1:13" x14ac:dyDescent="0.25">
      <c r="A4" s="60"/>
      <c r="B4" s="56"/>
      <c r="C4" s="56"/>
      <c r="D4" s="56"/>
      <c r="E4" s="56"/>
      <c r="F4" s="56"/>
      <c r="G4" s="56"/>
      <c r="H4" s="56"/>
      <c r="I4" s="56"/>
      <c r="J4" s="56"/>
      <c r="K4" s="56"/>
      <c r="L4" s="56"/>
      <c r="M4" s="61"/>
    </row>
    <row r="5" spans="1:13" x14ac:dyDescent="0.25">
      <c r="A5" s="60"/>
      <c r="B5" s="56"/>
      <c r="C5" s="56"/>
      <c r="D5" s="56"/>
      <c r="E5" s="56"/>
      <c r="F5" s="56"/>
      <c r="G5" s="56"/>
      <c r="H5" s="56"/>
      <c r="I5" s="56"/>
      <c r="J5" s="56"/>
      <c r="K5" s="56"/>
      <c r="L5" s="56"/>
      <c r="M5" s="61"/>
    </row>
    <row r="6" spans="1:13" x14ac:dyDescent="0.25">
      <c r="A6" s="60"/>
      <c r="B6" s="56"/>
      <c r="C6" s="56"/>
      <c r="D6" s="56"/>
      <c r="E6" s="56"/>
      <c r="F6" s="56"/>
      <c r="G6" s="56"/>
      <c r="H6" s="56"/>
      <c r="I6" s="56"/>
      <c r="J6" s="56"/>
      <c r="K6" s="56"/>
      <c r="L6" s="56"/>
      <c r="M6" s="61"/>
    </row>
    <row r="7" spans="1:13" x14ac:dyDescent="0.25">
      <c r="A7" s="60"/>
      <c r="B7" s="56"/>
      <c r="C7" s="56"/>
      <c r="D7" s="56"/>
      <c r="E7" s="56"/>
      <c r="F7" s="56"/>
      <c r="G7" s="56"/>
      <c r="H7" s="56"/>
      <c r="I7" s="56"/>
      <c r="J7" s="56"/>
      <c r="K7" s="56"/>
      <c r="L7" s="56"/>
      <c r="M7" s="61"/>
    </row>
    <row r="8" spans="1:13" x14ac:dyDescent="0.25">
      <c r="A8" s="60"/>
      <c r="B8" s="56"/>
      <c r="C8" s="56"/>
      <c r="D8" s="56"/>
      <c r="E8" s="56"/>
      <c r="F8" s="56"/>
      <c r="G8" s="56"/>
      <c r="H8" s="56"/>
      <c r="I8" s="56"/>
      <c r="J8" s="56"/>
      <c r="K8" s="56"/>
      <c r="L8" s="56"/>
      <c r="M8" s="61"/>
    </row>
    <row r="9" spans="1:13" x14ac:dyDescent="0.25">
      <c r="A9" s="60"/>
      <c r="B9" s="56"/>
      <c r="C9" s="56"/>
      <c r="D9" s="56"/>
      <c r="E9" s="56"/>
      <c r="F9" s="56"/>
      <c r="G9" s="56"/>
      <c r="H9" s="56"/>
      <c r="I9" s="56"/>
      <c r="J9" s="56"/>
      <c r="K9" s="56"/>
      <c r="L9" s="56"/>
      <c r="M9" s="61"/>
    </row>
    <row r="10" spans="1:13" x14ac:dyDescent="0.25">
      <c r="A10" s="60"/>
      <c r="B10" s="56"/>
      <c r="C10" s="56"/>
      <c r="D10" s="56"/>
      <c r="E10" s="56"/>
      <c r="F10" s="56"/>
      <c r="G10" s="56"/>
      <c r="H10" s="56"/>
      <c r="I10" s="56"/>
      <c r="J10" s="56"/>
      <c r="K10" s="56"/>
      <c r="L10" s="56"/>
      <c r="M10" s="61"/>
    </row>
    <row r="11" spans="1:13" x14ac:dyDescent="0.25">
      <c r="A11" s="60"/>
      <c r="B11" s="56"/>
      <c r="C11" s="56"/>
      <c r="D11" s="56"/>
      <c r="E11" s="56"/>
      <c r="F11" s="56"/>
      <c r="G11" s="56"/>
      <c r="H11" s="56"/>
      <c r="I11" s="56"/>
      <c r="J11" s="56"/>
      <c r="K11" s="56"/>
      <c r="L11" s="56"/>
      <c r="M11" s="61"/>
    </row>
    <row r="12" spans="1:13" x14ac:dyDescent="0.25">
      <c r="A12" s="60"/>
      <c r="B12" s="56"/>
      <c r="C12" s="56"/>
      <c r="D12" s="56"/>
      <c r="E12" s="56"/>
      <c r="F12" s="56"/>
      <c r="G12" s="56"/>
      <c r="H12" s="56"/>
      <c r="I12" s="56"/>
      <c r="J12" s="56"/>
      <c r="K12" s="56"/>
      <c r="L12" s="56"/>
      <c r="M12" s="61"/>
    </row>
    <row r="13" spans="1:13" x14ac:dyDescent="0.25">
      <c r="A13" s="60"/>
      <c r="B13" s="56"/>
      <c r="C13" s="56"/>
      <c r="D13" s="56"/>
      <c r="E13" s="56"/>
      <c r="F13" s="56"/>
      <c r="G13" s="56"/>
      <c r="H13" s="56"/>
      <c r="I13" s="56"/>
      <c r="J13" s="56"/>
      <c r="K13" s="56"/>
      <c r="L13" s="56"/>
      <c r="M13" s="61"/>
    </row>
    <row r="14" spans="1:13" ht="77.25" customHeight="1" x14ac:dyDescent="0.25">
      <c r="A14" s="60"/>
      <c r="B14" s="56"/>
      <c r="C14" s="56"/>
      <c r="D14" s="56"/>
      <c r="E14" s="56"/>
      <c r="F14" s="56"/>
      <c r="G14" s="56"/>
      <c r="H14" s="56"/>
      <c r="I14" s="56"/>
      <c r="J14" s="56"/>
      <c r="K14" s="56"/>
      <c r="L14" s="56"/>
      <c r="M14" s="61"/>
    </row>
    <row r="15" spans="1:13" x14ac:dyDescent="0.25">
      <c r="A15" s="60"/>
      <c r="B15" s="56"/>
      <c r="C15" s="56"/>
      <c r="D15" s="56"/>
      <c r="E15" s="56"/>
      <c r="F15" s="56"/>
      <c r="G15" s="56"/>
      <c r="H15" s="56"/>
      <c r="I15" s="56"/>
      <c r="J15" s="56"/>
      <c r="K15" s="56"/>
      <c r="L15" s="56"/>
      <c r="M15" s="61"/>
    </row>
    <row r="16" spans="1:13" x14ac:dyDescent="0.25">
      <c r="A16" s="60"/>
      <c r="B16" s="56"/>
      <c r="C16" s="56"/>
      <c r="D16" s="56"/>
      <c r="E16" s="56"/>
      <c r="F16" s="56"/>
      <c r="G16" s="56"/>
      <c r="H16" s="56"/>
      <c r="I16" s="56"/>
      <c r="J16" s="56"/>
      <c r="K16" s="56"/>
      <c r="L16" s="56"/>
      <c r="M16" s="61"/>
    </row>
    <row r="17" spans="1:13" x14ac:dyDescent="0.25">
      <c r="A17" s="60"/>
      <c r="B17" s="56"/>
      <c r="C17" s="56"/>
      <c r="D17" s="56"/>
      <c r="E17" s="56"/>
      <c r="F17" s="56"/>
      <c r="G17" s="56"/>
      <c r="H17" s="56"/>
      <c r="I17" s="56"/>
      <c r="J17" s="56"/>
      <c r="K17" s="56"/>
      <c r="L17" s="56"/>
      <c r="M17" s="61"/>
    </row>
    <row r="18" spans="1:13" x14ac:dyDescent="0.25">
      <c r="A18" s="60"/>
      <c r="B18" s="56"/>
      <c r="C18" s="56"/>
      <c r="D18" s="56"/>
      <c r="E18" s="56"/>
      <c r="F18" s="56"/>
      <c r="G18" s="56"/>
      <c r="H18" s="56"/>
      <c r="I18" s="56"/>
      <c r="J18" s="56"/>
      <c r="K18" s="56"/>
      <c r="L18" s="56"/>
      <c r="M18" s="61"/>
    </row>
    <row r="19" spans="1:13" x14ac:dyDescent="0.25">
      <c r="A19" s="60"/>
      <c r="B19" s="56"/>
      <c r="C19" s="56"/>
      <c r="D19" s="56"/>
      <c r="E19" s="56"/>
      <c r="F19" s="56"/>
      <c r="G19" s="56"/>
      <c r="H19" s="56"/>
      <c r="I19" s="56"/>
      <c r="J19" s="56"/>
      <c r="K19" s="56"/>
      <c r="L19" s="56"/>
      <c r="M19" s="61"/>
    </row>
    <row r="20" spans="1:13" x14ac:dyDescent="0.25">
      <c r="A20" s="60"/>
      <c r="B20" s="56"/>
      <c r="C20" s="56"/>
      <c r="D20" s="56"/>
      <c r="E20" s="56"/>
      <c r="F20" s="56"/>
      <c r="G20" s="56"/>
      <c r="H20" s="56"/>
      <c r="I20" s="56"/>
      <c r="J20" s="56"/>
      <c r="K20" s="56"/>
      <c r="L20" s="56"/>
      <c r="M20" s="61"/>
    </row>
    <row r="21" spans="1:13" x14ac:dyDescent="0.25">
      <c r="A21" s="60"/>
      <c r="B21" s="56"/>
      <c r="C21" s="56"/>
      <c r="D21" s="56"/>
      <c r="E21" s="56"/>
      <c r="F21" s="56"/>
      <c r="G21" s="56"/>
      <c r="H21" s="56"/>
      <c r="I21" s="56"/>
      <c r="J21" s="56"/>
      <c r="K21" s="56"/>
      <c r="L21" s="56"/>
      <c r="M21" s="61"/>
    </row>
    <row r="22" spans="1:13" x14ac:dyDescent="0.25">
      <c r="A22" s="60"/>
      <c r="B22" s="56"/>
      <c r="C22" s="56"/>
      <c r="D22" s="56"/>
      <c r="E22" s="56"/>
      <c r="F22" s="56"/>
      <c r="G22" s="56"/>
      <c r="H22" s="56"/>
      <c r="I22" s="56"/>
      <c r="J22" s="56"/>
      <c r="K22" s="56"/>
      <c r="L22" s="56"/>
      <c r="M22" s="61"/>
    </row>
    <row r="23" spans="1:13" x14ac:dyDescent="0.25">
      <c r="A23" s="60"/>
      <c r="B23" s="56"/>
      <c r="C23" s="56"/>
      <c r="D23" s="56"/>
      <c r="E23" s="56"/>
      <c r="F23" s="56"/>
      <c r="G23" s="56"/>
      <c r="H23" s="56"/>
      <c r="I23" s="56"/>
      <c r="J23" s="56"/>
      <c r="K23" s="56"/>
      <c r="L23" s="56"/>
      <c r="M23" s="61"/>
    </row>
    <row r="24" spans="1:13" s="14" customFormat="1" x14ac:dyDescent="0.25">
      <c r="A24" s="62"/>
      <c r="B24" s="63"/>
      <c r="C24" s="63"/>
      <c r="D24" s="63"/>
      <c r="E24" s="63"/>
      <c r="F24" s="63"/>
      <c r="G24" s="63"/>
      <c r="H24" s="63"/>
      <c r="I24" s="63"/>
      <c r="J24" s="63"/>
      <c r="K24" s="63"/>
      <c r="L24" s="63"/>
      <c r="M24" s="64"/>
    </row>
    <row r="25" spans="1:13" x14ac:dyDescent="0.25">
      <c r="A25" s="60"/>
      <c r="B25" s="56"/>
      <c r="C25" s="56"/>
      <c r="D25" s="56"/>
      <c r="E25" s="56"/>
      <c r="F25" s="56"/>
      <c r="G25" s="56"/>
      <c r="H25" s="56"/>
      <c r="I25" s="56"/>
      <c r="J25" s="56"/>
      <c r="K25" s="56"/>
      <c r="L25" s="56"/>
      <c r="M25" s="61"/>
    </row>
    <row r="26" spans="1:13" x14ac:dyDescent="0.25">
      <c r="A26" s="60"/>
      <c r="B26" s="56"/>
      <c r="C26" s="56"/>
      <c r="D26" s="56"/>
      <c r="E26" s="56"/>
      <c r="F26" s="56"/>
      <c r="G26" s="56"/>
      <c r="H26" s="56"/>
      <c r="I26" s="56"/>
      <c r="J26" s="56"/>
      <c r="K26" s="56"/>
      <c r="L26" s="56"/>
      <c r="M26" s="61"/>
    </row>
    <row r="27" spans="1:13" ht="30" x14ac:dyDescent="0.25">
      <c r="A27" s="62"/>
      <c r="B27" s="65"/>
      <c r="C27" s="66"/>
      <c r="D27" s="82" t="str">
        <f>Data!A106</f>
        <v>Goals Met</v>
      </c>
      <c r="E27" s="82" t="str">
        <f>Data!A107</f>
        <v>Consent Withdrawn</v>
      </c>
      <c r="F27" s="82" t="str">
        <f>Data!A108</f>
        <v>Not SED</v>
      </c>
      <c r="G27" s="82" t="str">
        <f>Data!A109</f>
        <v>Family Moved</v>
      </c>
      <c r="H27" s="82" t="str">
        <f>Data!A110</f>
        <v>Disenrolled MH</v>
      </c>
      <c r="I27" s="82" t="str">
        <f>Data!A111</f>
        <v>Out of Home</v>
      </c>
      <c r="J27" s="82" t="str">
        <f>Data!A112</f>
        <v>Youth 21</v>
      </c>
      <c r="K27" s="82" t="str">
        <f>Data!A113</f>
        <v>Other</v>
      </c>
      <c r="L27" s="65"/>
      <c r="M27" s="61"/>
    </row>
    <row r="28" spans="1:13" x14ac:dyDescent="0.25">
      <c r="A28" s="60"/>
      <c r="B28" s="69" t="s">
        <v>39</v>
      </c>
      <c r="C28" s="70" t="str">
        <f>Data!R18</f>
        <v>Feb-16 (LOS)</v>
      </c>
      <c r="D28" s="111">
        <f>Data!B121</f>
        <v>11.059328649492585</v>
      </c>
      <c r="E28" s="111">
        <f>Data!B122</f>
        <v>4.0977590615130062</v>
      </c>
      <c r="F28" s="111">
        <f>Data!B123</f>
        <v>2.825977301387137</v>
      </c>
      <c r="G28" s="111">
        <f>Data!B124</f>
        <v>6.653688524590164</v>
      </c>
      <c r="H28" s="111">
        <f>Data!B125</f>
        <v>4.0468384074941453</v>
      </c>
      <c r="I28" s="111">
        <f>Data!B126</f>
        <v>7.5901639344262293</v>
      </c>
      <c r="J28" s="111">
        <f>Data!B127</f>
        <v>0</v>
      </c>
      <c r="K28" s="111">
        <f>Data!B128</f>
        <v>7.0627748900439844</v>
      </c>
      <c r="L28" s="83"/>
      <c r="M28" s="61"/>
    </row>
    <row r="29" spans="1:13" x14ac:dyDescent="0.25">
      <c r="A29" s="60"/>
      <c r="B29" s="73" t="s">
        <v>39</v>
      </c>
      <c r="C29" s="74" t="s">
        <v>102</v>
      </c>
      <c r="D29" s="111">
        <f>Data!F121</f>
        <v>11.430482407338729</v>
      </c>
      <c r="E29" s="111">
        <f>Data!F122</f>
        <v>4.6717605745645798</v>
      </c>
      <c r="F29" s="111">
        <f>Data!F123</f>
        <v>3.314501891551072</v>
      </c>
      <c r="G29" s="111">
        <f>Data!F124</f>
        <v>6.5662865288667165</v>
      </c>
      <c r="H29" s="111">
        <f>Data!F125</f>
        <v>5.6025832091405858</v>
      </c>
      <c r="I29" s="111">
        <f>Data!F126</f>
        <v>8.3631995477671008</v>
      </c>
      <c r="J29" s="111">
        <f>Data!F127</f>
        <v>13.755359394703655</v>
      </c>
      <c r="K29" s="111">
        <f>Data!F128</f>
        <v>7.2317908279726124</v>
      </c>
      <c r="L29" s="67" t="s">
        <v>0</v>
      </c>
      <c r="M29" s="61"/>
    </row>
    <row r="30" spans="1:13" x14ac:dyDescent="0.25">
      <c r="A30" s="60"/>
      <c r="B30" s="75"/>
      <c r="C30" s="70" t="str">
        <f>Data!C68</f>
        <v>Youth</v>
      </c>
      <c r="D30" s="93">
        <f>Data!B106</f>
        <v>126</v>
      </c>
      <c r="E30" s="93">
        <f>Data!B107</f>
        <v>109</v>
      </c>
      <c r="F30" s="93">
        <f>Data!B108</f>
        <v>26</v>
      </c>
      <c r="G30" s="93">
        <f>Data!B109</f>
        <v>16</v>
      </c>
      <c r="H30" s="93">
        <f>Data!B110</f>
        <v>7</v>
      </c>
      <c r="I30" s="93">
        <f>Data!B111</f>
        <v>10</v>
      </c>
      <c r="J30" s="93">
        <f>Data!B112</f>
        <v>0</v>
      </c>
      <c r="K30" s="93">
        <f>Data!B113</f>
        <v>41</v>
      </c>
      <c r="L30" s="76">
        <f>Data!B114</f>
        <v>335</v>
      </c>
      <c r="M30" s="61"/>
    </row>
    <row r="31" spans="1:13" x14ac:dyDescent="0.25">
      <c r="A31" s="60"/>
      <c r="B31" s="75"/>
      <c r="C31" s="74" t="s">
        <v>38</v>
      </c>
      <c r="D31" s="93">
        <f>Data!F106</f>
        <v>1326</v>
      </c>
      <c r="E31" s="93">
        <f>Data!F107</f>
        <v>929</v>
      </c>
      <c r="F31" s="93">
        <f>Data!F108</f>
        <v>195</v>
      </c>
      <c r="G31" s="93">
        <f>Data!F109</f>
        <v>184</v>
      </c>
      <c r="H31" s="93">
        <f>Data!F110</f>
        <v>66</v>
      </c>
      <c r="I31" s="93">
        <f>Data!F111</f>
        <v>116</v>
      </c>
      <c r="J31" s="93">
        <f>Data!F112</f>
        <v>13</v>
      </c>
      <c r="K31" s="93">
        <f>Data!F113</f>
        <v>316</v>
      </c>
      <c r="L31" s="76">
        <f>Data!F114</f>
        <v>3145</v>
      </c>
      <c r="M31" s="61"/>
    </row>
    <row r="32" spans="1:13" x14ac:dyDescent="0.25">
      <c r="A32" s="60"/>
      <c r="B32" s="75"/>
      <c r="C32" s="75"/>
      <c r="D32" s="75"/>
      <c r="E32" s="75"/>
      <c r="F32" s="75"/>
      <c r="G32" s="75"/>
      <c r="H32" s="75"/>
      <c r="I32" s="75"/>
      <c r="J32" s="75"/>
      <c r="K32" s="75"/>
      <c r="L32" s="75"/>
      <c r="M32" s="61"/>
    </row>
    <row r="33" spans="1:13" x14ac:dyDescent="0.25">
      <c r="A33" s="79"/>
      <c r="B33" s="80"/>
      <c r="C33" s="80" t="str">
        <f>Data!R27</f>
        <v>Prepared by the Massachusetts Behavioral Health Partnership on 3/30/2016.</v>
      </c>
      <c r="D33" s="80"/>
      <c r="E33" s="80"/>
      <c r="F33" s="80"/>
      <c r="G33" s="80"/>
      <c r="H33" s="80"/>
      <c r="I33" s="80"/>
      <c r="J33" s="80"/>
      <c r="K33" s="80"/>
      <c r="L33" s="80"/>
      <c r="M33" s="84"/>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80" zoomScaleNormal="75" zoomScaleSheetLayoutView="80" workbookViewId="0">
      <selection activeCell="A2" sqref="A2:N2"/>
    </sheetView>
  </sheetViews>
  <sheetFormatPr defaultRowHeight="15" x14ac:dyDescent="0.25"/>
  <cols>
    <col min="12" max="12" width="12" customWidth="1"/>
    <col min="14" max="14" width="13" customWidth="1"/>
  </cols>
  <sheetData>
    <row r="1" spans="1:14" x14ac:dyDescent="0.25">
      <c r="A1" s="94"/>
      <c r="B1" s="95"/>
      <c r="C1" s="95"/>
      <c r="D1" s="95"/>
      <c r="E1" s="95"/>
      <c r="F1" s="95"/>
      <c r="G1" s="95"/>
      <c r="H1" s="95"/>
      <c r="I1" s="95"/>
      <c r="J1" s="95"/>
      <c r="K1" s="95"/>
      <c r="L1" s="95"/>
      <c r="M1" s="95"/>
      <c r="N1" s="96"/>
    </row>
    <row r="2" spans="1:14" ht="31.5" x14ac:dyDescent="0.5">
      <c r="A2" s="193" t="str">
        <f>Data!R34&amp;"11"</f>
        <v>CSA Monthly Report for February 2016, Report 11</v>
      </c>
      <c r="B2" s="194"/>
      <c r="C2" s="194"/>
      <c r="D2" s="194"/>
      <c r="E2" s="194"/>
      <c r="F2" s="194"/>
      <c r="G2" s="194"/>
      <c r="H2" s="194"/>
      <c r="I2" s="194"/>
      <c r="J2" s="194"/>
      <c r="K2" s="194"/>
      <c r="L2" s="194"/>
      <c r="M2" s="194"/>
      <c r="N2" s="195"/>
    </row>
    <row r="3" spans="1:14" ht="16.5" customHeight="1" x14ac:dyDescent="0.5">
      <c r="A3" s="89"/>
      <c r="B3" s="90"/>
      <c r="C3" s="90"/>
      <c r="D3" s="90"/>
      <c r="E3" s="90"/>
      <c r="F3" s="90"/>
      <c r="G3" s="90"/>
      <c r="H3" s="90"/>
      <c r="I3" s="90"/>
      <c r="J3" s="90"/>
      <c r="K3" s="90"/>
      <c r="L3" s="90"/>
      <c r="M3" s="90"/>
      <c r="N3" s="91"/>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x14ac:dyDescent="0.25">
      <c r="A34" s="60"/>
      <c r="B34" s="56"/>
      <c r="C34" s="56"/>
      <c r="D34" s="56"/>
      <c r="E34" s="56"/>
      <c r="F34" s="56"/>
      <c r="G34" s="56"/>
      <c r="H34" s="56"/>
      <c r="I34" s="56"/>
      <c r="J34" s="56"/>
      <c r="K34" s="56"/>
      <c r="L34" s="56"/>
      <c r="M34" s="56"/>
      <c r="N34" s="61"/>
    </row>
    <row r="35" spans="1:14" x14ac:dyDescent="0.25">
      <c r="A35" s="60"/>
      <c r="B35" s="56"/>
      <c r="C35" s="56"/>
      <c r="D35" s="56"/>
      <c r="E35" s="56"/>
      <c r="F35" s="56"/>
      <c r="G35" s="56"/>
      <c r="H35" s="56"/>
      <c r="I35" s="56"/>
      <c r="J35" s="56"/>
      <c r="K35" s="56"/>
      <c r="L35" s="56"/>
      <c r="M35" s="56"/>
      <c r="N35" s="61"/>
    </row>
    <row r="36" spans="1:14" x14ac:dyDescent="0.25">
      <c r="A36" s="60"/>
      <c r="B36" s="56"/>
      <c r="C36" s="56"/>
      <c r="D36" s="56"/>
      <c r="E36" s="56"/>
      <c r="F36" s="56"/>
      <c r="G36" s="56"/>
      <c r="H36" s="56"/>
      <c r="I36" s="56"/>
      <c r="J36" s="56"/>
      <c r="K36" s="56"/>
      <c r="L36" s="56"/>
      <c r="M36" s="56"/>
      <c r="N36" s="61"/>
    </row>
    <row r="37" spans="1:14" x14ac:dyDescent="0.25">
      <c r="A37" s="60"/>
      <c r="B37" s="56" t="str">
        <f>Data!R27</f>
        <v>Prepared by the Massachusetts Behavioral Health Partnership on 3/30/2016.</v>
      </c>
      <c r="C37" s="56"/>
      <c r="D37" s="56"/>
      <c r="E37" s="56"/>
      <c r="F37" s="56"/>
      <c r="G37" s="56"/>
      <c r="H37" s="56"/>
      <c r="I37" s="56"/>
      <c r="J37" s="56"/>
      <c r="K37" s="56"/>
      <c r="L37" s="56"/>
      <c r="M37" s="56"/>
      <c r="N37" s="61"/>
    </row>
    <row r="38" spans="1:14" ht="9.75" customHeight="1" x14ac:dyDescent="0.25">
      <c r="A38" s="79"/>
      <c r="B38" s="112"/>
      <c r="C38" s="88"/>
      <c r="D38" s="88"/>
      <c r="E38" s="88"/>
      <c r="F38" s="88"/>
      <c r="G38" s="88"/>
      <c r="H38" s="88"/>
      <c r="I38" s="88"/>
      <c r="J38" s="88"/>
      <c r="K38" s="88"/>
      <c r="L38" s="88"/>
      <c r="M38" s="88"/>
      <c r="N38" s="84"/>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5" zoomScaleNormal="100" workbookViewId="0">
      <selection activeCell="A2" sqref="A2:N2"/>
    </sheetView>
  </sheetViews>
  <sheetFormatPr defaultRowHeight="15" x14ac:dyDescent="0.25"/>
  <cols>
    <col min="12" max="12" width="12" customWidth="1"/>
    <col min="14" max="14" width="12.7109375" customWidth="1"/>
  </cols>
  <sheetData>
    <row r="1" spans="1:14" x14ac:dyDescent="0.25">
      <c r="A1" s="94"/>
      <c r="B1" s="95"/>
      <c r="C1" s="95"/>
      <c r="D1" s="95"/>
      <c r="E1" s="95"/>
      <c r="F1" s="95"/>
      <c r="G1" s="95"/>
      <c r="H1" s="95"/>
      <c r="I1" s="95"/>
      <c r="J1" s="95"/>
      <c r="K1" s="95"/>
      <c r="L1" s="95"/>
      <c r="M1" s="95"/>
      <c r="N1" s="96"/>
    </row>
    <row r="2" spans="1:14" ht="31.5" x14ac:dyDescent="0.5">
      <c r="A2" s="193" t="str">
        <f>Data!R34&amp;"12"</f>
        <v>CSA Monthly Report for February 2016, Report 12</v>
      </c>
      <c r="B2" s="194"/>
      <c r="C2" s="194"/>
      <c r="D2" s="194"/>
      <c r="E2" s="194"/>
      <c r="F2" s="194"/>
      <c r="G2" s="194"/>
      <c r="H2" s="194"/>
      <c r="I2" s="194"/>
      <c r="J2" s="194"/>
      <c r="K2" s="194"/>
      <c r="L2" s="194"/>
      <c r="M2" s="194"/>
      <c r="N2" s="195"/>
    </row>
    <row r="3" spans="1:14" ht="27.75" customHeight="1" x14ac:dyDescent="0.5">
      <c r="A3" s="89"/>
      <c r="B3" s="90"/>
      <c r="C3" s="90"/>
      <c r="D3" s="90"/>
      <c r="E3" s="90"/>
      <c r="F3" s="90"/>
      <c r="G3" s="90"/>
      <c r="H3" s="90"/>
      <c r="I3" s="90"/>
      <c r="J3" s="90"/>
      <c r="K3" s="90"/>
      <c r="L3" s="90"/>
      <c r="M3" s="90"/>
      <c r="N3" s="91"/>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ht="24" customHeight="1" x14ac:dyDescent="0.25">
      <c r="A34" s="60"/>
      <c r="B34" s="56"/>
      <c r="C34" s="56"/>
      <c r="D34" s="56"/>
      <c r="E34" s="56"/>
      <c r="F34" s="56"/>
      <c r="G34" s="56"/>
      <c r="H34" s="56"/>
      <c r="I34" s="56"/>
      <c r="J34" s="56"/>
      <c r="K34" s="56"/>
      <c r="L34" s="56"/>
      <c r="M34" s="56"/>
      <c r="N34" s="61"/>
    </row>
    <row r="35" spans="1:14" ht="20.25" customHeight="1" x14ac:dyDescent="0.25">
      <c r="A35" s="60"/>
      <c r="B35" s="56" t="str">
        <f>Data!R27</f>
        <v>Prepared by the Massachusetts Behavioral Health Partnership on 3/30/2016.</v>
      </c>
      <c r="C35" s="56"/>
      <c r="D35" s="56"/>
      <c r="E35" s="56"/>
      <c r="F35" s="56"/>
      <c r="G35" s="56"/>
      <c r="H35" s="56"/>
      <c r="I35" s="56"/>
      <c r="J35" s="56"/>
      <c r="K35" s="56"/>
      <c r="L35" s="56"/>
      <c r="M35" s="56"/>
      <c r="N35" s="61"/>
    </row>
    <row r="36" spans="1:14" x14ac:dyDescent="0.25">
      <c r="A36" s="79"/>
      <c r="B36" s="112"/>
      <c r="C36" s="88"/>
      <c r="D36" s="88"/>
      <c r="E36" s="88"/>
      <c r="F36" s="88"/>
      <c r="G36" s="88"/>
      <c r="H36" s="88"/>
      <c r="I36" s="88"/>
      <c r="J36" s="88"/>
      <c r="K36" s="88"/>
      <c r="L36" s="88"/>
      <c r="M36" s="88"/>
      <c r="N36" s="84"/>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5" zoomScaleNormal="100" workbookViewId="0">
      <selection activeCell="A2" sqref="A2:N2"/>
    </sheetView>
  </sheetViews>
  <sheetFormatPr defaultRowHeight="15" x14ac:dyDescent="0.25"/>
  <cols>
    <col min="12" max="12" width="12" customWidth="1"/>
    <col min="14" max="14" width="11.85546875" customWidth="1"/>
  </cols>
  <sheetData>
    <row r="1" spans="1:14" x14ac:dyDescent="0.25">
      <c r="A1" s="94"/>
      <c r="B1" s="95"/>
      <c r="C1" s="95"/>
      <c r="D1" s="95"/>
      <c r="E1" s="95"/>
      <c r="F1" s="95"/>
      <c r="G1" s="95"/>
      <c r="H1" s="95"/>
      <c r="I1" s="95"/>
      <c r="J1" s="95"/>
      <c r="K1" s="95"/>
      <c r="L1" s="95"/>
      <c r="M1" s="95"/>
      <c r="N1" s="96"/>
    </row>
    <row r="2" spans="1:14" ht="31.5" x14ac:dyDescent="0.5">
      <c r="A2" s="193" t="str">
        <f>Data!R34&amp;"13"</f>
        <v>CSA Monthly Report for February 2016, Report 13</v>
      </c>
      <c r="B2" s="194"/>
      <c r="C2" s="194"/>
      <c r="D2" s="194"/>
      <c r="E2" s="194"/>
      <c r="F2" s="194"/>
      <c r="G2" s="194"/>
      <c r="H2" s="194"/>
      <c r="I2" s="194"/>
      <c r="J2" s="194"/>
      <c r="K2" s="194"/>
      <c r="L2" s="194"/>
      <c r="M2" s="194"/>
      <c r="N2" s="195"/>
    </row>
    <row r="3" spans="1:14" ht="16.5" customHeight="1" x14ac:dyDescent="0.5">
      <c r="A3" s="89"/>
      <c r="B3" s="90"/>
      <c r="C3" s="90"/>
      <c r="D3" s="90"/>
      <c r="E3" s="90"/>
      <c r="F3" s="90"/>
      <c r="G3" s="90"/>
      <c r="H3" s="90"/>
      <c r="I3" s="90"/>
      <c r="J3" s="90"/>
      <c r="K3" s="90"/>
      <c r="L3" s="90"/>
      <c r="M3" s="90"/>
      <c r="N3" s="91"/>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ht="24" customHeight="1" x14ac:dyDescent="0.25">
      <c r="A34" s="60"/>
      <c r="B34" s="56"/>
      <c r="C34" s="56"/>
      <c r="D34" s="56"/>
      <c r="E34" s="56"/>
      <c r="F34" s="56"/>
      <c r="G34" s="56"/>
      <c r="H34" s="56"/>
      <c r="I34" s="56"/>
      <c r="J34" s="56"/>
      <c r="K34" s="56"/>
      <c r="L34" s="56"/>
      <c r="M34" s="56"/>
      <c r="N34" s="61"/>
    </row>
    <row r="35" spans="1:14" x14ac:dyDescent="0.25">
      <c r="A35" s="60"/>
      <c r="B35" s="56" t="str">
        <f>Data!R27</f>
        <v>Prepared by the Massachusetts Behavioral Health Partnership on 3/30/2016.</v>
      </c>
      <c r="C35" s="56"/>
      <c r="D35" s="56"/>
      <c r="E35" s="56"/>
      <c r="F35" s="56"/>
      <c r="G35" s="56"/>
      <c r="H35" s="56"/>
      <c r="I35" s="56"/>
      <c r="J35" s="56"/>
      <c r="K35" s="56"/>
      <c r="L35" s="56"/>
      <c r="M35" s="56"/>
      <c r="N35" s="61"/>
    </row>
    <row r="36" spans="1:14" x14ac:dyDescent="0.25">
      <c r="A36" s="79"/>
      <c r="B36" s="112"/>
      <c r="C36" s="88"/>
      <c r="D36" s="88"/>
      <c r="E36" s="88"/>
      <c r="F36" s="88"/>
      <c r="G36" s="88"/>
      <c r="H36" s="88"/>
      <c r="I36" s="88"/>
      <c r="J36" s="88"/>
      <c r="K36" s="88"/>
      <c r="L36" s="88"/>
      <c r="M36" s="88"/>
      <c r="N36" s="84"/>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5" zoomScaleNormal="10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7"/>
      <c r="B1" s="98"/>
      <c r="C1" s="98"/>
      <c r="D1" s="98"/>
      <c r="E1" s="98"/>
      <c r="F1" s="98"/>
      <c r="G1" s="98"/>
      <c r="H1" s="98"/>
      <c r="I1" s="98"/>
      <c r="J1" s="98"/>
      <c r="K1" s="98"/>
      <c r="L1" s="98"/>
      <c r="M1" s="99"/>
    </row>
    <row r="2" spans="1:13" ht="31.5" x14ac:dyDescent="0.5">
      <c r="A2" s="193" t="str">
        <f>Data!R34&amp;"14"</f>
        <v>CSA Monthly Report for February 2016, Report 14</v>
      </c>
      <c r="B2" s="194"/>
      <c r="C2" s="194"/>
      <c r="D2" s="194"/>
      <c r="E2" s="194"/>
      <c r="F2" s="194"/>
      <c r="G2" s="194"/>
      <c r="H2" s="194"/>
      <c r="I2" s="194"/>
      <c r="J2" s="194"/>
      <c r="K2" s="194"/>
      <c r="L2" s="194"/>
      <c r="M2" s="195"/>
    </row>
    <row r="3" spans="1:13" x14ac:dyDescent="0.2">
      <c r="A3" s="100"/>
      <c r="B3" s="101"/>
      <c r="C3" s="101"/>
      <c r="D3" s="101"/>
      <c r="E3" s="101"/>
      <c r="F3" s="101"/>
      <c r="G3" s="101"/>
      <c r="H3" s="101"/>
      <c r="I3" s="101"/>
      <c r="J3" s="101"/>
      <c r="K3" s="101"/>
      <c r="L3" s="101"/>
      <c r="M3" s="102"/>
    </row>
    <row r="4" spans="1:13" x14ac:dyDescent="0.2">
      <c r="A4" s="100"/>
      <c r="B4" s="101"/>
      <c r="C4" s="101"/>
      <c r="D4" s="101"/>
      <c r="E4" s="101"/>
      <c r="F4" s="101"/>
      <c r="G4" s="101"/>
      <c r="H4" s="101"/>
      <c r="I4" s="101"/>
      <c r="J4" s="101"/>
      <c r="K4" s="101"/>
      <c r="L4" s="101"/>
      <c r="M4" s="102"/>
    </row>
    <row r="5" spans="1:13" x14ac:dyDescent="0.2">
      <c r="A5" s="100"/>
      <c r="B5" s="101"/>
      <c r="C5" s="101"/>
      <c r="D5" s="101"/>
      <c r="E5" s="101"/>
      <c r="F5" s="101"/>
      <c r="G5" s="101"/>
      <c r="H5" s="101"/>
      <c r="I5" s="101"/>
      <c r="J5" s="101"/>
      <c r="K5" s="101"/>
      <c r="L5" s="101"/>
      <c r="M5" s="102"/>
    </row>
    <row r="6" spans="1:13" x14ac:dyDescent="0.2">
      <c r="A6" s="100"/>
      <c r="B6" s="101"/>
      <c r="C6" s="101"/>
      <c r="D6" s="101"/>
      <c r="E6" s="101"/>
      <c r="F6" s="101"/>
      <c r="G6" s="101"/>
      <c r="H6" s="101"/>
      <c r="I6" s="101"/>
      <c r="J6" s="101"/>
      <c r="K6" s="101"/>
      <c r="L6" s="101"/>
      <c r="M6" s="102"/>
    </row>
    <row r="7" spans="1:13" x14ac:dyDescent="0.2">
      <c r="A7" s="100"/>
      <c r="B7" s="101"/>
      <c r="C7" s="101"/>
      <c r="D7" s="101"/>
      <c r="E7" s="101"/>
      <c r="F7" s="101"/>
      <c r="G7" s="101"/>
      <c r="H7" s="101"/>
      <c r="I7" s="101"/>
      <c r="J7" s="101"/>
      <c r="K7" s="101"/>
      <c r="L7" s="101"/>
      <c r="M7" s="102"/>
    </row>
    <row r="8" spans="1:13" x14ac:dyDescent="0.2">
      <c r="A8" s="100"/>
      <c r="B8" s="101"/>
      <c r="C8" s="101"/>
      <c r="D8" s="101"/>
      <c r="E8" s="101"/>
      <c r="F8" s="101"/>
      <c r="G8" s="101"/>
      <c r="H8" s="101"/>
      <c r="I8" s="101"/>
      <c r="J8" s="101"/>
      <c r="K8" s="101"/>
      <c r="L8" s="101"/>
      <c r="M8" s="102"/>
    </row>
    <row r="9" spans="1:13" x14ac:dyDescent="0.2">
      <c r="A9" s="100"/>
      <c r="B9" s="101"/>
      <c r="C9" s="101"/>
      <c r="D9" s="101"/>
      <c r="E9" s="101"/>
      <c r="F9" s="101"/>
      <c r="G9" s="101"/>
      <c r="H9" s="101"/>
      <c r="I9" s="101"/>
      <c r="J9" s="101"/>
      <c r="K9" s="101"/>
      <c r="L9" s="101"/>
      <c r="M9" s="102"/>
    </row>
    <row r="10" spans="1:13" x14ac:dyDescent="0.2">
      <c r="A10" s="100"/>
      <c r="B10" s="101"/>
      <c r="C10" s="101"/>
      <c r="D10" s="101"/>
      <c r="E10" s="101"/>
      <c r="F10" s="101"/>
      <c r="G10" s="101"/>
      <c r="H10" s="101"/>
      <c r="I10" s="101"/>
      <c r="J10" s="101"/>
      <c r="K10" s="101"/>
      <c r="L10" s="101"/>
      <c r="M10" s="102"/>
    </row>
    <row r="11" spans="1:13" x14ac:dyDescent="0.2">
      <c r="A11" s="100"/>
      <c r="B11" s="101"/>
      <c r="C11" s="101"/>
      <c r="D11" s="101"/>
      <c r="E11" s="101"/>
      <c r="F11" s="101"/>
      <c r="G11" s="101"/>
      <c r="H11" s="101"/>
      <c r="I11" s="101"/>
      <c r="J11" s="101"/>
      <c r="K11" s="101"/>
      <c r="L11" s="101"/>
      <c r="M11" s="102"/>
    </row>
    <row r="12" spans="1:13" x14ac:dyDescent="0.2">
      <c r="A12" s="100"/>
      <c r="B12" s="101"/>
      <c r="C12" s="101"/>
      <c r="D12" s="101"/>
      <c r="E12" s="101"/>
      <c r="F12" s="101"/>
      <c r="G12" s="101"/>
      <c r="H12" s="101"/>
      <c r="I12" s="101"/>
      <c r="J12" s="101"/>
      <c r="K12" s="101"/>
      <c r="L12" s="101"/>
      <c r="M12" s="102"/>
    </row>
    <row r="13" spans="1:13" x14ac:dyDescent="0.2">
      <c r="A13" s="100"/>
      <c r="B13" s="101"/>
      <c r="C13" s="101"/>
      <c r="D13" s="101"/>
      <c r="E13" s="101"/>
      <c r="F13" s="101"/>
      <c r="G13" s="101"/>
      <c r="H13" s="101"/>
      <c r="I13" s="101"/>
      <c r="J13" s="101"/>
      <c r="K13" s="101"/>
      <c r="L13" s="101"/>
      <c r="M13" s="102"/>
    </row>
    <row r="14" spans="1:13" x14ac:dyDescent="0.2">
      <c r="A14" s="100"/>
      <c r="B14" s="101"/>
      <c r="C14" s="101"/>
      <c r="D14" s="101"/>
      <c r="E14" s="101"/>
      <c r="F14" s="101"/>
      <c r="G14" s="101"/>
      <c r="H14" s="101"/>
      <c r="I14" s="101"/>
      <c r="J14" s="101"/>
      <c r="K14" s="101"/>
      <c r="L14" s="101"/>
      <c r="M14" s="102"/>
    </row>
    <row r="15" spans="1:13" x14ac:dyDescent="0.2">
      <c r="A15" s="100"/>
      <c r="B15" s="101"/>
      <c r="C15" s="101"/>
      <c r="D15" s="101"/>
      <c r="E15" s="101"/>
      <c r="F15" s="101"/>
      <c r="G15" s="101"/>
      <c r="H15" s="101"/>
      <c r="I15" s="101"/>
      <c r="J15" s="101"/>
      <c r="K15" s="101"/>
      <c r="L15" s="101"/>
      <c r="M15" s="102"/>
    </row>
    <row r="16" spans="1:13" x14ac:dyDescent="0.2">
      <c r="A16" s="100"/>
      <c r="B16" s="101"/>
      <c r="C16" s="101"/>
      <c r="D16" s="101"/>
      <c r="E16" s="101"/>
      <c r="F16" s="101"/>
      <c r="G16" s="101"/>
      <c r="H16" s="101"/>
      <c r="I16" s="101"/>
      <c r="J16" s="101"/>
      <c r="K16" s="101"/>
      <c r="L16" s="101"/>
      <c r="M16" s="102"/>
    </row>
    <row r="17" spans="1:13" x14ac:dyDescent="0.2">
      <c r="A17" s="100"/>
      <c r="B17" s="101"/>
      <c r="C17" s="101"/>
      <c r="D17" s="101"/>
      <c r="E17" s="101"/>
      <c r="F17" s="101"/>
      <c r="G17" s="101"/>
      <c r="H17" s="101"/>
      <c r="I17" s="101"/>
      <c r="J17" s="101"/>
      <c r="K17" s="101"/>
      <c r="L17" s="101"/>
      <c r="M17" s="102"/>
    </row>
    <row r="18" spans="1:13" x14ac:dyDescent="0.2">
      <c r="A18" s="100"/>
      <c r="B18" s="101"/>
      <c r="C18" s="101"/>
      <c r="D18" s="101"/>
      <c r="E18" s="101"/>
      <c r="F18" s="101"/>
      <c r="G18" s="101"/>
      <c r="H18" s="101"/>
      <c r="I18" s="101"/>
      <c r="J18" s="101"/>
      <c r="K18" s="101"/>
      <c r="L18" s="101"/>
      <c r="M18" s="102"/>
    </row>
    <row r="19" spans="1:13" x14ac:dyDescent="0.2">
      <c r="A19" s="100"/>
      <c r="B19" s="101"/>
      <c r="C19" s="101"/>
      <c r="D19" s="101"/>
      <c r="E19" s="101"/>
      <c r="F19" s="101"/>
      <c r="G19" s="101"/>
      <c r="H19" s="101"/>
      <c r="I19" s="101"/>
      <c r="J19" s="101"/>
      <c r="K19" s="101"/>
      <c r="L19" s="101"/>
      <c r="M19" s="102"/>
    </row>
    <row r="20" spans="1:13" x14ac:dyDescent="0.2">
      <c r="A20" s="100"/>
      <c r="B20" s="101"/>
      <c r="C20" s="101"/>
      <c r="D20" s="101"/>
      <c r="E20" s="101"/>
      <c r="F20" s="101"/>
      <c r="G20" s="101"/>
      <c r="H20" s="101"/>
      <c r="I20" s="101"/>
      <c r="J20" s="101"/>
      <c r="K20" s="101"/>
      <c r="L20" s="101"/>
      <c r="M20" s="102"/>
    </row>
    <row r="21" spans="1:13" x14ac:dyDescent="0.2">
      <c r="A21" s="100"/>
      <c r="B21" s="101"/>
      <c r="C21" s="101"/>
      <c r="D21" s="101"/>
      <c r="E21" s="101"/>
      <c r="F21" s="101"/>
      <c r="G21" s="101"/>
      <c r="H21" s="101"/>
      <c r="I21" s="101"/>
      <c r="J21" s="101"/>
      <c r="K21" s="101"/>
      <c r="L21" s="101"/>
      <c r="M21" s="102"/>
    </row>
    <row r="22" spans="1:13" x14ac:dyDescent="0.2">
      <c r="A22" s="100"/>
      <c r="B22" s="101"/>
      <c r="C22" s="101"/>
      <c r="D22" s="101"/>
      <c r="E22" s="101"/>
      <c r="F22" s="101"/>
      <c r="G22" s="101"/>
      <c r="H22" s="101"/>
      <c r="I22" s="101"/>
      <c r="J22" s="101"/>
      <c r="K22" s="101"/>
      <c r="L22" s="101"/>
      <c r="M22" s="102"/>
    </row>
    <row r="23" spans="1:13" x14ac:dyDescent="0.2">
      <c r="A23" s="100"/>
      <c r="B23" s="101"/>
      <c r="C23" s="101"/>
      <c r="D23" s="101"/>
      <c r="E23" s="101"/>
      <c r="F23" s="101"/>
      <c r="G23" s="101"/>
      <c r="H23" s="101"/>
      <c r="I23" s="101"/>
      <c r="J23" s="101"/>
      <c r="K23" s="101"/>
      <c r="L23" s="101"/>
      <c r="M23" s="102"/>
    </row>
    <row r="24" spans="1:13" x14ac:dyDescent="0.2">
      <c r="A24" s="100"/>
      <c r="B24" s="101"/>
      <c r="C24" s="101"/>
      <c r="D24" s="101"/>
      <c r="E24" s="101"/>
      <c r="F24" s="101"/>
      <c r="G24" s="101"/>
      <c r="H24" s="101"/>
      <c r="I24" s="101"/>
      <c r="J24" s="101"/>
      <c r="K24" s="101"/>
      <c r="L24" s="101"/>
      <c r="M24" s="102"/>
    </row>
    <row r="25" spans="1:13" x14ac:dyDescent="0.2">
      <c r="A25" s="100"/>
      <c r="B25" s="101"/>
      <c r="C25" s="101"/>
      <c r="D25" s="101"/>
      <c r="E25" s="101"/>
      <c r="F25" s="101"/>
      <c r="G25" s="101"/>
      <c r="H25" s="101"/>
      <c r="I25" s="101"/>
      <c r="J25" s="101"/>
      <c r="K25" s="101"/>
      <c r="L25" s="101"/>
      <c r="M25" s="102"/>
    </row>
    <row r="26" spans="1:13" x14ac:dyDescent="0.2">
      <c r="A26" s="100"/>
      <c r="B26" s="101"/>
      <c r="C26" s="101"/>
      <c r="D26" s="101"/>
      <c r="E26" s="101"/>
      <c r="F26" s="101"/>
      <c r="G26" s="101"/>
      <c r="H26" s="101"/>
      <c r="I26" s="101"/>
      <c r="J26" s="101"/>
      <c r="K26" s="101"/>
      <c r="L26" s="101"/>
      <c r="M26" s="102"/>
    </row>
    <row r="27" spans="1:13" x14ac:dyDescent="0.2">
      <c r="A27" s="100"/>
      <c r="B27" s="101"/>
      <c r="C27" s="101"/>
      <c r="D27" s="101"/>
      <c r="E27" s="101"/>
      <c r="F27" s="101"/>
      <c r="G27" s="101"/>
      <c r="H27" s="101"/>
      <c r="I27" s="101"/>
      <c r="J27" s="101"/>
      <c r="K27" s="101"/>
      <c r="L27" s="101"/>
      <c r="M27" s="102"/>
    </row>
    <row r="28" spans="1:13" x14ac:dyDescent="0.2">
      <c r="A28" s="100"/>
      <c r="B28" s="101"/>
      <c r="C28" s="101"/>
      <c r="D28" s="101"/>
      <c r="E28" s="101"/>
      <c r="F28" s="101"/>
      <c r="G28" s="101"/>
      <c r="H28" s="101"/>
      <c r="I28" s="101"/>
      <c r="J28" s="101"/>
      <c r="K28" s="101"/>
      <c r="L28" s="101"/>
      <c r="M28" s="102"/>
    </row>
    <row r="29" spans="1:13" x14ac:dyDescent="0.2">
      <c r="A29" s="100"/>
      <c r="B29" s="101"/>
      <c r="C29" s="101"/>
      <c r="D29" s="101"/>
      <c r="E29" s="101"/>
      <c r="F29" s="101"/>
      <c r="G29" s="101"/>
      <c r="H29" s="101"/>
      <c r="I29" s="101"/>
      <c r="J29" s="101"/>
      <c r="K29" s="101"/>
      <c r="L29" s="101"/>
      <c r="M29" s="102"/>
    </row>
    <row r="30" spans="1:13" x14ac:dyDescent="0.2">
      <c r="A30" s="100"/>
      <c r="B30" s="101"/>
      <c r="C30" s="101"/>
      <c r="D30" s="101"/>
      <c r="E30" s="101"/>
      <c r="F30" s="101"/>
      <c r="G30" s="101"/>
      <c r="H30" s="101"/>
      <c r="I30" s="101"/>
      <c r="J30" s="101"/>
      <c r="K30" s="101"/>
      <c r="L30" s="101"/>
      <c r="M30" s="102"/>
    </row>
    <row r="31" spans="1:13" x14ac:dyDescent="0.2">
      <c r="A31" s="100"/>
      <c r="B31" s="101"/>
      <c r="C31" s="101"/>
      <c r="D31" s="101"/>
      <c r="E31" s="101"/>
      <c r="F31" s="101"/>
      <c r="G31" s="101"/>
      <c r="H31" s="101"/>
      <c r="I31" s="101"/>
      <c r="J31" s="101"/>
      <c r="K31" s="101"/>
      <c r="L31" s="101"/>
      <c r="M31" s="102"/>
    </row>
    <row r="32" spans="1:13" x14ac:dyDescent="0.2">
      <c r="A32" s="100"/>
      <c r="B32" s="101"/>
      <c r="C32" s="101"/>
      <c r="D32" s="101"/>
      <c r="E32" s="101"/>
      <c r="F32" s="101"/>
      <c r="G32" s="101"/>
      <c r="H32" s="101"/>
      <c r="I32" s="101"/>
      <c r="J32" s="101"/>
      <c r="K32" s="101"/>
      <c r="L32" s="101"/>
      <c r="M32" s="102"/>
    </row>
    <row r="33" spans="1:13" x14ac:dyDescent="0.2">
      <c r="A33" s="100"/>
      <c r="B33" s="101"/>
      <c r="C33" s="101"/>
      <c r="D33" s="101"/>
      <c r="E33" s="101"/>
      <c r="F33" s="101"/>
      <c r="G33" s="101"/>
      <c r="H33" s="101"/>
      <c r="I33" s="101"/>
      <c r="J33" s="101"/>
      <c r="K33" s="101"/>
      <c r="L33" s="101"/>
      <c r="M33" s="102"/>
    </row>
    <row r="34" spans="1:13" x14ac:dyDescent="0.2">
      <c r="A34" s="100"/>
      <c r="B34" s="101"/>
      <c r="C34" s="101"/>
      <c r="D34" s="101"/>
      <c r="E34" s="101"/>
      <c r="F34" s="101"/>
      <c r="G34" s="101"/>
      <c r="H34" s="101"/>
      <c r="I34" s="101"/>
      <c r="J34" s="101"/>
      <c r="K34" s="101"/>
      <c r="L34" s="101"/>
      <c r="M34" s="102"/>
    </row>
    <row r="35" spans="1:13" x14ac:dyDescent="0.2">
      <c r="A35" s="100"/>
      <c r="B35" s="101"/>
      <c r="C35" s="101"/>
      <c r="D35" s="101"/>
      <c r="E35" s="101"/>
      <c r="F35" s="101"/>
      <c r="G35" s="101"/>
      <c r="H35" s="101"/>
      <c r="I35" s="101"/>
      <c r="J35" s="101"/>
      <c r="K35" s="101"/>
      <c r="L35" s="101"/>
      <c r="M35" s="102"/>
    </row>
    <row r="36" spans="1:13" x14ac:dyDescent="0.2">
      <c r="A36" s="100"/>
      <c r="B36" s="101"/>
      <c r="C36" s="101"/>
      <c r="D36" s="101"/>
      <c r="E36" s="101"/>
      <c r="F36" s="101"/>
      <c r="G36" s="101"/>
      <c r="H36" s="101"/>
      <c r="I36" s="101"/>
      <c r="J36" s="101"/>
      <c r="K36" s="101"/>
      <c r="L36" s="101"/>
      <c r="M36" s="102"/>
    </row>
    <row r="37" spans="1:13" ht="18" customHeight="1" x14ac:dyDescent="0.2">
      <c r="A37" s="100"/>
      <c r="B37" s="101"/>
      <c r="C37" s="101"/>
      <c r="D37" s="101"/>
      <c r="E37" s="101"/>
      <c r="F37" s="101"/>
      <c r="G37" s="101"/>
      <c r="H37" s="101"/>
      <c r="I37" s="101"/>
      <c r="J37" s="101"/>
      <c r="K37" s="101"/>
      <c r="L37" s="101"/>
      <c r="M37" s="102"/>
    </row>
    <row r="38" spans="1:13" ht="18" x14ac:dyDescent="0.25">
      <c r="B38" s="101"/>
      <c r="C38" s="101"/>
      <c r="D38" s="101"/>
      <c r="E38" s="101"/>
      <c r="F38" s="101"/>
      <c r="G38" s="101"/>
      <c r="H38" s="117" t="s">
        <v>193</v>
      </c>
      <c r="I38" s="103"/>
      <c r="J38" s="104"/>
      <c r="M38" s="165">
        <f>Data!D177</f>
        <v>10.142907470093586</v>
      </c>
    </row>
    <row r="39" spans="1:13" ht="13.5" customHeight="1" x14ac:dyDescent="0.2">
      <c r="A39" s="105" t="s">
        <v>192</v>
      </c>
      <c r="B39" s="101"/>
      <c r="C39" s="101"/>
      <c r="D39" s="101"/>
      <c r="E39" s="101"/>
      <c r="F39" s="101"/>
      <c r="G39" s="101"/>
      <c r="H39" s="101"/>
      <c r="I39" s="101"/>
      <c r="J39" s="101"/>
      <c r="K39" s="101"/>
      <c r="L39" s="101"/>
      <c r="M39" s="102"/>
    </row>
    <row r="40" spans="1:13" x14ac:dyDescent="0.2">
      <c r="A40" s="105" t="s">
        <v>67</v>
      </c>
      <c r="D40" s="101"/>
      <c r="E40" s="101"/>
      <c r="F40" s="101"/>
      <c r="G40" s="101"/>
      <c r="H40" s="106"/>
      <c r="I40" s="101"/>
      <c r="J40" s="101"/>
      <c r="K40" s="101"/>
      <c r="L40" s="101"/>
      <c r="M40" s="102"/>
    </row>
    <row r="41" spans="1:13" x14ac:dyDescent="0.2">
      <c r="A41" s="26" t="s">
        <v>191</v>
      </c>
      <c r="B41" s="101"/>
      <c r="C41" s="101" t="str">
        <f>Data!J181</f>
        <v>Graph shows 89% of youth enrolled.</v>
      </c>
      <c r="D41" s="101"/>
      <c r="E41" s="101"/>
      <c r="F41" s="101"/>
      <c r="G41" s="101"/>
      <c r="H41" s="101"/>
      <c r="I41" s="101"/>
      <c r="J41" s="101"/>
      <c r="K41" s="101"/>
      <c r="L41" s="101"/>
      <c r="M41" s="102"/>
    </row>
    <row r="42" spans="1:13" x14ac:dyDescent="0.2">
      <c r="A42" s="107" t="str">
        <f>Data!R27</f>
        <v>Prepared by the Massachusetts Behavioral Health Partnership on 3/30/2016.</v>
      </c>
      <c r="B42" s="108"/>
      <c r="C42" s="108"/>
      <c r="D42" s="108"/>
      <c r="E42" s="109"/>
      <c r="F42" s="108"/>
      <c r="G42" s="108"/>
      <c r="H42" s="108"/>
      <c r="I42" s="108"/>
      <c r="J42" s="108"/>
      <c r="K42" s="108"/>
      <c r="L42" s="108"/>
      <c r="M42" s="110"/>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B185"/>
  <sheetViews>
    <sheetView topLeftCell="G1" zoomScale="70" zoomScaleNormal="70" workbookViewId="0">
      <selection activeCell="R35" sqref="R35"/>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9.28515625" bestFit="1"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6" t="s">
        <v>70</v>
      </c>
      <c r="J2" s="197"/>
      <c r="K2" s="198"/>
      <c r="L2" s="198"/>
      <c r="M2" s="148"/>
      <c r="N2" s="148"/>
      <c r="O2" s="123"/>
      <c r="P2" s="24"/>
      <c r="R2" t="s">
        <v>15</v>
      </c>
      <c r="S2">
        <v>8</v>
      </c>
      <c r="T2" s="2"/>
      <c r="U2">
        <v>2</v>
      </c>
      <c r="W2">
        <v>2016</v>
      </c>
    </row>
    <row r="3" spans="1:23" x14ac:dyDescent="0.25">
      <c r="H3" s="5"/>
      <c r="I3" s="18"/>
      <c r="J3" s="48">
        <v>3405</v>
      </c>
      <c r="K3" s="25">
        <v>2637.520624631703</v>
      </c>
      <c r="L3" s="29">
        <v>0.7746022392457278</v>
      </c>
      <c r="M3" s="30">
        <v>197</v>
      </c>
      <c r="N3" s="31">
        <v>22.908629441624367</v>
      </c>
      <c r="O3" s="16">
        <v>18.084070796460178</v>
      </c>
      <c r="P3" s="149">
        <v>452</v>
      </c>
      <c r="R3" t="s">
        <v>50</v>
      </c>
      <c r="S3" s="5">
        <v>2016</v>
      </c>
      <c r="T3">
        <v>16</v>
      </c>
      <c r="U3" s="41"/>
      <c r="V3" s="5"/>
      <c r="W3" s="5"/>
    </row>
    <row r="4" spans="1:23" ht="45.75" thickBot="1" x14ac:dyDescent="0.3">
      <c r="H4" s="5"/>
      <c r="I4" s="18" t="s">
        <v>28</v>
      </c>
      <c r="J4" s="27" t="s">
        <v>73</v>
      </c>
      <c r="K4" s="12" t="s">
        <v>71</v>
      </c>
      <c r="L4" s="28" t="s">
        <v>69</v>
      </c>
      <c r="M4" s="28" t="s">
        <v>80</v>
      </c>
      <c r="N4" s="28" t="s">
        <v>81</v>
      </c>
      <c r="O4" s="28" t="s">
        <v>112</v>
      </c>
      <c r="P4" s="150" t="s">
        <v>82</v>
      </c>
      <c r="W4" s="5"/>
    </row>
    <row r="5" spans="1:23" ht="15" customHeight="1" x14ac:dyDescent="0.25">
      <c r="H5" s="5">
        <v>1</v>
      </c>
      <c r="I5" s="151" t="s">
        <v>51</v>
      </c>
      <c r="J5" s="48">
        <v>3296</v>
      </c>
      <c r="K5" s="48">
        <v>2680.1314668289715</v>
      </c>
      <c r="L5" s="154">
        <v>0.81314668289713943</v>
      </c>
      <c r="M5" s="48">
        <v>127</v>
      </c>
      <c r="N5" s="16">
        <v>27.834645669291337</v>
      </c>
      <c r="O5" s="121">
        <v>24.380434782608695</v>
      </c>
      <c r="P5" s="122">
        <v>368</v>
      </c>
      <c r="R5" s="127">
        <v>1</v>
      </c>
      <c r="S5" s="128" t="s">
        <v>202</v>
      </c>
      <c r="T5" s="123" t="s">
        <v>51</v>
      </c>
      <c r="U5" s="129">
        <v>15</v>
      </c>
      <c r="V5" s="129" t="s">
        <v>203</v>
      </c>
      <c r="W5" s="24" t="s">
        <v>158</v>
      </c>
    </row>
    <row r="6" spans="1:23" x14ac:dyDescent="0.25">
      <c r="H6" s="5">
        <v>2</v>
      </c>
      <c r="I6" s="151" t="s">
        <v>52</v>
      </c>
      <c r="J6" s="48">
        <v>3248</v>
      </c>
      <c r="K6" s="48">
        <v>2624.2716887928373</v>
      </c>
      <c r="L6" s="154">
        <v>0.80796542142636618</v>
      </c>
      <c r="M6" s="48">
        <v>108</v>
      </c>
      <c r="N6" s="16">
        <v>27.546296296296298</v>
      </c>
      <c r="O6" s="121">
        <v>17.246987951807228</v>
      </c>
      <c r="P6" s="122">
        <v>332</v>
      </c>
      <c r="R6" s="18">
        <v>2</v>
      </c>
      <c r="S6" s="6" t="s">
        <v>204</v>
      </c>
      <c r="T6" s="5" t="s">
        <v>52</v>
      </c>
      <c r="U6" s="25">
        <v>15</v>
      </c>
      <c r="V6" s="25" t="s">
        <v>203</v>
      </c>
      <c r="W6" s="130" t="s">
        <v>159</v>
      </c>
    </row>
    <row r="7" spans="1:23" x14ac:dyDescent="0.25">
      <c r="H7" s="5">
        <v>3</v>
      </c>
      <c r="I7" s="151" t="s">
        <v>53</v>
      </c>
      <c r="J7" s="48">
        <v>3236</v>
      </c>
      <c r="K7" s="48">
        <v>2595.8238759689921</v>
      </c>
      <c r="L7" s="154">
        <v>0.8021705426356589</v>
      </c>
      <c r="M7" s="48">
        <v>126</v>
      </c>
      <c r="N7" s="16">
        <v>17.5</v>
      </c>
      <c r="O7" s="121">
        <v>13.514367816091953</v>
      </c>
      <c r="P7" s="122">
        <v>348</v>
      </c>
      <c r="R7" s="18">
        <v>3</v>
      </c>
      <c r="S7" s="6" t="s">
        <v>205</v>
      </c>
      <c r="T7" s="5" t="s">
        <v>53</v>
      </c>
      <c r="U7" s="25">
        <v>15</v>
      </c>
      <c r="V7" s="25" t="s">
        <v>203</v>
      </c>
      <c r="W7" s="130" t="s">
        <v>160</v>
      </c>
    </row>
    <row r="8" spans="1:23" x14ac:dyDescent="0.25">
      <c r="H8" s="34">
        <v>4</v>
      </c>
      <c r="I8" s="151" t="s">
        <v>54</v>
      </c>
      <c r="J8" s="48">
        <v>3286</v>
      </c>
      <c r="K8" s="48">
        <v>2647.2505340250227</v>
      </c>
      <c r="L8" s="154">
        <v>0.80561489166920963</v>
      </c>
      <c r="M8" s="48">
        <v>165</v>
      </c>
      <c r="N8" s="16">
        <v>20.036363636363635</v>
      </c>
      <c r="O8" s="121">
        <v>10.685714285714285</v>
      </c>
      <c r="P8" s="122">
        <v>385</v>
      </c>
      <c r="R8" s="18">
        <v>4</v>
      </c>
      <c r="S8" s="6" t="s">
        <v>206</v>
      </c>
      <c r="T8" s="5" t="s">
        <v>54</v>
      </c>
      <c r="U8" s="25">
        <v>15</v>
      </c>
      <c r="V8" s="25" t="s">
        <v>203</v>
      </c>
      <c r="W8" s="130" t="s">
        <v>161</v>
      </c>
    </row>
    <row r="9" spans="1:23" x14ac:dyDescent="0.25">
      <c r="H9" s="34">
        <v>5</v>
      </c>
      <c r="I9" s="151" t="s">
        <v>55</v>
      </c>
      <c r="J9" s="48">
        <v>3313</v>
      </c>
      <c r="K9" s="48">
        <v>2686.7315964859131</v>
      </c>
      <c r="L9" s="154">
        <v>0.81096637382611325</v>
      </c>
      <c r="M9" s="48">
        <v>221</v>
      </c>
      <c r="N9" s="16">
        <v>24.787330316742082</v>
      </c>
      <c r="O9" s="121">
        <v>11.794270833333334</v>
      </c>
      <c r="P9" s="122">
        <v>384</v>
      </c>
      <c r="R9" s="18">
        <v>5</v>
      </c>
      <c r="S9" s="6" t="s">
        <v>207</v>
      </c>
      <c r="T9" s="5" t="s">
        <v>55</v>
      </c>
      <c r="U9" s="25">
        <v>15</v>
      </c>
      <c r="V9" s="25" t="s">
        <v>203</v>
      </c>
      <c r="W9" s="130" t="s">
        <v>162</v>
      </c>
    </row>
    <row r="10" spans="1:23" x14ac:dyDescent="0.25">
      <c r="H10" s="34">
        <v>6</v>
      </c>
      <c r="I10" s="151" t="s">
        <v>56</v>
      </c>
      <c r="J10" s="48">
        <v>3319</v>
      </c>
      <c r="K10" s="48">
        <v>2683.7030541276081</v>
      </c>
      <c r="L10" s="154">
        <v>0.80858784396734196</v>
      </c>
      <c r="M10" s="48">
        <v>257</v>
      </c>
      <c r="N10" s="16">
        <v>23.961089494163424</v>
      </c>
      <c r="O10" s="121">
        <v>14.226315789473684</v>
      </c>
      <c r="P10" s="122">
        <v>380</v>
      </c>
      <c r="R10" s="18">
        <v>6</v>
      </c>
      <c r="S10" s="6" t="s">
        <v>208</v>
      </c>
      <c r="T10" s="5" t="s">
        <v>56</v>
      </c>
      <c r="U10" s="25">
        <v>15</v>
      </c>
      <c r="V10" s="25" t="s">
        <v>203</v>
      </c>
      <c r="W10" s="130" t="s">
        <v>163</v>
      </c>
    </row>
    <row r="11" spans="1:23" x14ac:dyDescent="0.25">
      <c r="H11" s="34">
        <v>7</v>
      </c>
      <c r="I11" s="151" t="s">
        <v>57</v>
      </c>
      <c r="J11" s="48">
        <v>3350</v>
      </c>
      <c r="K11" s="48">
        <v>2671.1630695443646</v>
      </c>
      <c r="L11" s="154">
        <v>0.79736211031175064</v>
      </c>
      <c r="M11" s="48">
        <v>225</v>
      </c>
      <c r="N11" s="16">
        <v>23.488888888888887</v>
      </c>
      <c r="O11" s="121">
        <v>19.51048951048951</v>
      </c>
      <c r="P11" s="122">
        <v>429</v>
      </c>
      <c r="R11" s="18">
        <v>7</v>
      </c>
      <c r="S11" s="6" t="s">
        <v>209</v>
      </c>
      <c r="T11" s="5" t="s">
        <v>57</v>
      </c>
      <c r="U11" s="25">
        <v>16</v>
      </c>
      <c r="V11" s="25" t="s">
        <v>210</v>
      </c>
      <c r="W11" s="130" t="s">
        <v>164</v>
      </c>
    </row>
    <row r="12" spans="1:23" x14ac:dyDescent="0.25">
      <c r="H12" s="34">
        <v>8</v>
      </c>
      <c r="I12" s="151" t="s">
        <v>58</v>
      </c>
      <c r="J12" s="48">
        <v>3405</v>
      </c>
      <c r="K12" s="48">
        <v>2637.520624631703</v>
      </c>
      <c r="L12" s="154">
        <v>0.7746022392457278</v>
      </c>
      <c r="M12" s="48">
        <v>197</v>
      </c>
      <c r="N12" s="16">
        <v>22.908629441624367</v>
      </c>
      <c r="O12" s="121">
        <v>18.084070796460178</v>
      </c>
      <c r="P12" s="122">
        <v>452</v>
      </c>
      <c r="R12" s="18">
        <v>8</v>
      </c>
      <c r="S12" s="6" t="s">
        <v>211</v>
      </c>
      <c r="T12" s="5" t="s">
        <v>58</v>
      </c>
      <c r="U12" s="25">
        <v>16</v>
      </c>
      <c r="V12" s="25" t="s">
        <v>210</v>
      </c>
      <c r="W12" s="130" t="s">
        <v>165</v>
      </c>
    </row>
    <row r="13" spans="1:23" x14ac:dyDescent="0.25">
      <c r="H13" s="34">
        <v>9</v>
      </c>
      <c r="I13" s="151" t="s">
        <v>59</v>
      </c>
      <c r="J13" s="48"/>
      <c r="K13" s="48"/>
      <c r="L13" s="154"/>
      <c r="M13" s="48"/>
      <c r="N13" s="16"/>
      <c r="O13" s="121"/>
      <c r="P13" s="122"/>
      <c r="R13" s="18">
        <v>9</v>
      </c>
      <c r="S13" s="6" t="s">
        <v>213</v>
      </c>
      <c r="T13" s="5" t="s">
        <v>59</v>
      </c>
      <c r="U13" s="25">
        <v>16</v>
      </c>
      <c r="V13" s="25" t="s">
        <v>210</v>
      </c>
      <c r="W13" s="130" t="s">
        <v>166</v>
      </c>
    </row>
    <row r="14" spans="1:23" x14ac:dyDescent="0.25">
      <c r="H14" s="34">
        <v>10</v>
      </c>
      <c r="I14" s="151" t="s">
        <v>60</v>
      </c>
      <c r="J14" s="48"/>
      <c r="K14" s="48"/>
      <c r="L14" s="154"/>
      <c r="M14" s="48"/>
      <c r="N14" s="16"/>
      <c r="O14" s="121"/>
      <c r="P14" s="122"/>
      <c r="R14" s="18">
        <v>10</v>
      </c>
      <c r="S14" s="6" t="s">
        <v>214</v>
      </c>
      <c r="T14" s="5" t="s">
        <v>60</v>
      </c>
      <c r="U14" s="25">
        <v>16</v>
      </c>
      <c r="V14" s="25" t="s">
        <v>210</v>
      </c>
      <c r="W14" s="130" t="s">
        <v>167</v>
      </c>
    </row>
    <row r="15" spans="1:23" x14ac:dyDescent="0.25">
      <c r="H15" s="34">
        <v>11</v>
      </c>
      <c r="I15" s="151" t="s">
        <v>61</v>
      </c>
      <c r="J15" s="48"/>
      <c r="K15" s="48"/>
      <c r="L15" s="154"/>
      <c r="M15" s="48"/>
      <c r="N15" s="16"/>
      <c r="O15" s="121"/>
      <c r="P15" s="122"/>
      <c r="R15" s="18">
        <v>11</v>
      </c>
      <c r="S15" s="6" t="s">
        <v>215</v>
      </c>
      <c r="T15" s="5" t="s">
        <v>61</v>
      </c>
      <c r="U15" s="25">
        <v>16</v>
      </c>
      <c r="V15" s="25" t="s">
        <v>210</v>
      </c>
      <c r="W15" s="130" t="s">
        <v>61</v>
      </c>
    </row>
    <row r="16" spans="1:23" x14ac:dyDescent="0.25">
      <c r="H16" s="34">
        <v>12</v>
      </c>
      <c r="I16" s="151" t="s">
        <v>62</v>
      </c>
      <c r="J16" s="48"/>
      <c r="K16" s="48"/>
      <c r="L16" s="154"/>
      <c r="M16" s="48"/>
      <c r="N16" s="16"/>
      <c r="O16" s="121"/>
      <c r="P16" s="122"/>
      <c r="R16" s="18">
        <v>12</v>
      </c>
      <c r="S16" s="6" t="s">
        <v>216</v>
      </c>
      <c r="T16" s="5" t="s">
        <v>62</v>
      </c>
      <c r="U16" s="25">
        <v>16</v>
      </c>
      <c r="V16" s="25" t="s">
        <v>210</v>
      </c>
      <c r="W16" s="130" t="s">
        <v>168</v>
      </c>
    </row>
    <row r="17" spans="6:23" x14ac:dyDescent="0.25">
      <c r="H17" s="5"/>
      <c r="I17" s="131"/>
      <c r="J17" s="5">
        <v>335</v>
      </c>
      <c r="K17" s="16">
        <v>7.2055786640567669</v>
      </c>
      <c r="L17" s="160">
        <v>11</v>
      </c>
      <c r="M17" s="161">
        <v>1</v>
      </c>
      <c r="N17" s="16"/>
      <c r="O17" s="5"/>
      <c r="P17" s="21"/>
      <c r="R17" s="18"/>
      <c r="S17" s="6"/>
      <c r="T17" s="5"/>
      <c r="U17" s="5"/>
      <c r="V17" s="6"/>
      <c r="W17" s="130"/>
    </row>
    <row r="18" spans="6:23" ht="45" x14ac:dyDescent="0.25">
      <c r="H18" s="5"/>
      <c r="I18" s="18" t="s">
        <v>28</v>
      </c>
      <c r="J18" s="52" t="s">
        <v>119</v>
      </c>
      <c r="K18" s="28" t="s">
        <v>115</v>
      </c>
      <c r="L18" s="28" t="s">
        <v>184</v>
      </c>
      <c r="M18" s="28" t="s">
        <v>185</v>
      </c>
      <c r="N18" s="5"/>
      <c r="O18" s="5"/>
      <c r="P18" s="21"/>
      <c r="R18" s="131" t="s">
        <v>217</v>
      </c>
      <c r="S18" s="5"/>
      <c r="T18" s="5"/>
      <c r="U18" s="5"/>
      <c r="V18" s="5"/>
      <c r="W18" s="130"/>
    </row>
    <row r="19" spans="6:23" x14ac:dyDescent="0.25">
      <c r="H19" s="5">
        <v>1</v>
      </c>
      <c r="I19" s="151" t="s">
        <v>51</v>
      </c>
      <c r="J19" s="48">
        <v>408</v>
      </c>
      <c r="K19" s="121">
        <v>8.571038251366117</v>
      </c>
      <c r="L19" s="16">
        <v>9</v>
      </c>
      <c r="M19" s="5">
        <v>1</v>
      </c>
      <c r="N19" s="5"/>
      <c r="O19" s="5"/>
      <c r="P19" s="21"/>
      <c r="R19" s="131" t="s">
        <v>211</v>
      </c>
      <c r="S19" s="5"/>
      <c r="T19" s="5"/>
      <c r="U19" s="5"/>
      <c r="V19" s="5"/>
      <c r="W19" s="21"/>
    </row>
    <row r="20" spans="6:23" x14ac:dyDescent="0.25">
      <c r="H20" s="5">
        <v>2</v>
      </c>
      <c r="I20" s="151" t="s">
        <v>52</v>
      </c>
      <c r="J20" s="48">
        <v>340</v>
      </c>
      <c r="K20" s="121">
        <v>7.9687560270009685</v>
      </c>
      <c r="L20" s="16">
        <v>6</v>
      </c>
      <c r="M20" s="5">
        <v>1</v>
      </c>
      <c r="N20" s="5"/>
      <c r="O20" s="5"/>
      <c r="P20" s="21"/>
      <c r="R20" s="132" t="s">
        <v>218</v>
      </c>
      <c r="S20" s="5"/>
      <c r="T20" s="5"/>
      <c r="U20" s="5"/>
      <c r="V20" s="5"/>
      <c r="W20" s="21"/>
    </row>
    <row r="21" spans="6:23" ht="15.75" thickBot="1" x14ac:dyDescent="0.3">
      <c r="H21" s="5">
        <v>3</v>
      </c>
      <c r="I21" s="151" t="s">
        <v>53</v>
      </c>
      <c r="J21" s="48">
        <v>326</v>
      </c>
      <c r="K21" s="121">
        <v>7.9505179523282701</v>
      </c>
      <c r="L21" s="16">
        <v>6</v>
      </c>
      <c r="M21" s="5">
        <v>1</v>
      </c>
      <c r="N21" s="5"/>
      <c r="O21" s="5"/>
      <c r="P21" s="21"/>
      <c r="R21" s="133" t="s">
        <v>219</v>
      </c>
      <c r="S21" s="7"/>
      <c r="T21" s="7"/>
      <c r="U21" s="7"/>
      <c r="V21" s="7"/>
      <c r="W21" s="19"/>
    </row>
    <row r="22" spans="6:23" x14ac:dyDescent="0.25">
      <c r="F22" s="5"/>
      <c r="H22" s="34">
        <v>4</v>
      </c>
      <c r="I22" s="151" t="s">
        <v>54</v>
      </c>
      <c r="J22" s="48">
        <v>323</v>
      </c>
      <c r="K22" s="121">
        <v>8.3724305943257438</v>
      </c>
      <c r="L22" s="16">
        <v>3</v>
      </c>
      <c r="M22" s="5">
        <v>1</v>
      </c>
      <c r="N22" s="5"/>
      <c r="O22" s="5"/>
      <c r="P22" s="21"/>
      <c r="R22" s="5"/>
      <c r="S22" s="5"/>
      <c r="T22" s="5"/>
      <c r="U22" s="5"/>
      <c r="V22" s="5"/>
      <c r="W22" s="5"/>
    </row>
    <row r="23" spans="6:23" x14ac:dyDescent="0.25">
      <c r="H23" s="34">
        <v>5</v>
      </c>
      <c r="I23" s="151" t="s">
        <v>55</v>
      </c>
      <c r="J23" s="48">
        <v>315</v>
      </c>
      <c r="K23" s="121">
        <v>7.7713244860785782</v>
      </c>
      <c r="L23" s="16">
        <v>5</v>
      </c>
      <c r="M23" s="5">
        <v>1</v>
      </c>
      <c r="N23" s="5"/>
      <c r="O23" s="5"/>
      <c r="P23" s="21"/>
      <c r="R23" s="5"/>
      <c r="S23" s="5"/>
      <c r="T23" s="5"/>
      <c r="U23" s="5"/>
      <c r="V23" s="6"/>
      <c r="W23" s="5"/>
    </row>
    <row r="24" spans="6:23" x14ac:dyDescent="0.25">
      <c r="H24" s="34">
        <v>6</v>
      </c>
      <c r="I24" s="151" t="s">
        <v>56</v>
      </c>
      <c r="J24" s="48">
        <v>336</v>
      </c>
      <c r="K24" s="121">
        <v>7.8279664324746348</v>
      </c>
      <c r="L24" s="16">
        <v>5</v>
      </c>
      <c r="M24" s="5">
        <v>1</v>
      </c>
      <c r="N24" s="5"/>
      <c r="O24" s="5"/>
      <c r="P24" s="21"/>
      <c r="Q24" s="5"/>
      <c r="R24" s="5" t="s">
        <v>113</v>
      </c>
      <c r="S24" s="6"/>
      <c r="T24" s="5"/>
      <c r="V24" s="5"/>
      <c r="W24" s="5"/>
    </row>
    <row r="25" spans="6:23" x14ac:dyDescent="0.25">
      <c r="H25" s="34">
        <v>7</v>
      </c>
      <c r="I25" s="151" t="s">
        <v>57</v>
      </c>
      <c r="J25" s="48">
        <v>335</v>
      </c>
      <c r="K25" s="121">
        <v>7.581306581844875</v>
      </c>
      <c r="L25" s="16">
        <v>9</v>
      </c>
      <c r="M25" s="5">
        <v>1</v>
      </c>
      <c r="N25" s="5"/>
      <c r="O25" s="5"/>
      <c r="P25" s="21"/>
      <c r="Q25" s="5"/>
      <c r="S25" s="6"/>
      <c r="T25" s="5"/>
      <c r="U25" s="41">
        <v>42459</v>
      </c>
      <c r="V25" s="5"/>
      <c r="W25" s="5" t="s">
        <v>220</v>
      </c>
    </row>
    <row r="26" spans="6:23" x14ac:dyDescent="0.25">
      <c r="H26" s="34">
        <v>8</v>
      </c>
      <c r="I26" s="151" t="s">
        <v>58</v>
      </c>
      <c r="J26" s="48">
        <v>335</v>
      </c>
      <c r="K26" s="121">
        <v>7.2055786640567669</v>
      </c>
      <c r="L26" s="16">
        <v>11</v>
      </c>
      <c r="M26" s="5">
        <v>1</v>
      </c>
      <c r="N26" s="5"/>
      <c r="O26" s="5"/>
      <c r="P26" s="21"/>
      <c r="Q26" s="5"/>
      <c r="S26" s="6"/>
      <c r="T26" s="5"/>
      <c r="V26" s="5"/>
      <c r="W26" s="5"/>
    </row>
    <row r="27" spans="6:23" x14ac:dyDescent="0.25">
      <c r="H27" s="34">
        <v>9</v>
      </c>
      <c r="I27" s="151" t="s">
        <v>59</v>
      </c>
      <c r="J27" s="48"/>
      <c r="K27" s="121"/>
      <c r="L27" s="16"/>
      <c r="M27" s="5"/>
      <c r="N27" s="5"/>
      <c r="O27" s="5"/>
      <c r="P27" s="21"/>
      <c r="Q27" s="5"/>
      <c r="R27" s="5" t="s">
        <v>221</v>
      </c>
      <c r="S27" s="6"/>
      <c r="T27" s="5"/>
      <c r="V27" s="5"/>
      <c r="W27" s="5"/>
    </row>
    <row r="28" spans="6:23" x14ac:dyDescent="0.25">
      <c r="H28" s="34">
        <v>10</v>
      </c>
      <c r="I28" s="151" t="s">
        <v>60</v>
      </c>
      <c r="J28" s="48"/>
      <c r="K28" s="121"/>
      <c r="L28" s="16"/>
      <c r="M28" s="5"/>
      <c r="N28" s="5"/>
      <c r="O28" s="5"/>
      <c r="P28" s="21"/>
      <c r="Q28" s="5"/>
      <c r="R28" s="5"/>
      <c r="S28" s="6"/>
      <c r="T28" s="5"/>
      <c r="V28" s="5"/>
      <c r="W28" s="5"/>
    </row>
    <row r="29" spans="6:23" x14ac:dyDescent="0.25">
      <c r="H29" s="34">
        <v>11</v>
      </c>
      <c r="I29" s="151" t="s">
        <v>61</v>
      </c>
      <c r="J29" s="48"/>
      <c r="K29" s="121"/>
      <c r="L29" s="16"/>
      <c r="M29" s="5"/>
      <c r="N29" s="5"/>
      <c r="O29" s="5"/>
      <c r="P29" s="21"/>
      <c r="Q29" s="5"/>
      <c r="R29" t="s">
        <v>125</v>
      </c>
    </row>
    <row r="30" spans="6:23" x14ac:dyDescent="0.25">
      <c r="H30" s="34">
        <v>12</v>
      </c>
      <c r="I30" s="151" t="s">
        <v>62</v>
      </c>
      <c r="J30" s="48"/>
      <c r="K30" s="121"/>
      <c r="L30" s="16"/>
      <c r="M30" s="5"/>
      <c r="N30" s="5"/>
      <c r="O30" s="5"/>
      <c r="P30" s="21"/>
      <c r="Q30" s="5"/>
      <c r="R30" s="206" t="s">
        <v>222</v>
      </c>
      <c r="S30" s="207"/>
      <c r="T30" s="207"/>
      <c r="U30" s="207"/>
      <c r="V30" s="207"/>
      <c r="W30" s="207"/>
    </row>
    <row r="31" spans="6:23" ht="15.75" thickBot="1" x14ac:dyDescent="0.3">
      <c r="H31" s="5"/>
      <c r="I31" s="4"/>
      <c r="J31" s="7"/>
      <c r="K31" s="7"/>
      <c r="L31" s="7"/>
      <c r="M31" s="7"/>
      <c r="N31" s="7"/>
      <c r="O31" s="7"/>
      <c r="P31" s="19"/>
      <c r="Q31" s="5"/>
      <c r="S31" s="6"/>
      <c r="V31" s="5"/>
      <c r="W31" s="5"/>
    </row>
    <row r="32" spans="6:23" ht="15.75" thickBot="1" x14ac:dyDescent="0.3">
      <c r="R32" s="41" t="s">
        <v>223</v>
      </c>
    </row>
    <row r="33" spans="1:28" ht="23.25" x14ac:dyDescent="0.35">
      <c r="A33" s="127"/>
      <c r="B33" s="123"/>
      <c r="C33" s="123"/>
      <c r="D33" s="123"/>
      <c r="E33" s="123"/>
      <c r="F33" s="152" t="s">
        <v>35</v>
      </c>
      <c r="G33" s="123"/>
      <c r="H33" s="123"/>
      <c r="I33" s="123"/>
      <c r="J33" s="123"/>
      <c r="K33" s="123"/>
      <c r="L33" s="123"/>
      <c r="M33" s="123"/>
      <c r="N33" s="24"/>
      <c r="O33" s="5"/>
    </row>
    <row r="34" spans="1:28" x14ac:dyDescent="0.25">
      <c r="A34" s="18"/>
      <c r="B34" s="5">
        <v>1</v>
      </c>
      <c r="C34" s="5">
        <v>2</v>
      </c>
      <c r="D34" s="5">
        <v>3</v>
      </c>
      <c r="E34" s="34">
        <v>4</v>
      </c>
      <c r="F34" s="5">
        <v>5</v>
      </c>
      <c r="G34" s="5">
        <v>6</v>
      </c>
      <c r="H34" s="5">
        <v>7</v>
      </c>
      <c r="I34" s="34">
        <v>8</v>
      </c>
      <c r="J34" s="5">
        <v>9</v>
      </c>
      <c r="K34" s="5">
        <v>10</v>
      </c>
      <c r="L34" s="5">
        <v>11</v>
      </c>
      <c r="M34" s="34">
        <v>12</v>
      </c>
      <c r="N34" s="21"/>
      <c r="O34" s="5"/>
      <c r="R34" s="115" t="s">
        <v>242</v>
      </c>
    </row>
    <row r="35" spans="1:28"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4" t="s">
        <v>17</v>
      </c>
      <c r="O35" s="5"/>
    </row>
    <row r="36" spans="1:28" x14ac:dyDescent="0.25">
      <c r="A36" s="18" t="s">
        <v>31</v>
      </c>
      <c r="B36" s="16">
        <v>187.38499999999999</v>
      </c>
      <c r="C36" s="16">
        <v>183.035</v>
      </c>
      <c r="D36" s="16">
        <v>183.58500000000001</v>
      </c>
      <c r="E36" s="16">
        <v>182.685</v>
      </c>
      <c r="F36" s="16">
        <v>181.38499999999999</v>
      </c>
      <c r="G36" s="16">
        <v>176.23500000000001</v>
      </c>
      <c r="H36" s="16">
        <v>179.33500000000001</v>
      </c>
      <c r="I36" s="16">
        <v>183.685</v>
      </c>
      <c r="J36" s="16"/>
      <c r="K36" s="16"/>
      <c r="L36" s="16"/>
      <c r="M36" s="16"/>
      <c r="N36" s="125">
        <v>183.685</v>
      </c>
      <c r="O36" s="5"/>
      <c r="R36" t="s">
        <v>120</v>
      </c>
    </row>
    <row r="37" spans="1:28" x14ac:dyDescent="0.25">
      <c r="A37" s="18" t="s">
        <v>30</v>
      </c>
      <c r="B37" s="16">
        <v>126.75</v>
      </c>
      <c r="C37" s="16">
        <v>126.35</v>
      </c>
      <c r="D37" s="16">
        <v>125.75</v>
      </c>
      <c r="E37" s="16">
        <v>129.80000000000001</v>
      </c>
      <c r="F37" s="16">
        <v>131.1</v>
      </c>
      <c r="G37" s="16">
        <v>131.04999999999998</v>
      </c>
      <c r="H37" s="16">
        <v>136.35</v>
      </c>
      <c r="I37" s="16">
        <v>134.25</v>
      </c>
      <c r="J37" s="16"/>
      <c r="K37" s="16"/>
      <c r="L37" s="16"/>
      <c r="M37" s="16"/>
      <c r="N37" s="125">
        <v>134.25</v>
      </c>
      <c r="O37" s="5"/>
    </row>
    <row r="38" spans="1:28" x14ac:dyDescent="0.25">
      <c r="A38" s="18" t="s">
        <v>29</v>
      </c>
      <c r="B38" s="16">
        <v>8.5</v>
      </c>
      <c r="C38" s="16">
        <v>8.5</v>
      </c>
      <c r="D38" s="16">
        <v>9.5</v>
      </c>
      <c r="E38" s="16">
        <v>9.1999999999999993</v>
      </c>
      <c r="F38" s="16">
        <v>9.5</v>
      </c>
      <c r="G38" s="16">
        <v>10.5</v>
      </c>
      <c r="H38" s="16">
        <v>9.5</v>
      </c>
      <c r="I38" s="16">
        <v>8.5</v>
      </c>
      <c r="J38" s="16"/>
      <c r="K38" s="16"/>
      <c r="L38" s="16"/>
      <c r="M38" s="16"/>
      <c r="N38" s="125">
        <v>8.5</v>
      </c>
      <c r="O38" s="5"/>
      <c r="R38" t="s">
        <v>121</v>
      </c>
    </row>
    <row r="39" spans="1:28" x14ac:dyDescent="0.25">
      <c r="A39" s="18" t="s">
        <v>32</v>
      </c>
      <c r="B39" s="16">
        <v>271.27999999999997</v>
      </c>
      <c r="C39" s="16">
        <v>266.13</v>
      </c>
      <c r="D39" s="16">
        <v>267.98</v>
      </c>
      <c r="E39" s="16">
        <v>271.98</v>
      </c>
      <c r="F39" s="16">
        <v>268.33</v>
      </c>
      <c r="G39" s="16">
        <v>276.24</v>
      </c>
      <c r="H39" s="16">
        <v>274.19</v>
      </c>
      <c r="I39" s="16">
        <v>273.99</v>
      </c>
      <c r="J39" s="16"/>
      <c r="K39" s="16"/>
      <c r="L39" s="16"/>
      <c r="M39" s="16"/>
      <c r="N39" s="125">
        <v>273.99</v>
      </c>
      <c r="O39" s="5"/>
      <c r="R39" s="51"/>
    </row>
    <row r="40" spans="1:28" x14ac:dyDescent="0.25">
      <c r="A40" s="18" t="s">
        <v>33</v>
      </c>
      <c r="B40" s="172">
        <v>0.58079563593534489</v>
      </c>
      <c r="C40" s="172">
        <v>0.57578998694496442</v>
      </c>
      <c r="D40" s="172">
        <v>0.57579939467122487</v>
      </c>
      <c r="E40" s="172">
        <v>0.56790027511385366</v>
      </c>
      <c r="F40" s="172">
        <v>0.56333369566905289</v>
      </c>
      <c r="G40" s="172">
        <v>0.55457306040247345</v>
      </c>
      <c r="H40" s="172">
        <v>0.55148607715608045</v>
      </c>
      <c r="I40" s="172">
        <v>0.56270007811662348</v>
      </c>
      <c r="J40" s="172"/>
      <c r="K40" s="172"/>
      <c r="L40" s="172"/>
      <c r="M40" s="172"/>
      <c r="N40" s="126">
        <v>0.56270007811662348</v>
      </c>
      <c r="O40" s="5"/>
      <c r="R40" s="41"/>
    </row>
    <row r="41" spans="1:28" x14ac:dyDescent="0.25">
      <c r="A41" s="18" t="s">
        <v>34</v>
      </c>
      <c r="B41" s="16">
        <v>322.63499999999999</v>
      </c>
      <c r="C41" s="16">
        <v>317.88499999999999</v>
      </c>
      <c r="D41" s="16">
        <v>318.83500000000004</v>
      </c>
      <c r="E41" s="16">
        <v>321.685</v>
      </c>
      <c r="F41" s="16">
        <v>321.98500000000001</v>
      </c>
      <c r="G41" s="16">
        <v>317.78499999999997</v>
      </c>
      <c r="H41" s="16">
        <v>325.185</v>
      </c>
      <c r="I41" s="16">
        <v>326.435</v>
      </c>
      <c r="J41" s="16"/>
      <c r="K41" s="16"/>
      <c r="L41" s="16"/>
      <c r="M41" s="16"/>
      <c r="N41" s="125">
        <v>326.435</v>
      </c>
      <c r="O41" s="5"/>
    </row>
    <row r="42" spans="1:28" ht="15.75" thickBot="1" x14ac:dyDescent="0.3">
      <c r="A42" s="4"/>
      <c r="B42" s="7"/>
      <c r="C42" s="7"/>
      <c r="D42" s="7"/>
      <c r="E42" s="7"/>
      <c r="F42" s="7"/>
      <c r="G42" s="7"/>
      <c r="H42" s="7"/>
      <c r="I42" s="7"/>
      <c r="J42" s="7"/>
      <c r="K42" s="7"/>
      <c r="L42" s="7"/>
      <c r="M42" s="7"/>
      <c r="N42" s="153"/>
      <c r="O42" s="5"/>
    </row>
    <row r="44" spans="1:28" ht="15.75" thickBot="1" x14ac:dyDescent="0.3"/>
    <row r="45" spans="1:28" ht="28.5" customHeight="1" thickBot="1" x14ac:dyDescent="0.3">
      <c r="O45" s="214" t="s">
        <v>182</v>
      </c>
      <c r="P45" s="215"/>
      <c r="Q45" s="215"/>
      <c r="R45" s="215"/>
      <c r="S45" s="215"/>
      <c r="T45" s="216"/>
      <c r="W45" s="214" t="s">
        <v>183</v>
      </c>
      <c r="X45" s="215"/>
      <c r="Y45" s="215"/>
      <c r="Z45" s="215"/>
      <c r="AA45" s="215"/>
      <c r="AB45" s="216"/>
    </row>
    <row r="46" spans="1:28" ht="23.25" x14ac:dyDescent="0.35">
      <c r="A46" s="203" t="s">
        <v>36</v>
      </c>
      <c r="B46" s="204"/>
      <c r="C46" s="205"/>
      <c r="E46" s="199" t="s">
        <v>83</v>
      </c>
      <c r="F46" s="200"/>
      <c r="G46" s="201"/>
      <c r="J46" s="203" t="s">
        <v>116</v>
      </c>
      <c r="K46" s="204"/>
      <c r="L46" s="204"/>
      <c r="M46" s="213"/>
      <c r="O46" s="217"/>
      <c r="P46" s="218"/>
      <c r="Q46" s="218"/>
      <c r="R46" s="218"/>
      <c r="S46" s="218"/>
      <c r="T46" s="219"/>
      <c r="W46" s="217"/>
      <c r="X46" s="218"/>
      <c r="Y46" s="218"/>
      <c r="Z46" s="218"/>
      <c r="AA46" s="218"/>
      <c r="AB46" s="219"/>
    </row>
    <row r="47" spans="1:28" ht="45" x14ac:dyDescent="0.25">
      <c r="A47" s="49" t="s">
        <v>18</v>
      </c>
      <c r="B47" s="44" t="s">
        <v>19</v>
      </c>
      <c r="C47" s="50" t="s">
        <v>37</v>
      </c>
      <c r="E47" s="8" t="s">
        <v>18</v>
      </c>
      <c r="F47" s="1" t="s">
        <v>19</v>
      </c>
      <c r="G47" s="9" t="s">
        <v>37</v>
      </c>
      <c r="J47" s="45"/>
      <c r="K47" s="44" t="s">
        <v>19</v>
      </c>
      <c r="L47" s="44" t="s">
        <v>73</v>
      </c>
      <c r="M47" s="21"/>
      <c r="O47" s="18"/>
      <c r="P47" s="53"/>
      <c r="Q47" s="44" t="s">
        <v>19</v>
      </c>
      <c r="R47" s="44" t="s">
        <v>73</v>
      </c>
      <c r="S47" s="44" t="s">
        <v>169</v>
      </c>
      <c r="T47" s="21"/>
      <c r="W47" s="18"/>
      <c r="X47" s="53"/>
      <c r="Y47" s="44" t="s">
        <v>19</v>
      </c>
      <c r="Z47" s="44" t="s">
        <v>73</v>
      </c>
      <c r="AA47" s="44" t="s">
        <v>169</v>
      </c>
      <c r="AB47" s="21"/>
    </row>
    <row r="48" spans="1:28" x14ac:dyDescent="0.25">
      <c r="A48" s="10">
        <v>0</v>
      </c>
      <c r="B48" s="11" t="s">
        <v>20</v>
      </c>
      <c r="C48" s="3">
        <v>0</v>
      </c>
      <c r="E48" s="10">
        <v>0</v>
      </c>
      <c r="F48" s="32">
        <v>0</v>
      </c>
      <c r="G48" s="3">
        <v>14</v>
      </c>
      <c r="J48" s="10"/>
      <c r="K48" s="32" t="s">
        <v>224</v>
      </c>
      <c r="L48" s="32">
        <v>44</v>
      </c>
      <c r="M48" s="21"/>
      <c r="O48" s="18"/>
      <c r="P48" s="12"/>
      <c r="Q48" s="32" t="s">
        <v>225</v>
      </c>
      <c r="R48" s="32">
        <v>137</v>
      </c>
      <c r="S48" s="147">
        <v>0.30309734513274339</v>
      </c>
      <c r="T48" s="21">
        <v>137</v>
      </c>
      <c r="W48" s="18"/>
      <c r="X48" s="12"/>
      <c r="Y48" s="32" t="s">
        <v>225</v>
      </c>
      <c r="Z48" s="32">
        <v>1182</v>
      </c>
      <c r="AA48" s="147">
        <v>0.35753176043557167</v>
      </c>
      <c r="AB48" s="21">
        <v>1182</v>
      </c>
    </row>
    <row r="49" spans="1:28" x14ac:dyDescent="0.25">
      <c r="A49" s="10">
        <v>1</v>
      </c>
      <c r="B49" s="12" t="s">
        <v>21</v>
      </c>
      <c r="C49" s="3">
        <v>3</v>
      </c>
      <c r="E49" s="10">
        <v>1</v>
      </c>
      <c r="F49" s="11" t="s">
        <v>84</v>
      </c>
      <c r="G49" s="3">
        <v>10</v>
      </c>
      <c r="J49" s="10"/>
      <c r="K49" s="32" t="s">
        <v>226</v>
      </c>
      <c r="L49" s="32">
        <v>83</v>
      </c>
      <c r="M49" s="21"/>
      <c r="O49" s="18"/>
      <c r="P49" s="12"/>
      <c r="Q49" s="32" t="s">
        <v>227</v>
      </c>
      <c r="R49" s="32">
        <v>85</v>
      </c>
      <c r="S49" s="147">
        <v>0.49115044247787609</v>
      </c>
      <c r="T49" s="21">
        <v>222</v>
      </c>
      <c r="W49" s="18"/>
      <c r="X49" s="12"/>
      <c r="Y49" s="32" t="s">
        <v>227</v>
      </c>
      <c r="Z49" s="32">
        <v>780</v>
      </c>
      <c r="AA49" s="147">
        <v>0.59346642468239563</v>
      </c>
      <c r="AB49" s="21">
        <v>1962</v>
      </c>
    </row>
    <row r="50" spans="1:28" x14ac:dyDescent="0.25">
      <c r="A50" s="10">
        <v>2</v>
      </c>
      <c r="B50" s="12" t="s">
        <v>22</v>
      </c>
      <c r="C50" s="3">
        <v>4</v>
      </c>
      <c r="E50" s="10">
        <v>2</v>
      </c>
      <c r="F50" s="11" t="s">
        <v>85</v>
      </c>
      <c r="G50" s="3">
        <v>4</v>
      </c>
      <c r="J50" s="10"/>
      <c r="K50" s="32" t="s">
        <v>228</v>
      </c>
      <c r="L50" s="32">
        <v>29</v>
      </c>
      <c r="M50" s="21"/>
      <c r="O50" s="18"/>
      <c r="P50" s="12"/>
      <c r="Q50" s="32" t="s">
        <v>229</v>
      </c>
      <c r="R50" s="32">
        <v>32</v>
      </c>
      <c r="S50" s="147">
        <v>0.56194690265486724</v>
      </c>
      <c r="T50" s="21">
        <v>254</v>
      </c>
      <c r="W50" s="18"/>
      <c r="X50" s="12"/>
      <c r="Y50" s="32" t="s">
        <v>226</v>
      </c>
      <c r="Z50" s="32">
        <v>419</v>
      </c>
      <c r="AA50" s="147">
        <v>0.72020568663036899</v>
      </c>
      <c r="AB50" s="21">
        <v>2381</v>
      </c>
    </row>
    <row r="51" spans="1:28" x14ac:dyDescent="0.25">
      <c r="A51" s="10">
        <v>3</v>
      </c>
      <c r="B51" s="13" t="s">
        <v>23</v>
      </c>
      <c r="C51" s="3">
        <v>8</v>
      </c>
      <c r="E51" s="10">
        <v>3</v>
      </c>
      <c r="F51" s="32" t="s">
        <v>86</v>
      </c>
      <c r="G51" s="3">
        <v>3</v>
      </c>
      <c r="J51" s="10"/>
      <c r="K51" s="32" t="s">
        <v>230</v>
      </c>
      <c r="L51" s="32">
        <v>17</v>
      </c>
      <c r="M51" s="21"/>
      <c r="O51" s="18"/>
      <c r="P51" s="12"/>
      <c r="Q51" s="32" t="s">
        <v>231</v>
      </c>
      <c r="R51" s="32">
        <v>39</v>
      </c>
      <c r="S51" s="147">
        <v>0.64823008849557517</v>
      </c>
      <c r="T51" s="21">
        <v>293</v>
      </c>
      <c r="W51" s="18"/>
      <c r="X51" s="12"/>
      <c r="Y51" s="32" t="s">
        <v>228</v>
      </c>
      <c r="Z51" s="32">
        <v>308</v>
      </c>
      <c r="AA51" s="147">
        <v>0.81336963097398673</v>
      </c>
      <c r="AB51" s="21">
        <v>2689</v>
      </c>
    </row>
    <row r="52" spans="1:28" x14ac:dyDescent="0.25">
      <c r="A52" s="10">
        <v>4</v>
      </c>
      <c r="B52" s="12" t="s">
        <v>24</v>
      </c>
      <c r="C52" s="3">
        <v>6</v>
      </c>
      <c r="E52" s="10">
        <v>4</v>
      </c>
      <c r="F52" s="32" t="s">
        <v>87</v>
      </c>
      <c r="G52" s="3">
        <v>1</v>
      </c>
      <c r="J52" s="10"/>
      <c r="K52" s="32" t="s">
        <v>232</v>
      </c>
      <c r="L52" s="32">
        <v>3</v>
      </c>
      <c r="M52" s="21"/>
      <c r="O52" s="18"/>
      <c r="P52" s="12"/>
      <c r="Q52" s="32" t="s">
        <v>228</v>
      </c>
      <c r="R52" s="32">
        <v>57</v>
      </c>
      <c r="S52" s="147">
        <v>0.77433628318584069</v>
      </c>
      <c r="T52" s="21">
        <v>350</v>
      </c>
      <c r="W52" s="18"/>
      <c r="X52" s="12"/>
      <c r="Y52" s="32" t="s">
        <v>230</v>
      </c>
      <c r="Z52" s="32">
        <v>188</v>
      </c>
      <c r="AA52" s="147">
        <v>0.87023593466424687</v>
      </c>
      <c r="AB52" s="21">
        <v>2877</v>
      </c>
    </row>
    <row r="53" spans="1:28" x14ac:dyDescent="0.25">
      <c r="A53" s="10">
        <v>5</v>
      </c>
      <c r="B53" s="12" t="s">
        <v>25</v>
      </c>
      <c r="C53" s="3">
        <v>6</v>
      </c>
      <c r="E53" s="10">
        <v>5</v>
      </c>
      <c r="F53" s="32" t="s">
        <v>88</v>
      </c>
      <c r="G53" s="3">
        <v>0</v>
      </c>
      <c r="J53" s="10"/>
      <c r="K53" s="32" t="s">
        <v>233</v>
      </c>
      <c r="L53" s="32">
        <v>4</v>
      </c>
      <c r="M53" s="21"/>
      <c r="O53" s="18"/>
      <c r="P53" s="12"/>
      <c r="Q53" s="32" t="s">
        <v>230</v>
      </c>
      <c r="R53" s="32">
        <v>32</v>
      </c>
      <c r="S53" s="147">
        <v>0.84513274336283184</v>
      </c>
      <c r="T53" s="21">
        <v>382</v>
      </c>
      <c r="W53" s="18"/>
      <c r="X53" s="12"/>
      <c r="Y53" s="32" t="s">
        <v>232</v>
      </c>
      <c r="Z53" s="32">
        <v>136</v>
      </c>
      <c r="AA53" s="147">
        <v>0.91137326073805203</v>
      </c>
      <c r="AB53" s="21">
        <v>3013</v>
      </c>
    </row>
    <row r="54" spans="1:28" x14ac:dyDescent="0.25">
      <c r="A54" s="10">
        <v>6</v>
      </c>
      <c r="B54" s="12" t="s">
        <v>26</v>
      </c>
      <c r="C54" s="3">
        <v>2</v>
      </c>
      <c r="E54" s="10">
        <v>6</v>
      </c>
      <c r="F54" s="32" t="s">
        <v>89</v>
      </c>
      <c r="G54" s="3">
        <v>0</v>
      </c>
      <c r="J54" s="10"/>
      <c r="K54" s="32" t="s">
        <v>234</v>
      </c>
      <c r="L54" s="32">
        <v>6</v>
      </c>
      <c r="M54" s="21"/>
      <c r="O54" s="18"/>
      <c r="P54" s="12"/>
      <c r="Q54" s="32" t="s">
        <v>232</v>
      </c>
      <c r="R54" s="32">
        <v>26</v>
      </c>
      <c r="S54" s="147">
        <v>0.90265486725663713</v>
      </c>
      <c r="T54" s="21">
        <v>408</v>
      </c>
      <c r="W54" s="18"/>
      <c r="X54" s="12"/>
      <c r="Y54" s="32" t="s">
        <v>233</v>
      </c>
      <c r="Z54" s="32">
        <v>101</v>
      </c>
      <c r="AA54" s="147">
        <v>0.94192377495462798</v>
      </c>
      <c r="AB54" s="21">
        <v>3114</v>
      </c>
    </row>
    <row r="55" spans="1:28" x14ac:dyDescent="0.25">
      <c r="A55" s="10">
        <v>7</v>
      </c>
      <c r="B55" s="12" t="s">
        <v>27</v>
      </c>
      <c r="C55" s="3">
        <v>2</v>
      </c>
      <c r="E55" s="10">
        <v>7</v>
      </c>
      <c r="F55" s="32" t="s">
        <v>90</v>
      </c>
      <c r="G55" s="3">
        <v>0</v>
      </c>
      <c r="J55" s="10"/>
      <c r="K55" s="32" t="s">
        <v>235</v>
      </c>
      <c r="L55" s="32">
        <v>3</v>
      </c>
      <c r="M55" s="21"/>
      <c r="O55" s="18"/>
      <c r="P55" s="12"/>
      <c r="Q55" s="32" t="s">
        <v>233</v>
      </c>
      <c r="R55" s="32">
        <v>22</v>
      </c>
      <c r="S55" s="147">
        <v>0.95132743362831862</v>
      </c>
      <c r="T55" s="21">
        <v>430</v>
      </c>
      <c r="W55" s="18"/>
      <c r="X55" s="12"/>
      <c r="Y55" s="32" t="s">
        <v>234</v>
      </c>
      <c r="Z55" s="32">
        <v>54</v>
      </c>
      <c r="AA55" s="147">
        <v>0.95825771324863884</v>
      </c>
      <c r="AB55" s="21">
        <v>3168</v>
      </c>
    </row>
    <row r="56" spans="1:28" x14ac:dyDescent="0.25">
      <c r="A56" s="10">
        <v>8</v>
      </c>
      <c r="B56" s="13" t="s">
        <v>118</v>
      </c>
      <c r="C56" s="3">
        <v>1</v>
      </c>
      <c r="E56" s="10">
        <v>8</v>
      </c>
      <c r="F56" s="32" t="s">
        <v>170</v>
      </c>
      <c r="G56" s="3">
        <v>0</v>
      </c>
      <c r="J56" s="18"/>
      <c r="K56" s="32" t="s">
        <v>236</v>
      </c>
      <c r="L56" s="32">
        <v>3</v>
      </c>
      <c r="M56" s="21"/>
      <c r="O56" s="18"/>
      <c r="P56" s="5"/>
      <c r="Q56" s="32" t="s">
        <v>234</v>
      </c>
      <c r="R56" s="32">
        <v>7</v>
      </c>
      <c r="S56" s="147">
        <v>0.9668141592920354</v>
      </c>
      <c r="T56" s="21">
        <v>437</v>
      </c>
      <c r="W56" s="18"/>
      <c r="X56" s="5"/>
      <c r="Y56" s="32" t="s">
        <v>235</v>
      </c>
      <c r="Z56" s="32">
        <v>52</v>
      </c>
      <c r="AA56" s="147">
        <v>0.97398669086509382</v>
      </c>
      <c r="AB56" s="21">
        <v>3220</v>
      </c>
    </row>
    <row r="57" spans="1:28" x14ac:dyDescent="0.25">
      <c r="A57" s="10">
        <v>9</v>
      </c>
      <c r="B57" s="13" t="s">
        <v>173</v>
      </c>
      <c r="C57" s="3">
        <v>0</v>
      </c>
      <c r="E57" s="10">
        <v>9</v>
      </c>
      <c r="F57" s="155" t="s">
        <v>172</v>
      </c>
      <c r="G57" s="3">
        <v>0</v>
      </c>
      <c r="J57" s="18"/>
      <c r="K57" s="32" t="s">
        <v>237</v>
      </c>
      <c r="L57" s="32">
        <v>3</v>
      </c>
      <c r="M57" s="21"/>
      <c r="O57" s="18"/>
      <c r="P57" s="5"/>
      <c r="Q57" s="32" t="s">
        <v>235</v>
      </c>
      <c r="R57" s="32">
        <v>5</v>
      </c>
      <c r="S57" s="147">
        <v>0.97787610619469023</v>
      </c>
      <c r="T57" s="21">
        <v>442</v>
      </c>
      <c r="W57" s="18"/>
      <c r="X57" s="5"/>
      <c r="Y57" s="32" t="s">
        <v>236</v>
      </c>
      <c r="Z57" s="32">
        <v>36</v>
      </c>
      <c r="AA57" s="147">
        <v>0.98487598306110102</v>
      </c>
      <c r="AB57" s="21">
        <v>3256</v>
      </c>
    </row>
    <row r="58" spans="1:28" ht="15.75" thickBot="1" x14ac:dyDescent="0.3">
      <c r="A58" s="163">
        <v>10</v>
      </c>
      <c r="B58" s="164" t="s">
        <v>196</v>
      </c>
      <c r="C58" s="3">
        <v>0</v>
      </c>
      <c r="E58" s="4"/>
      <c r="F58" s="7"/>
      <c r="G58" s="20">
        <v>32</v>
      </c>
      <c r="J58" s="18"/>
      <c r="K58" s="32" t="s">
        <v>238</v>
      </c>
      <c r="L58" s="32">
        <v>2</v>
      </c>
      <c r="M58" s="21"/>
      <c r="O58" s="18"/>
      <c r="P58" s="5"/>
      <c r="Q58" s="32" t="s">
        <v>236</v>
      </c>
      <c r="R58" s="32">
        <v>4</v>
      </c>
      <c r="S58" s="147">
        <v>0.98672566371681414</v>
      </c>
      <c r="T58" s="21">
        <v>446</v>
      </c>
      <c r="W58" s="18"/>
      <c r="X58" s="5"/>
      <c r="Y58" s="32" t="s">
        <v>237</v>
      </c>
      <c r="Z58" s="32">
        <v>21</v>
      </c>
      <c r="AA58" s="147">
        <v>0.99122807017543857</v>
      </c>
      <c r="AB58" s="21">
        <v>3277</v>
      </c>
    </row>
    <row r="59" spans="1:28" ht="15.75" thickBot="1" x14ac:dyDescent="0.3">
      <c r="A59" s="10">
        <v>11</v>
      </c>
      <c r="B59" s="13" t="s">
        <v>195</v>
      </c>
      <c r="C59" s="3">
        <v>0</v>
      </c>
      <c r="J59" s="4"/>
      <c r="K59" s="46" t="s">
        <v>0</v>
      </c>
      <c r="L59" s="47">
        <v>197</v>
      </c>
      <c r="M59" s="19"/>
      <c r="O59" s="18"/>
      <c r="P59" s="5"/>
      <c r="Q59" s="32" t="s">
        <v>237</v>
      </c>
      <c r="R59" s="32">
        <v>4</v>
      </c>
      <c r="S59" s="147">
        <v>0.99557522123893805</v>
      </c>
      <c r="T59" s="21">
        <v>450</v>
      </c>
      <c r="W59" s="18"/>
      <c r="X59" s="5"/>
      <c r="Y59" s="32" t="s">
        <v>238</v>
      </c>
      <c r="Z59" s="32">
        <v>29</v>
      </c>
      <c r="AA59" s="147">
        <v>1</v>
      </c>
      <c r="AB59" s="21">
        <v>3306</v>
      </c>
    </row>
    <row r="60" spans="1:28" x14ac:dyDescent="0.25">
      <c r="A60" s="135">
        <v>12</v>
      </c>
      <c r="B60" s="13" t="s">
        <v>197</v>
      </c>
      <c r="C60" s="3">
        <v>0</v>
      </c>
      <c r="J60" s="5"/>
      <c r="K60" s="134"/>
      <c r="L60" s="32"/>
      <c r="M60" s="5"/>
      <c r="O60" s="18"/>
      <c r="P60" s="5"/>
      <c r="Q60" s="32" t="s">
        <v>238</v>
      </c>
      <c r="R60" s="32">
        <v>2</v>
      </c>
      <c r="S60" s="147">
        <v>1</v>
      </c>
      <c r="T60" s="21">
        <v>452</v>
      </c>
      <c r="W60" s="18"/>
      <c r="X60" s="5"/>
      <c r="Y60" s="32"/>
      <c r="Z60" s="32"/>
      <c r="AA60" s="5"/>
      <c r="AB60" s="21"/>
    </row>
    <row r="61" spans="1:28" ht="15.75" thickBot="1" x14ac:dyDescent="0.3">
      <c r="A61" s="163">
        <v>13</v>
      </c>
      <c r="B61" s="13" t="s">
        <v>198</v>
      </c>
      <c r="C61" s="3">
        <v>0</v>
      </c>
      <c r="O61" s="4"/>
      <c r="P61" s="7"/>
      <c r="Q61" s="46" t="s">
        <v>0</v>
      </c>
      <c r="R61" s="47">
        <v>452</v>
      </c>
      <c r="S61" s="33"/>
      <c r="T61" s="19"/>
      <c r="W61" s="4"/>
      <c r="X61" s="7"/>
      <c r="Y61" s="46" t="s">
        <v>0</v>
      </c>
      <c r="Z61" s="47">
        <v>3306</v>
      </c>
      <c r="AA61" s="33"/>
      <c r="AB61" s="19"/>
    </row>
    <row r="62" spans="1:28" x14ac:dyDescent="0.25">
      <c r="A62" s="163">
        <v>14</v>
      </c>
      <c r="B62" s="13" t="s">
        <v>199</v>
      </c>
      <c r="C62" s="3">
        <v>0</v>
      </c>
      <c r="O62" s="5"/>
      <c r="P62" s="5"/>
      <c r="Q62" s="134"/>
      <c r="R62" s="32"/>
      <c r="S62" s="16"/>
      <c r="T62" s="5"/>
    </row>
    <row r="63" spans="1:28" ht="15.75" thickBot="1" x14ac:dyDescent="0.3">
      <c r="A63" s="176">
        <v>15</v>
      </c>
      <c r="B63" s="173" t="s">
        <v>200</v>
      </c>
      <c r="C63" s="174">
        <v>0</v>
      </c>
      <c r="D63" s="175">
        <v>32</v>
      </c>
      <c r="O63" s="5"/>
      <c r="P63" s="5"/>
      <c r="Q63" s="134"/>
      <c r="R63" s="32"/>
      <c r="S63" s="16"/>
      <c r="T63" s="5"/>
    </row>
    <row r="64" spans="1:28" ht="15.75" thickBot="1" x14ac:dyDescent="0.3">
      <c r="O64" s="5"/>
      <c r="P64" s="5"/>
      <c r="Q64" s="134"/>
      <c r="R64" s="32"/>
      <c r="S64" s="16"/>
      <c r="T64" s="5"/>
    </row>
    <row r="65" spans="1:21" ht="21" x14ac:dyDescent="0.35">
      <c r="A65" s="196" t="s">
        <v>63</v>
      </c>
      <c r="B65" s="202"/>
      <c r="C65" s="202"/>
      <c r="D65" s="202"/>
      <c r="E65" s="202"/>
      <c r="F65" s="202"/>
      <c r="G65" s="202"/>
      <c r="H65" s="123"/>
      <c r="I65" s="123"/>
      <c r="J65" s="123"/>
      <c r="K65" s="123"/>
      <c r="L65" s="123"/>
      <c r="M65" s="123"/>
      <c r="N65" s="123"/>
      <c r="O65" s="123"/>
      <c r="P65" s="123"/>
      <c r="Q65" s="140"/>
      <c r="R65" s="141"/>
      <c r="S65" s="142"/>
      <c r="T65" s="123"/>
      <c r="U65" s="24"/>
    </row>
    <row r="66" spans="1:21" x14ac:dyDescent="0.25">
      <c r="A66" s="18"/>
      <c r="B66" s="5"/>
      <c r="C66" s="5"/>
      <c r="D66" s="5"/>
      <c r="E66" s="5"/>
      <c r="F66" s="5"/>
      <c r="G66" s="5"/>
      <c r="H66" s="5"/>
      <c r="I66" s="5"/>
      <c r="J66" s="5"/>
      <c r="K66" s="5"/>
      <c r="L66" s="5"/>
      <c r="M66" s="5"/>
      <c r="N66" s="5"/>
      <c r="O66" s="5"/>
      <c r="P66" s="5"/>
      <c r="Q66" s="134"/>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202</v>
      </c>
      <c r="K68" s="12" t="s">
        <v>204</v>
      </c>
      <c r="L68" s="12" t="s">
        <v>205</v>
      </c>
      <c r="M68" s="12" t="s">
        <v>206</v>
      </c>
      <c r="N68" s="12" t="s">
        <v>207</v>
      </c>
      <c r="O68" s="12" t="s">
        <v>208</v>
      </c>
      <c r="P68" s="12" t="s">
        <v>209</v>
      </c>
      <c r="Q68" s="12" t="s">
        <v>211</v>
      </c>
      <c r="R68" s="12" t="s">
        <v>213</v>
      </c>
      <c r="S68" s="12" t="s">
        <v>214</v>
      </c>
      <c r="T68" s="12" t="s">
        <v>215</v>
      </c>
      <c r="U68" s="3" t="s">
        <v>216</v>
      </c>
    </row>
    <row r="69" spans="1:21" ht="30" x14ac:dyDescent="0.25">
      <c r="A69" s="171" t="s">
        <v>106</v>
      </c>
      <c r="B69" s="5">
        <v>110</v>
      </c>
      <c r="C69" s="23">
        <v>0.15873015873015872</v>
      </c>
      <c r="D69" s="5"/>
      <c r="E69" s="5" t="s">
        <v>3</v>
      </c>
      <c r="F69" s="5">
        <v>962</v>
      </c>
      <c r="G69" s="23">
        <v>0.18069120961682944</v>
      </c>
      <c r="H69" s="5"/>
      <c r="I69" s="5" t="s">
        <v>106</v>
      </c>
      <c r="J69" s="125">
        <v>113</v>
      </c>
      <c r="K69" s="125">
        <v>100</v>
      </c>
      <c r="L69" s="125">
        <v>139</v>
      </c>
      <c r="M69" s="125">
        <v>132</v>
      </c>
      <c r="N69" s="125">
        <v>115</v>
      </c>
      <c r="O69" s="125">
        <v>99</v>
      </c>
      <c r="P69" s="125">
        <v>124</v>
      </c>
      <c r="Q69" s="125">
        <v>110</v>
      </c>
      <c r="R69" s="125" t="s">
        <v>212</v>
      </c>
      <c r="S69" s="125" t="s">
        <v>212</v>
      </c>
      <c r="T69" s="125" t="s">
        <v>212</v>
      </c>
      <c r="U69" s="125" t="s">
        <v>212</v>
      </c>
    </row>
    <row r="70" spans="1:21" x14ac:dyDescent="0.25">
      <c r="A70" s="18" t="s">
        <v>4</v>
      </c>
      <c r="B70" s="5">
        <v>84</v>
      </c>
      <c r="C70" s="23">
        <v>0.12121212121212122</v>
      </c>
      <c r="D70" s="5"/>
      <c r="E70" s="5" t="s">
        <v>4</v>
      </c>
      <c r="F70" s="5">
        <v>761</v>
      </c>
      <c r="G70" s="23">
        <v>0.14293764087152516</v>
      </c>
      <c r="H70" s="5"/>
      <c r="I70" s="5" t="s">
        <v>4</v>
      </c>
      <c r="J70" s="125">
        <v>84</v>
      </c>
      <c r="K70" s="125">
        <v>90</v>
      </c>
      <c r="L70" s="125">
        <v>73</v>
      </c>
      <c r="M70" s="125">
        <v>105</v>
      </c>
      <c r="N70" s="125">
        <v>100</v>
      </c>
      <c r="O70" s="125">
        <v>118</v>
      </c>
      <c r="P70" s="125">
        <v>83</v>
      </c>
      <c r="Q70" s="125">
        <v>84</v>
      </c>
      <c r="R70" s="125" t="s">
        <v>212</v>
      </c>
      <c r="S70" s="125" t="s">
        <v>212</v>
      </c>
      <c r="T70" s="125" t="s">
        <v>212</v>
      </c>
      <c r="U70" s="125" t="s">
        <v>212</v>
      </c>
    </row>
    <row r="71" spans="1:21" x14ac:dyDescent="0.25">
      <c r="A71" s="18" t="s">
        <v>5</v>
      </c>
      <c r="B71" s="5">
        <v>4</v>
      </c>
      <c r="C71" s="23">
        <v>5.772005772005772E-3</v>
      </c>
      <c r="D71" s="5"/>
      <c r="E71" s="5" t="s">
        <v>5</v>
      </c>
      <c r="F71" s="5">
        <v>28</v>
      </c>
      <c r="G71" s="23">
        <v>5.2592036063110444E-3</v>
      </c>
      <c r="H71" s="5"/>
      <c r="I71" s="5" t="s">
        <v>5</v>
      </c>
      <c r="J71" s="125">
        <v>1</v>
      </c>
      <c r="K71" s="125">
        <v>1</v>
      </c>
      <c r="L71" s="125">
        <v>2</v>
      </c>
      <c r="M71" s="125">
        <v>7</v>
      </c>
      <c r="N71" s="125">
        <v>6</v>
      </c>
      <c r="O71" s="125">
        <v>3</v>
      </c>
      <c r="P71" s="125">
        <v>3</v>
      </c>
      <c r="Q71" s="125">
        <v>4</v>
      </c>
      <c r="R71" s="125" t="s">
        <v>212</v>
      </c>
      <c r="S71" s="125" t="s">
        <v>212</v>
      </c>
      <c r="T71" s="125" t="s">
        <v>212</v>
      </c>
      <c r="U71" s="125" t="s">
        <v>212</v>
      </c>
    </row>
    <row r="72" spans="1:21" x14ac:dyDescent="0.25">
      <c r="A72" s="18" t="s">
        <v>6</v>
      </c>
      <c r="B72" s="5">
        <v>1</v>
      </c>
      <c r="C72" s="23">
        <v>1.443001443001443E-3</v>
      </c>
      <c r="D72" s="5"/>
      <c r="E72" s="5" t="s">
        <v>6</v>
      </c>
      <c r="F72" s="5">
        <v>6</v>
      </c>
      <c r="G72" s="23">
        <v>1.1269722013523666E-3</v>
      </c>
      <c r="H72" s="5"/>
      <c r="I72" s="5" t="s">
        <v>6</v>
      </c>
      <c r="J72" s="125">
        <v>1</v>
      </c>
      <c r="K72" s="125">
        <v>3</v>
      </c>
      <c r="L72" s="125">
        <v>1</v>
      </c>
      <c r="M72" s="125">
        <v>0</v>
      </c>
      <c r="N72" s="125">
        <v>0</v>
      </c>
      <c r="O72" s="125">
        <v>0</v>
      </c>
      <c r="P72" s="125">
        <v>0</v>
      </c>
      <c r="Q72" s="125">
        <v>1</v>
      </c>
      <c r="R72" s="125" t="s">
        <v>212</v>
      </c>
      <c r="S72" s="125" t="s">
        <v>212</v>
      </c>
      <c r="T72" s="125" t="s">
        <v>212</v>
      </c>
      <c r="U72" s="125" t="s">
        <v>212</v>
      </c>
    </row>
    <row r="73" spans="1:21" x14ac:dyDescent="0.25">
      <c r="A73" s="144" t="s">
        <v>103</v>
      </c>
      <c r="B73" s="5">
        <v>4</v>
      </c>
      <c r="C73" s="35">
        <v>5.772005772005772E-3</v>
      </c>
      <c r="D73" s="5"/>
      <c r="E73" s="34" t="s">
        <v>103</v>
      </c>
      <c r="F73" s="5">
        <v>38</v>
      </c>
      <c r="G73" s="35">
        <v>7.137490608564989E-3</v>
      </c>
      <c r="H73" s="5"/>
      <c r="I73" s="5" t="s">
        <v>103</v>
      </c>
      <c r="J73" s="125">
        <v>4</v>
      </c>
      <c r="K73" s="125">
        <v>8</v>
      </c>
      <c r="L73" s="125">
        <v>4</v>
      </c>
      <c r="M73" s="125">
        <v>3</v>
      </c>
      <c r="N73" s="125">
        <v>5</v>
      </c>
      <c r="O73" s="125">
        <v>5</v>
      </c>
      <c r="P73" s="125">
        <v>4</v>
      </c>
      <c r="Q73" s="125">
        <v>4</v>
      </c>
      <c r="R73" s="125" t="s">
        <v>212</v>
      </c>
      <c r="S73" s="125" t="s">
        <v>212</v>
      </c>
      <c r="T73" s="125" t="s">
        <v>212</v>
      </c>
      <c r="U73" s="125" t="s">
        <v>212</v>
      </c>
    </row>
    <row r="74" spans="1:21" x14ac:dyDescent="0.25">
      <c r="A74" s="18" t="s">
        <v>7</v>
      </c>
      <c r="B74" s="5">
        <v>1</v>
      </c>
      <c r="C74" s="23">
        <v>1.443001443001443E-3</v>
      </c>
      <c r="D74" s="5"/>
      <c r="E74" s="5" t="s">
        <v>7</v>
      </c>
      <c r="F74" s="5">
        <v>7</v>
      </c>
      <c r="G74" s="23">
        <v>1.3148009015777611E-3</v>
      </c>
      <c r="H74" s="5"/>
      <c r="I74" s="5" t="s">
        <v>7</v>
      </c>
      <c r="J74" s="125">
        <v>2</v>
      </c>
      <c r="K74" s="125">
        <v>0</v>
      </c>
      <c r="L74" s="125">
        <v>1</v>
      </c>
      <c r="M74" s="125">
        <v>0</v>
      </c>
      <c r="N74" s="125">
        <v>0</v>
      </c>
      <c r="O74" s="125">
        <v>1</v>
      </c>
      <c r="P74" s="125">
        <v>0</v>
      </c>
      <c r="Q74" s="125">
        <v>1</v>
      </c>
      <c r="R74" s="125" t="s">
        <v>212</v>
      </c>
      <c r="S74" s="125" t="s">
        <v>212</v>
      </c>
      <c r="T74" s="125" t="s">
        <v>212</v>
      </c>
      <c r="U74" s="125" t="s">
        <v>212</v>
      </c>
    </row>
    <row r="75" spans="1:21" x14ac:dyDescent="0.25">
      <c r="A75" s="18" t="s">
        <v>8</v>
      </c>
      <c r="B75" s="5">
        <v>31</v>
      </c>
      <c r="C75" s="23">
        <v>4.4733044733044736E-2</v>
      </c>
      <c r="D75" s="5"/>
      <c r="E75" s="5" t="s">
        <v>8</v>
      </c>
      <c r="F75" s="5">
        <v>320</v>
      </c>
      <c r="G75" s="23">
        <v>6.0105184072126221E-2</v>
      </c>
      <c r="H75" s="5"/>
      <c r="I75" s="5" t="s">
        <v>8</v>
      </c>
      <c r="J75" s="125">
        <v>7</v>
      </c>
      <c r="K75" s="125">
        <v>8</v>
      </c>
      <c r="L75" s="125">
        <v>41</v>
      </c>
      <c r="M75" s="125">
        <v>60</v>
      </c>
      <c r="N75" s="125">
        <v>63</v>
      </c>
      <c r="O75" s="125">
        <v>49</v>
      </c>
      <c r="P75" s="125">
        <v>46</v>
      </c>
      <c r="Q75" s="125">
        <v>31</v>
      </c>
      <c r="R75" s="125" t="s">
        <v>212</v>
      </c>
      <c r="S75" s="125" t="s">
        <v>212</v>
      </c>
      <c r="T75" s="125" t="s">
        <v>212</v>
      </c>
      <c r="U75" s="125" t="s">
        <v>212</v>
      </c>
    </row>
    <row r="76" spans="1:21" x14ac:dyDescent="0.25">
      <c r="A76" s="18" t="s">
        <v>9</v>
      </c>
      <c r="B76" s="5">
        <v>76</v>
      </c>
      <c r="C76" s="23">
        <v>0.10966810966810966</v>
      </c>
      <c r="D76" s="5"/>
      <c r="E76" s="5" t="s">
        <v>9</v>
      </c>
      <c r="F76" s="5">
        <v>482</v>
      </c>
      <c r="G76" s="23">
        <v>9.0533433508640127E-2</v>
      </c>
      <c r="H76" s="5"/>
      <c r="I76" s="5" t="s">
        <v>9</v>
      </c>
      <c r="J76" s="125">
        <v>23</v>
      </c>
      <c r="K76" s="125">
        <v>43</v>
      </c>
      <c r="L76" s="125">
        <v>52</v>
      </c>
      <c r="M76" s="125">
        <v>70</v>
      </c>
      <c r="N76" s="125">
        <v>62</v>
      </c>
      <c r="O76" s="125">
        <v>86</v>
      </c>
      <c r="P76" s="125">
        <v>52</v>
      </c>
      <c r="Q76" s="125">
        <v>76</v>
      </c>
      <c r="R76" s="125" t="s">
        <v>212</v>
      </c>
      <c r="S76" s="125" t="s">
        <v>212</v>
      </c>
      <c r="T76" s="125" t="s">
        <v>212</v>
      </c>
      <c r="U76" s="125" t="s">
        <v>212</v>
      </c>
    </row>
    <row r="77" spans="1:21" x14ac:dyDescent="0.25">
      <c r="A77" s="18" t="s">
        <v>10</v>
      </c>
      <c r="B77" s="5">
        <v>63</v>
      </c>
      <c r="C77" s="23">
        <v>9.0909090909090912E-2</v>
      </c>
      <c r="D77" s="5"/>
      <c r="E77" s="5" t="s">
        <v>10</v>
      </c>
      <c r="F77" s="5">
        <v>478</v>
      </c>
      <c r="G77" s="23">
        <v>8.9782118707738542E-2</v>
      </c>
      <c r="H77" s="5"/>
      <c r="I77" s="5" t="s">
        <v>10</v>
      </c>
      <c r="J77" s="125">
        <v>45</v>
      </c>
      <c r="K77" s="125">
        <v>47</v>
      </c>
      <c r="L77" s="125">
        <v>59</v>
      </c>
      <c r="M77" s="125">
        <v>57</v>
      </c>
      <c r="N77" s="125">
        <v>70</v>
      </c>
      <c r="O77" s="125">
        <v>47</v>
      </c>
      <c r="P77" s="125">
        <v>65</v>
      </c>
      <c r="Q77" s="125">
        <v>63</v>
      </c>
      <c r="R77" s="125" t="s">
        <v>212</v>
      </c>
      <c r="S77" s="125" t="s">
        <v>212</v>
      </c>
      <c r="T77" s="125" t="s">
        <v>212</v>
      </c>
      <c r="U77" s="125" t="s">
        <v>212</v>
      </c>
    </row>
    <row r="78" spans="1:21" ht="30" x14ac:dyDescent="0.25">
      <c r="A78" s="171" t="s">
        <v>105</v>
      </c>
      <c r="B78" s="5">
        <v>153</v>
      </c>
      <c r="C78" s="23">
        <v>0.22077922077922077</v>
      </c>
      <c r="D78" s="5"/>
      <c r="E78" s="5" t="s">
        <v>11</v>
      </c>
      <c r="F78" s="5">
        <v>1039</v>
      </c>
      <c r="G78" s="23">
        <v>0.19515401953418482</v>
      </c>
      <c r="H78" s="5"/>
      <c r="I78" s="5" t="s">
        <v>105</v>
      </c>
      <c r="J78" s="125">
        <v>88</v>
      </c>
      <c r="K78" s="125">
        <v>63</v>
      </c>
      <c r="L78" s="125">
        <v>83</v>
      </c>
      <c r="M78" s="125">
        <v>128</v>
      </c>
      <c r="N78" s="125">
        <v>109</v>
      </c>
      <c r="O78" s="125">
        <v>192</v>
      </c>
      <c r="P78" s="125">
        <v>174</v>
      </c>
      <c r="Q78" s="125">
        <v>153</v>
      </c>
      <c r="R78" s="125" t="s">
        <v>212</v>
      </c>
      <c r="S78" s="125" t="s">
        <v>212</v>
      </c>
      <c r="T78" s="125" t="s">
        <v>212</v>
      </c>
      <c r="U78" s="125" t="s">
        <v>212</v>
      </c>
    </row>
    <row r="79" spans="1:21" x14ac:dyDescent="0.25">
      <c r="A79" s="18" t="s">
        <v>12</v>
      </c>
      <c r="B79" s="5">
        <v>22</v>
      </c>
      <c r="C79" s="23">
        <v>3.1746031746031744E-2</v>
      </c>
      <c r="D79" s="5"/>
      <c r="E79" s="5" t="s">
        <v>12</v>
      </c>
      <c r="F79" s="5">
        <v>165</v>
      </c>
      <c r="G79" s="23">
        <v>3.0991735537190084E-2</v>
      </c>
      <c r="H79" s="5"/>
      <c r="I79" s="5" t="s">
        <v>12</v>
      </c>
      <c r="J79" s="125">
        <v>9</v>
      </c>
      <c r="K79" s="125">
        <v>14</v>
      </c>
      <c r="L79" s="125">
        <v>19</v>
      </c>
      <c r="M79" s="125">
        <v>33</v>
      </c>
      <c r="N79" s="125">
        <v>14</v>
      </c>
      <c r="O79" s="125">
        <v>20</v>
      </c>
      <c r="P79" s="125">
        <v>30</v>
      </c>
      <c r="Q79" s="125">
        <v>22</v>
      </c>
      <c r="R79" s="125" t="s">
        <v>212</v>
      </c>
      <c r="S79" s="125" t="s">
        <v>212</v>
      </c>
      <c r="T79" s="125" t="s">
        <v>212</v>
      </c>
      <c r="U79" s="125" t="s">
        <v>212</v>
      </c>
    </row>
    <row r="80" spans="1:21" x14ac:dyDescent="0.25">
      <c r="A80" s="18" t="s">
        <v>48</v>
      </c>
      <c r="B80" s="5">
        <v>39</v>
      </c>
      <c r="C80" s="23">
        <v>5.627705627705628E-2</v>
      </c>
      <c r="D80" s="5"/>
      <c r="E80" s="5" t="s">
        <v>48</v>
      </c>
      <c r="F80" s="5">
        <v>269</v>
      </c>
      <c r="G80" s="23">
        <v>5.0525920360631103E-2</v>
      </c>
      <c r="H80" s="5"/>
      <c r="I80" s="5" t="s">
        <v>48</v>
      </c>
      <c r="J80" s="125">
        <v>23</v>
      </c>
      <c r="K80" s="125">
        <v>26</v>
      </c>
      <c r="L80" s="125">
        <v>34</v>
      </c>
      <c r="M80" s="125">
        <v>27</v>
      </c>
      <c r="N80" s="125">
        <v>36</v>
      </c>
      <c r="O80" s="125">
        <v>40</v>
      </c>
      <c r="P80" s="125">
        <v>34</v>
      </c>
      <c r="Q80" s="125">
        <v>39</v>
      </c>
      <c r="R80" s="125" t="s">
        <v>212</v>
      </c>
      <c r="S80" s="125" t="s">
        <v>212</v>
      </c>
      <c r="T80" s="125" t="s">
        <v>212</v>
      </c>
      <c r="U80" s="125" t="s">
        <v>212</v>
      </c>
    </row>
    <row r="81" spans="1:21" ht="30" x14ac:dyDescent="0.25">
      <c r="A81" s="171" t="s">
        <v>104</v>
      </c>
      <c r="B81" s="5">
        <v>13</v>
      </c>
      <c r="C81" s="23">
        <v>1.875901875901876E-2</v>
      </c>
      <c r="D81" s="5"/>
      <c r="E81" s="5" t="s">
        <v>49</v>
      </c>
      <c r="F81" s="5">
        <v>121</v>
      </c>
      <c r="G81" s="23">
        <v>2.2727272727272728E-2</v>
      </c>
      <c r="H81" s="5"/>
      <c r="I81" s="5" t="s">
        <v>104</v>
      </c>
      <c r="J81" s="125">
        <v>17</v>
      </c>
      <c r="K81" s="125">
        <v>13</v>
      </c>
      <c r="L81" s="125">
        <v>13</v>
      </c>
      <c r="M81" s="125">
        <v>20</v>
      </c>
      <c r="N81" s="125">
        <v>14</v>
      </c>
      <c r="O81" s="125">
        <v>18</v>
      </c>
      <c r="P81" s="125">
        <v>11</v>
      </c>
      <c r="Q81" s="125">
        <v>13</v>
      </c>
      <c r="R81" s="125" t="s">
        <v>212</v>
      </c>
      <c r="S81" s="125" t="s">
        <v>212</v>
      </c>
      <c r="T81" s="125" t="s">
        <v>212</v>
      </c>
      <c r="U81" s="125" t="s">
        <v>212</v>
      </c>
    </row>
    <row r="82" spans="1:21" x14ac:dyDescent="0.25">
      <c r="A82" s="18" t="s">
        <v>13</v>
      </c>
      <c r="B82" s="5">
        <v>92</v>
      </c>
      <c r="C82" s="23">
        <v>0.13275613275613277</v>
      </c>
      <c r="D82" s="5"/>
      <c r="E82" s="5" t="s">
        <v>13</v>
      </c>
      <c r="F82" s="5">
        <v>648</v>
      </c>
      <c r="G82" s="23">
        <v>0.1217129977460556</v>
      </c>
      <c r="H82" s="5"/>
      <c r="I82" s="5" t="s">
        <v>13</v>
      </c>
      <c r="J82" s="125">
        <v>59</v>
      </c>
      <c r="K82" s="125">
        <v>74</v>
      </c>
      <c r="L82" s="125">
        <v>85</v>
      </c>
      <c r="M82" s="125">
        <v>70</v>
      </c>
      <c r="N82" s="125">
        <v>74</v>
      </c>
      <c r="O82" s="125">
        <v>74</v>
      </c>
      <c r="P82" s="125">
        <v>95</v>
      </c>
      <c r="Q82" s="125">
        <v>92</v>
      </c>
      <c r="R82" s="125" t="s">
        <v>212</v>
      </c>
      <c r="S82" s="125" t="s">
        <v>212</v>
      </c>
      <c r="T82" s="125" t="s">
        <v>212</v>
      </c>
      <c r="U82" s="125" t="s">
        <v>212</v>
      </c>
    </row>
    <row r="83" spans="1:21" ht="15.75" thickBot="1" x14ac:dyDescent="0.3">
      <c r="A83" s="145" t="s">
        <v>0</v>
      </c>
      <c r="B83" s="7">
        <v>693</v>
      </c>
      <c r="C83" s="139">
        <v>1</v>
      </c>
      <c r="D83" s="7"/>
      <c r="E83" s="146" t="s">
        <v>0</v>
      </c>
      <c r="F83" s="7">
        <v>5324</v>
      </c>
      <c r="G83" s="139">
        <v>1</v>
      </c>
      <c r="H83" s="7"/>
      <c r="I83" s="7" t="s">
        <v>0</v>
      </c>
      <c r="J83" s="19">
        <v>476</v>
      </c>
      <c r="K83" s="19">
        <v>490</v>
      </c>
      <c r="L83" s="19">
        <v>606</v>
      </c>
      <c r="M83" s="19">
        <v>712</v>
      </c>
      <c r="N83" s="19">
        <v>668</v>
      </c>
      <c r="O83" s="19">
        <v>752</v>
      </c>
      <c r="P83" s="19">
        <v>721</v>
      </c>
      <c r="Q83" s="19">
        <v>693</v>
      </c>
      <c r="R83" s="19">
        <v>0</v>
      </c>
      <c r="S83" s="19">
        <v>0</v>
      </c>
      <c r="T83" s="19">
        <v>0</v>
      </c>
      <c r="U83" s="19">
        <v>0</v>
      </c>
    </row>
    <row r="84" spans="1:21" x14ac:dyDescent="0.25">
      <c r="O84" s="5"/>
      <c r="P84" s="5"/>
      <c r="Q84" s="134"/>
      <c r="R84" s="32"/>
      <c r="S84" s="16"/>
      <c r="T84" s="5"/>
    </row>
    <row r="85" spans="1:21" x14ac:dyDescent="0.25">
      <c r="O85" s="5"/>
      <c r="P85" s="5"/>
      <c r="Q85" s="134"/>
      <c r="R85" s="32"/>
      <c r="S85" s="16"/>
      <c r="T85" s="5"/>
    </row>
    <row r="86" spans="1:21" ht="15.75" thickBot="1" x14ac:dyDescent="0.3">
      <c r="O86" s="5"/>
      <c r="P86" s="5"/>
      <c r="Q86" s="134"/>
      <c r="R86" s="32"/>
      <c r="S86" s="16"/>
      <c r="T86" s="5"/>
    </row>
    <row r="87" spans="1:21" ht="21" x14ac:dyDescent="0.35">
      <c r="A87" s="196" t="s">
        <v>63</v>
      </c>
      <c r="B87" s="202"/>
      <c r="C87" s="202"/>
      <c r="D87" s="202"/>
      <c r="E87" s="202"/>
      <c r="F87" s="202"/>
      <c r="G87" s="202"/>
      <c r="H87" s="123"/>
      <c r="I87" s="123"/>
      <c r="J87" s="123"/>
      <c r="K87" s="123"/>
      <c r="L87" s="123"/>
      <c r="M87" s="123"/>
      <c r="N87" s="123"/>
      <c r="O87" s="123"/>
      <c r="P87" s="123"/>
      <c r="Q87" s="123"/>
      <c r="R87" s="123"/>
      <c r="S87" s="123"/>
      <c r="T87" s="123"/>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5">
        <v>4</v>
      </c>
      <c r="N89" s="12">
        <v>5</v>
      </c>
      <c r="O89" s="12">
        <v>6</v>
      </c>
      <c r="P89" s="12">
        <v>7</v>
      </c>
      <c r="Q89" s="135">
        <v>8</v>
      </c>
      <c r="R89" s="12">
        <v>9</v>
      </c>
      <c r="S89" s="12">
        <v>10</v>
      </c>
      <c r="T89" s="12">
        <v>11</v>
      </c>
      <c r="U89" s="138">
        <v>12</v>
      </c>
    </row>
    <row r="90" spans="1:21" x14ac:dyDescent="0.25">
      <c r="A90" s="18" t="s">
        <v>72</v>
      </c>
      <c r="B90" s="17" t="s">
        <v>73</v>
      </c>
      <c r="C90" s="22" t="s">
        <v>218</v>
      </c>
      <c r="D90" s="5"/>
      <c r="E90" s="5" t="s">
        <v>72</v>
      </c>
      <c r="F90" s="17" t="s">
        <v>73</v>
      </c>
      <c r="G90" s="12" t="s">
        <v>16</v>
      </c>
      <c r="H90" s="5"/>
      <c r="I90" s="5" t="s">
        <v>72</v>
      </c>
      <c r="J90" s="22" t="s">
        <v>202</v>
      </c>
      <c r="K90" s="22" t="s">
        <v>204</v>
      </c>
      <c r="L90" s="22" t="s">
        <v>205</v>
      </c>
      <c r="M90" s="22" t="s">
        <v>206</v>
      </c>
      <c r="N90" s="22" t="s">
        <v>207</v>
      </c>
      <c r="O90" s="22" t="s">
        <v>208</v>
      </c>
      <c r="P90" s="22" t="s">
        <v>209</v>
      </c>
      <c r="Q90" s="22" t="s">
        <v>211</v>
      </c>
      <c r="R90" s="22" t="s">
        <v>213</v>
      </c>
      <c r="S90" s="22" t="s">
        <v>214</v>
      </c>
      <c r="T90" s="22" t="s">
        <v>215</v>
      </c>
      <c r="U90" s="136" t="s">
        <v>216</v>
      </c>
    </row>
    <row r="91" spans="1:21" x14ac:dyDescent="0.25">
      <c r="A91" s="18" t="s">
        <v>77</v>
      </c>
      <c r="B91" s="5">
        <v>196</v>
      </c>
      <c r="C91" s="23">
        <v>0.28282828282828282</v>
      </c>
      <c r="D91" s="5"/>
      <c r="E91" s="5" t="s">
        <v>77</v>
      </c>
      <c r="F91" s="5">
        <v>2990</v>
      </c>
      <c r="G91" s="23">
        <v>0.56160781367392942</v>
      </c>
      <c r="H91" s="5"/>
      <c r="I91" s="5" t="s">
        <v>77</v>
      </c>
      <c r="J91" s="125">
        <v>163</v>
      </c>
      <c r="K91" s="125">
        <v>168</v>
      </c>
      <c r="L91" s="125">
        <v>197</v>
      </c>
      <c r="M91" s="125">
        <v>237</v>
      </c>
      <c r="N91" s="125">
        <v>208</v>
      </c>
      <c r="O91" s="125">
        <v>180</v>
      </c>
      <c r="P91" s="125">
        <v>209</v>
      </c>
      <c r="Q91" s="125">
        <v>196</v>
      </c>
      <c r="R91" s="125" t="s">
        <v>212</v>
      </c>
      <c r="S91" s="125" t="s">
        <v>212</v>
      </c>
      <c r="T91" s="125" t="s">
        <v>212</v>
      </c>
      <c r="U91" s="125" t="s">
        <v>212</v>
      </c>
    </row>
    <row r="92" spans="1:21" x14ac:dyDescent="0.25">
      <c r="A92" s="18" t="s">
        <v>79</v>
      </c>
      <c r="B92" s="5">
        <v>94</v>
      </c>
      <c r="C92" s="23">
        <v>0.13564213564213565</v>
      </c>
      <c r="D92" s="5"/>
      <c r="E92" s="5" t="s">
        <v>79</v>
      </c>
      <c r="F92" s="5">
        <v>170</v>
      </c>
      <c r="G92" s="23">
        <v>3.1930879038317053E-2</v>
      </c>
      <c r="H92" s="5"/>
      <c r="I92" s="5" t="s">
        <v>79</v>
      </c>
      <c r="J92" s="125">
        <v>67</v>
      </c>
      <c r="K92" s="125">
        <v>76</v>
      </c>
      <c r="L92" s="125">
        <v>95</v>
      </c>
      <c r="M92" s="125">
        <v>103</v>
      </c>
      <c r="N92" s="125">
        <v>81</v>
      </c>
      <c r="O92" s="125">
        <v>95</v>
      </c>
      <c r="P92" s="125">
        <v>97</v>
      </c>
      <c r="Q92" s="125">
        <v>94</v>
      </c>
      <c r="R92" s="125" t="s">
        <v>212</v>
      </c>
      <c r="S92" s="125" t="s">
        <v>212</v>
      </c>
      <c r="T92" s="125" t="s">
        <v>212</v>
      </c>
      <c r="U92" s="125" t="s">
        <v>212</v>
      </c>
    </row>
    <row r="93" spans="1:21" x14ac:dyDescent="0.25">
      <c r="A93" s="18" t="s">
        <v>75</v>
      </c>
      <c r="B93" s="5">
        <v>87</v>
      </c>
      <c r="C93" s="23">
        <v>0.12554112554112554</v>
      </c>
      <c r="D93" s="5"/>
      <c r="E93" s="5" t="s">
        <v>75</v>
      </c>
      <c r="F93" s="5">
        <v>213</v>
      </c>
      <c r="G93" s="23">
        <v>4.0007513148009016E-2</v>
      </c>
      <c r="H93" s="5"/>
      <c r="I93" s="5" t="s">
        <v>75</v>
      </c>
      <c r="J93" s="125">
        <v>78</v>
      </c>
      <c r="K93" s="125">
        <v>74</v>
      </c>
      <c r="L93" s="125">
        <v>83</v>
      </c>
      <c r="M93" s="125">
        <v>92</v>
      </c>
      <c r="N93" s="125">
        <v>102</v>
      </c>
      <c r="O93" s="125">
        <v>117</v>
      </c>
      <c r="P93" s="125">
        <v>121</v>
      </c>
      <c r="Q93" s="125">
        <v>87</v>
      </c>
      <c r="R93" s="125" t="s">
        <v>212</v>
      </c>
      <c r="S93" s="125" t="s">
        <v>212</v>
      </c>
      <c r="T93" s="125" t="s">
        <v>212</v>
      </c>
      <c r="U93" s="125" t="s">
        <v>212</v>
      </c>
    </row>
    <row r="94" spans="1:21" x14ac:dyDescent="0.25">
      <c r="A94" s="18" t="s">
        <v>76</v>
      </c>
      <c r="B94" s="5">
        <v>37</v>
      </c>
      <c r="C94" s="23">
        <v>5.3391053391053392E-2</v>
      </c>
      <c r="D94" s="5"/>
      <c r="E94" s="5" t="s">
        <v>76</v>
      </c>
      <c r="F94" s="5">
        <v>233</v>
      </c>
      <c r="G94" s="23">
        <v>4.3764087152516902E-2</v>
      </c>
      <c r="H94" s="5"/>
      <c r="I94" s="5" t="s">
        <v>76</v>
      </c>
      <c r="J94" s="125">
        <v>20</v>
      </c>
      <c r="K94" s="125">
        <v>18</v>
      </c>
      <c r="L94" s="125">
        <v>19</v>
      </c>
      <c r="M94" s="125">
        <v>32</v>
      </c>
      <c r="N94" s="125">
        <v>29</v>
      </c>
      <c r="O94" s="125">
        <v>39</v>
      </c>
      <c r="P94" s="125">
        <v>29</v>
      </c>
      <c r="Q94" s="125">
        <v>37</v>
      </c>
      <c r="R94" s="125" t="s">
        <v>212</v>
      </c>
      <c r="S94" s="125" t="s">
        <v>212</v>
      </c>
      <c r="T94" s="125" t="s">
        <v>212</v>
      </c>
      <c r="U94" s="125" t="s">
        <v>212</v>
      </c>
    </row>
    <row r="95" spans="1:21" x14ac:dyDescent="0.25">
      <c r="A95" s="18" t="s">
        <v>124</v>
      </c>
      <c r="B95" s="5">
        <v>48</v>
      </c>
      <c r="C95" s="23">
        <v>6.9264069264069264E-2</v>
      </c>
      <c r="D95" s="5"/>
      <c r="E95" s="5" t="s">
        <v>124</v>
      </c>
      <c r="F95" s="5">
        <v>363</v>
      </c>
      <c r="G95" s="23">
        <v>6.8181818181818177E-2</v>
      </c>
      <c r="H95" s="5"/>
      <c r="I95" s="5" t="s">
        <v>124</v>
      </c>
      <c r="J95" s="125">
        <v>19</v>
      </c>
      <c r="K95" s="125">
        <v>25</v>
      </c>
      <c r="L95" s="125">
        <v>35</v>
      </c>
      <c r="M95" s="125">
        <v>34</v>
      </c>
      <c r="N95" s="125">
        <v>28</v>
      </c>
      <c r="O95" s="125">
        <v>41</v>
      </c>
      <c r="P95" s="125">
        <v>38</v>
      </c>
      <c r="Q95" s="125">
        <v>48</v>
      </c>
      <c r="R95" s="125" t="s">
        <v>212</v>
      </c>
      <c r="S95" s="125" t="s">
        <v>212</v>
      </c>
      <c r="T95" s="125" t="s">
        <v>212</v>
      </c>
      <c r="U95" s="125" t="s">
        <v>212</v>
      </c>
    </row>
    <row r="96" spans="1:21" x14ac:dyDescent="0.25">
      <c r="A96" s="18" t="s">
        <v>74</v>
      </c>
      <c r="B96" s="5">
        <v>92</v>
      </c>
      <c r="C96" s="23">
        <v>0.13275613275613277</v>
      </c>
      <c r="D96" s="5"/>
      <c r="E96" s="5" t="s">
        <v>74</v>
      </c>
      <c r="F96" s="5">
        <v>1122</v>
      </c>
      <c r="G96" s="23">
        <v>0.21074380165289255</v>
      </c>
      <c r="H96" s="5"/>
      <c r="I96" s="5" t="s">
        <v>74</v>
      </c>
      <c r="J96" s="125">
        <v>42</v>
      </c>
      <c r="K96" s="125">
        <v>56</v>
      </c>
      <c r="L96" s="125">
        <v>68</v>
      </c>
      <c r="M96" s="125">
        <v>84</v>
      </c>
      <c r="N96" s="125">
        <v>63</v>
      </c>
      <c r="O96" s="125">
        <v>105</v>
      </c>
      <c r="P96" s="125">
        <v>62</v>
      </c>
      <c r="Q96" s="125">
        <v>92</v>
      </c>
      <c r="R96" s="125" t="s">
        <v>212</v>
      </c>
      <c r="S96" s="125" t="s">
        <v>212</v>
      </c>
      <c r="T96" s="125" t="s">
        <v>212</v>
      </c>
      <c r="U96" s="125" t="s">
        <v>212</v>
      </c>
    </row>
    <row r="97" spans="1:21" x14ac:dyDescent="0.25">
      <c r="A97" s="18" t="s">
        <v>78</v>
      </c>
      <c r="B97" s="5">
        <v>1</v>
      </c>
      <c r="C97" s="23">
        <v>1.443001443001443E-3</v>
      </c>
      <c r="D97" s="5"/>
      <c r="E97" s="5" t="s">
        <v>78</v>
      </c>
      <c r="F97" s="5">
        <v>1</v>
      </c>
      <c r="G97" s="23">
        <v>1.8782870022539445E-4</v>
      </c>
      <c r="H97" s="5"/>
      <c r="I97" s="5" t="s">
        <v>78</v>
      </c>
      <c r="J97" s="125">
        <v>5</v>
      </c>
      <c r="K97" s="125">
        <v>73</v>
      </c>
      <c r="L97" s="125">
        <v>1</v>
      </c>
      <c r="M97" s="125">
        <v>2</v>
      </c>
      <c r="N97" s="125">
        <v>1</v>
      </c>
      <c r="O97" s="125">
        <v>1</v>
      </c>
      <c r="P97" s="125">
        <v>0</v>
      </c>
      <c r="Q97" s="125">
        <v>1</v>
      </c>
      <c r="R97" s="125" t="s">
        <v>212</v>
      </c>
      <c r="S97" s="125" t="s">
        <v>212</v>
      </c>
      <c r="T97" s="125" t="s">
        <v>212</v>
      </c>
      <c r="U97" s="125" t="s">
        <v>212</v>
      </c>
    </row>
    <row r="98" spans="1:21" x14ac:dyDescent="0.25">
      <c r="A98" s="18" t="s">
        <v>122</v>
      </c>
      <c r="B98" s="5">
        <v>138</v>
      </c>
      <c r="C98" s="23">
        <v>0.19913419913419914</v>
      </c>
      <c r="D98" s="5"/>
      <c r="E98" s="5" t="s">
        <v>122</v>
      </c>
      <c r="F98" s="5">
        <v>232</v>
      </c>
      <c r="G98" s="23">
        <v>4.3576258452291509E-2</v>
      </c>
      <c r="H98" s="5"/>
      <c r="I98" s="5" t="s">
        <v>122</v>
      </c>
      <c r="J98" s="125">
        <v>82</v>
      </c>
      <c r="K98" s="125">
        <v>490</v>
      </c>
      <c r="L98" s="125">
        <v>108</v>
      </c>
      <c r="M98" s="125">
        <v>128</v>
      </c>
      <c r="N98" s="125">
        <v>156</v>
      </c>
      <c r="O98" s="125">
        <v>174</v>
      </c>
      <c r="P98" s="125">
        <v>165</v>
      </c>
      <c r="Q98" s="125">
        <v>138</v>
      </c>
      <c r="R98" s="125" t="s">
        <v>212</v>
      </c>
      <c r="S98" s="125" t="s">
        <v>212</v>
      </c>
      <c r="T98" s="125" t="s">
        <v>212</v>
      </c>
      <c r="U98" s="125" t="s">
        <v>212</v>
      </c>
    </row>
    <row r="99" spans="1:21" ht="15.75" thickBot="1" x14ac:dyDescent="0.3">
      <c r="A99" s="4" t="s">
        <v>1</v>
      </c>
      <c r="B99" s="7">
        <v>693</v>
      </c>
      <c r="C99" s="139">
        <v>1</v>
      </c>
      <c r="D99" s="7"/>
      <c r="E99" s="7" t="s">
        <v>1</v>
      </c>
      <c r="F99" s="7">
        <v>5324</v>
      </c>
      <c r="G99" s="139">
        <v>1</v>
      </c>
      <c r="H99" s="7"/>
      <c r="I99" s="7" t="s">
        <v>1</v>
      </c>
      <c r="J99" s="19">
        <v>476</v>
      </c>
      <c r="K99" s="19">
        <v>980</v>
      </c>
      <c r="L99" s="19">
        <v>606</v>
      </c>
      <c r="M99" s="19">
        <v>712</v>
      </c>
      <c r="N99" s="19">
        <v>668</v>
      </c>
      <c r="O99" s="19">
        <v>752</v>
      </c>
      <c r="P99" s="19">
        <v>721</v>
      </c>
      <c r="Q99" s="19">
        <v>693</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6" t="s">
        <v>91</v>
      </c>
      <c r="B102" s="202"/>
      <c r="C102" s="202"/>
      <c r="D102" s="202"/>
      <c r="E102" s="202"/>
      <c r="F102" s="202"/>
      <c r="G102" s="202"/>
      <c r="H102" s="123"/>
      <c r="I102" s="123"/>
      <c r="J102" s="123"/>
      <c r="K102" s="123"/>
      <c r="L102" s="123"/>
      <c r="M102" s="123"/>
      <c r="N102" s="123"/>
      <c r="O102" s="123"/>
      <c r="P102" s="123"/>
      <c r="Q102" s="123"/>
      <c r="R102" s="123"/>
      <c r="S102" s="123"/>
      <c r="T102" s="123"/>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218</v>
      </c>
      <c r="D105" s="5"/>
      <c r="E105" s="5" t="s">
        <v>92</v>
      </c>
      <c r="F105" s="17" t="s">
        <v>73</v>
      </c>
      <c r="G105" s="12" t="s">
        <v>16</v>
      </c>
      <c r="H105" s="5"/>
      <c r="I105" s="5" t="s">
        <v>92</v>
      </c>
      <c r="J105" s="12" t="s">
        <v>202</v>
      </c>
      <c r="K105" s="12" t="s">
        <v>204</v>
      </c>
      <c r="L105" s="12" t="s">
        <v>205</v>
      </c>
      <c r="M105" s="12" t="s">
        <v>201</v>
      </c>
      <c r="N105" s="12" t="s">
        <v>207</v>
      </c>
      <c r="O105" s="12" t="s">
        <v>208</v>
      </c>
      <c r="P105" s="12" t="s">
        <v>209</v>
      </c>
      <c r="Q105" s="12" t="s">
        <v>211</v>
      </c>
      <c r="R105" s="12" t="s">
        <v>213</v>
      </c>
      <c r="S105" s="12" t="s">
        <v>214</v>
      </c>
      <c r="T105" s="12" t="s">
        <v>215</v>
      </c>
      <c r="U105" s="3" t="s">
        <v>216</v>
      </c>
    </row>
    <row r="106" spans="1:21" x14ac:dyDescent="0.25">
      <c r="A106" s="18" t="s">
        <v>93</v>
      </c>
      <c r="B106" s="5">
        <v>126</v>
      </c>
      <c r="C106" s="23">
        <v>0.37611940298507462</v>
      </c>
      <c r="D106" s="5"/>
      <c r="E106" s="5" t="s">
        <v>93</v>
      </c>
      <c r="F106" s="5">
        <v>1326</v>
      </c>
      <c r="G106" s="23">
        <v>0.42162162162162165</v>
      </c>
      <c r="H106" s="5"/>
      <c r="I106" s="5" t="s">
        <v>93</v>
      </c>
      <c r="J106" s="149">
        <v>205</v>
      </c>
      <c r="K106" s="149">
        <v>146</v>
      </c>
      <c r="L106" s="149">
        <v>134</v>
      </c>
      <c r="M106" s="149">
        <v>143</v>
      </c>
      <c r="N106" s="149">
        <v>112</v>
      </c>
      <c r="O106" s="149">
        <v>133</v>
      </c>
      <c r="P106" s="149">
        <v>132</v>
      </c>
      <c r="Q106" s="149">
        <v>126</v>
      </c>
      <c r="R106" s="149" t="s">
        <v>212</v>
      </c>
      <c r="S106" s="149" t="s">
        <v>212</v>
      </c>
      <c r="T106" s="149" t="s">
        <v>212</v>
      </c>
      <c r="U106" s="149" t="s">
        <v>212</v>
      </c>
    </row>
    <row r="107" spans="1:21" x14ac:dyDescent="0.25">
      <c r="A107" s="18" t="s">
        <v>94</v>
      </c>
      <c r="B107" s="5">
        <v>109</v>
      </c>
      <c r="C107" s="23">
        <v>0.32537313432835818</v>
      </c>
      <c r="D107" s="5"/>
      <c r="E107" s="5" t="s">
        <v>94</v>
      </c>
      <c r="F107" s="5">
        <v>929</v>
      </c>
      <c r="G107" s="23">
        <v>0.29538950715421303</v>
      </c>
      <c r="H107" s="5"/>
      <c r="I107" s="5" t="s">
        <v>94</v>
      </c>
      <c r="J107" s="149">
        <v>117</v>
      </c>
      <c r="K107" s="149">
        <v>102</v>
      </c>
      <c r="L107" s="149">
        <v>97</v>
      </c>
      <c r="M107" s="149">
        <v>95</v>
      </c>
      <c r="N107" s="149">
        <v>98</v>
      </c>
      <c r="O107" s="149">
        <v>101</v>
      </c>
      <c r="P107" s="149">
        <v>106</v>
      </c>
      <c r="Q107" s="149">
        <v>109</v>
      </c>
      <c r="R107" s="149" t="s">
        <v>212</v>
      </c>
      <c r="S107" s="149" t="s">
        <v>212</v>
      </c>
      <c r="T107" s="149" t="s">
        <v>212</v>
      </c>
      <c r="U107" s="149" t="s">
        <v>212</v>
      </c>
    </row>
    <row r="108" spans="1:21" x14ac:dyDescent="0.25">
      <c r="A108" s="18" t="s">
        <v>95</v>
      </c>
      <c r="B108" s="5">
        <v>26</v>
      </c>
      <c r="C108" s="23">
        <v>7.7611940298507459E-2</v>
      </c>
      <c r="D108" s="5"/>
      <c r="E108" s="5" t="s">
        <v>95</v>
      </c>
      <c r="F108" s="5">
        <v>195</v>
      </c>
      <c r="G108" s="23">
        <v>6.2003179650238473E-2</v>
      </c>
      <c r="H108" s="5"/>
      <c r="I108" s="5" t="s">
        <v>95</v>
      </c>
      <c r="J108" s="149">
        <v>22</v>
      </c>
      <c r="K108" s="149">
        <v>23</v>
      </c>
      <c r="L108" s="149">
        <v>23</v>
      </c>
      <c r="M108" s="149">
        <v>28</v>
      </c>
      <c r="N108" s="149">
        <v>19</v>
      </c>
      <c r="O108" s="149">
        <v>21</v>
      </c>
      <c r="P108" s="149">
        <v>18</v>
      </c>
      <c r="Q108" s="149">
        <v>26</v>
      </c>
      <c r="R108" s="149" t="s">
        <v>212</v>
      </c>
      <c r="S108" s="149" t="s">
        <v>212</v>
      </c>
      <c r="T108" s="149" t="s">
        <v>212</v>
      </c>
      <c r="U108" s="149" t="s">
        <v>212</v>
      </c>
    </row>
    <row r="109" spans="1:21" x14ac:dyDescent="0.25">
      <c r="A109" s="18" t="s">
        <v>96</v>
      </c>
      <c r="B109" s="5">
        <v>16</v>
      </c>
      <c r="C109" s="23">
        <v>4.7761194029850747E-2</v>
      </c>
      <c r="D109" s="5"/>
      <c r="E109" s="5" t="s">
        <v>96</v>
      </c>
      <c r="F109" s="5">
        <v>184</v>
      </c>
      <c r="G109" s="23">
        <v>5.8505564387917326E-2</v>
      </c>
      <c r="H109" s="5"/>
      <c r="I109" s="5" t="s">
        <v>96</v>
      </c>
      <c r="J109" s="149">
        <v>26</v>
      </c>
      <c r="K109" s="149">
        <v>20</v>
      </c>
      <c r="L109" s="149">
        <v>36</v>
      </c>
      <c r="M109" s="149">
        <v>18</v>
      </c>
      <c r="N109" s="149">
        <v>22</v>
      </c>
      <c r="O109" s="149">
        <v>13</v>
      </c>
      <c r="P109" s="149">
        <v>14</v>
      </c>
      <c r="Q109" s="149">
        <v>16</v>
      </c>
      <c r="R109" s="149" t="s">
        <v>212</v>
      </c>
      <c r="S109" s="149" t="s">
        <v>212</v>
      </c>
      <c r="T109" s="149" t="s">
        <v>212</v>
      </c>
      <c r="U109" s="149" t="s">
        <v>212</v>
      </c>
    </row>
    <row r="110" spans="1:21" x14ac:dyDescent="0.25">
      <c r="A110" s="18" t="s">
        <v>97</v>
      </c>
      <c r="B110" s="5">
        <v>7</v>
      </c>
      <c r="C110" s="23">
        <v>2.0895522388059702E-2</v>
      </c>
      <c r="D110" s="5"/>
      <c r="E110" s="5" t="s">
        <v>97</v>
      </c>
      <c r="F110" s="5">
        <v>66</v>
      </c>
      <c r="G110" s="23">
        <v>2.0985691573926869E-2</v>
      </c>
      <c r="H110" s="5"/>
      <c r="I110" s="5" t="s">
        <v>97</v>
      </c>
      <c r="J110" s="149">
        <v>2</v>
      </c>
      <c r="K110" s="149">
        <v>11</v>
      </c>
      <c r="L110" s="149">
        <v>5</v>
      </c>
      <c r="M110" s="149">
        <v>3</v>
      </c>
      <c r="N110" s="149">
        <v>9</v>
      </c>
      <c r="O110" s="149">
        <v>11</v>
      </c>
      <c r="P110" s="149">
        <v>8</v>
      </c>
      <c r="Q110" s="149">
        <v>7</v>
      </c>
      <c r="R110" s="149" t="s">
        <v>212</v>
      </c>
      <c r="S110" s="149" t="s">
        <v>212</v>
      </c>
      <c r="T110" s="149" t="s">
        <v>212</v>
      </c>
      <c r="U110" s="149" t="s">
        <v>212</v>
      </c>
    </row>
    <row r="111" spans="1:21" x14ac:dyDescent="0.25">
      <c r="A111" s="18" t="s">
        <v>98</v>
      </c>
      <c r="B111" s="5">
        <v>10</v>
      </c>
      <c r="C111" s="23">
        <v>2.9850746268656716E-2</v>
      </c>
      <c r="D111" s="5"/>
      <c r="E111" s="5" t="s">
        <v>98</v>
      </c>
      <c r="F111" s="5">
        <v>116</v>
      </c>
      <c r="G111" s="23">
        <v>3.688394276629571E-2</v>
      </c>
      <c r="H111" s="5"/>
      <c r="I111" s="5" t="s">
        <v>98</v>
      </c>
      <c r="J111" s="149">
        <v>8</v>
      </c>
      <c r="K111" s="149">
        <v>10</v>
      </c>
      <c r="L111" s="149">
        <v>10</v>
      </c>
      <c r="M111" s="149">
        <v>12</v>
      </c>
      <c r="N111" s="149">
        <v>13</v>
      </c>
      <c r="O111" s="149">
        <v>17</v>
      </c>
      <c r="P111" s="149">
        <v>18</v>
      </c>
      <c r="Q111" s="149">
        <v>10</v>
      </c>
      <c r="R111" s="149" t="s">
        <v>212</v>
      </c>
      <c r="S111" s="149" t="s">
        <v>212</v>
      </c>
      <c r="T111" s="149" t="s">
        <v>212</v>
      </c>
      <c r="U111" s="149" t="s">
        <v>212</v>
      </c>
    </row>
    <row r="112" spans="1:21" x14ac:dyDescent="0.25">
      <c r="A112" s="18" t="s">
        <v>99</v>
      </c>
      <c r="B112" s="5">
        <v>0</v>
      </c>
      <c r="C112" s="23">
        <v>0</v>
      </c>
      <c r="D112" s="5"/>
      <c r="E112" s="5" t="s">
        <v>99</v>
      </c>
      <c r="F112" s="5">
        <v>13</v>
      </c>
      <c r="G112" s="23">
        <v>4.1335453100158981E-3</v>
      </c>
      <c r="H112" s="5"/>
      <c r="I112" s="5" t="s">
        <v>99</v>
      </c>
      <c r="J112" s="149">
        <v>1</v>
      </c>
      <c r="K112" s="149">
        <v>1</v>
      </c>
      <c r="L112" s="149">
        <v>1</v>
      </c>
      <c r="M112" s="149">
        <v>1</v>
      </c>
      <c r="N112" s="149">
        <v>0</v>
      </c>
      <c r="O112" s="149">
        <v>3</v>
      </c>
      <c r="P112" s="149">
        <v>2</v>
      </c>
      <c r="Q112" s="149">
        <v>0</v>
      </c>
      <c r="R112" s="149" t="s">
        <v>212</v>
      </c>
      <c r="S112" s="149" t="s">
        <v>212</v>
      </c>
      <c r="T112" s="149" t="s">
        <v>212</v>
      </c>
      <c r="U112" s="149" t="s">
        <v>212</v>
      </c>
    </row>
    <row r="113" spans="1:21" x14ac:dyDescent="0.25">
      <c r="A113" s="18" t="s">
        <v>13</v>
      </c>
      <c r="B113" s="5">
        <v>41</v>
      </c>
      <c r="C113" s="23">
        <v>0.12238805970149254</v>
      </c>
      <c r="D113" s="5"/>
      <c r="E113" s="5" t="s">
        <v>13</v>
      </c>
      <c r="F113" s="5">
        <v>316</v>
      </c>
      <c r="G113" s="23">
        <v>0.10047694753577106</v>
      </c>
      <c r="H113" s="5"/>
      <c r="I113" s="5" t="s">
        <v>13</v>
      </c>
      <c r="J113" s="149">
        <v>27</v>
      </c>
      <c r="K113" s="149">
        <v>27</v>
      </c>
      <c r="L113" s="149">
        <v>20</v>
      </c>
      <c r="M113" s="149">
        <v>23</v>
      </c>
      <c r="N113" s="149">
        <v>42</v>
      </c>
      <c r="O113" s="149">
        <v>37</v>
      </c>
      <c r="P113" s="149">
        <v>37</v>
      </c>
      <c r="Q113" s="149">
        <v>41</v>
      </c>
      <c r="R113" s="149" t="s">
        <v>212</v>
      </c>
      <c r="S113" s="149" t="s">
        <v>212</v>
      </c>
      <c r="T113" s="149" t="s">
        <v>212</v>
      </c>
      <c r="U113" s="149" t="s">
        <v>212</v>
      </c>
    </row>
    <row r="114" spans="1:21" x14ac:dyDescent="0.25">
      <c r="A114" s="18" t="s">
        <v>1</v>
      </c>
      <c r="B114" s="5">
        <v>335</v>
      </c>
      <c r="C114" s="23">
        <v>1</v>
      </c>
      <c r="D114" s="5"/>
      <c r="E114" s="5" t="s">
        <v>1</v>
      </c>
      <c r="F114" s="5">
        <v>3145</v>
      </c>
      <c r="G114" s="23">
        <v>1</v>
      </c>
      <c r="H114" s="5"/>
      <c r="I114" s="5" t="s">
        <v>1</v>
      </c>
      <c r="J114" s="21">
        <v>408</v>
      </c>
      <c r="K114" s="21">
        <v>340</v>
      </c>
      <c r="L114" s="21">
        <v>326</v>
      </c>
      <c r="M114" s="21">
        <v>323</v>
      </c>
      <c r="N114" s="21">
        <v>315</v>
      </c>
      <c r="O114" s="21">
        <v>336</v>
      </c>
      <c r="P114" s="21">
        <v>335</v>
      </c>
      <c r="Q114" s="21">
        <v>335</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6" t="s">
        <v>100</v>
      </c>
      <c r="B117" s="202"/>
      <c r="C117" s="202"/>
      <c r="D117" s="202"/>
      <c r="E117" s="202"/>
      <c r="F117" s="202"/>
      <c r="G117" s="202"/>
      <c r="H117" s="123"/>
      <c r="I117" s="123"/>
      <c r="J117" s="123"/>
      <c r="K117" s="123"/>
      <c r="L117" s="123"/>
      <c r="M117" s="123"/>
      <c r="N117" s="123"/>
      <c r="O117" s="123"/>
      <c r="P117" s="123"/>
      <c r="Q117" s="123"/>
      <c r="R117" s="123"/>
      <c r="S117" s="123"/>
      <c r="T117" s="123"/>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202</v>
      </c>
      <c r="K120" s="12" t="s">
        <v>204</v>
      </c>
      <c r="L120" s="12" t="s">
        <v>205</v>
      </c>
      <c r="M120" s="12" t="s">
        <v>201</v>
      </c>
      <c r="N120" s="12" t="s">
        <v>207</v>
      </c>
      <c r="O120" s="12" t="s">
        <v>208</v>
      </c>
      <c r="P120" s="12" t="s">
        <v>209</v>
      </c>
      <c r="Q120" s="12" t="s">
        <v>211</v>
      </c>
      <c r="R120" s="12" t="s">
        <v>213</v>
      </c>
      <c r="S120" s="12" t="s">
        <v>214</v>
      </c>
      <c r="T120" s="12" t="s">
        <v>215</v>
      </c>
      <c r="U120" s="3" t="s">
        <v>216</v>
      </c>
    </row>
    <row r="121" spans="1:21" x14ac:dyDescent="0.25">
      <c r="A121" s="18" t="s">
        <v>93</v>
      </c>
      <c r="B121" s="16">
        <v>11.059328649492585</v>
      </c>
      <c r="C121" s="23"/>
      <c r="D121" s="5"/>
      <c r="E121" s="5" t="s">
        <v>93</v>
      </c>
      <c r="F121" s="16">
        <v>11.430482407338729</v>
      </c>
      <c r="G121" s="23"/>
      <c r="H121" s="5"/>
      <c r="I121" s="5" t="s">
        <v>93</v>
      </c>
      <c r="J121" s="125">
        <v>11.269892043182718</v>
      </c>
      <c r="K121" s="125">
        <v>11.560520997080614</v>
      </c>
      <c r="L121" s="125">
        <v>12.363591876682165</v>
      </c>
      <c r="M121" s="125">
        <v>11.632924452596589</v>
      </c>
      <c r="N121" s="125">
        <v>11.582845433255264</v>
      </c>
      <c r="O121" s="125">
        <v>12.063355109084185</v>
      </c>
      <c r="P121" s="125">
        <v>9.674615002483856</v>
      </c>
      <c r="Q121" s="125">
        <v>11.059328649492585</v>
      </c>
      <c r="R121" s="125" t="s">
        <v>212</v>
      </c>
      <c r="S121" s="125" t="s">
        <v>212</v>
      </c>
      <c r="T121" s="125" t="s">
        <v>212</v>
      </c>
      <c r="U121" s="125" t="s">
        <v>212</v>
      </c>
    </row>
    <row r="122" spans="1:21" x14ac:dyDescent="0.25">
      <c r="A122" s="18" t="s">
        <v>94</v>
      </c>
      <c r="B122" s="16">
        <v>4.0977590615130062</v>
      </c>
      <c r="C122" s="23"/>
      <c r="D122" s="5"/>
      <c r="E122" s="5" t="s">
        <v>94</v>
      </c>
      <c r="F122" s="16">
        <v>4.6717605745645798</v>
      </c>
      <c r="G122" s="23"/>
      <c r="H122" s="5"/>
      <c r="I122" s="5" t="s">
        <v>94</v>
      </c>
      <c r="J122" s="125">
        <v>5.2927000140114941</v>
      </c>
      <c r="K122" s="125">
        <v>5.0742526518804265</v>
      </c>
      <c r="L122" s="125">
        <v>3.7410850092952517</v>
      </c>
      <c r="M122" s="125">
        <v>4.9245901639344254</v>
      </c>
      <c r="N122" s="125">
        <v>4.4108397457343598</v>
      </c>
      <c r="O122" s="125">
        <v>4.395390358708001</v>
      </c>
      <c r="P122" s="125">
        <v>4.6384163315805775</v>
      </c>
      <c r="Q122" s="125">
        <v>4.0977590615130062</v>
      </c>
      <c r="R122" s="125" t="s">
        <v>212</v>
      </c>
      <c r="S122" s="125" t="s">
        <v>212</v>
      </c>
      <c r="T122" s="125" t="s">
        <v>212</v>
      </c>
      <c r="U122" s="125" t="s">
        <v>212</v>
      </c>
    </row>
    <row r="123" spans="1:21" x14ac:dyDescent="0.25">
      <c r="A123" s="18" t="s">
        <v>95</v>
      </c>
      <c r="B123" s="16">
        <v>2.825977301387137</v>
      </c>
      <c r="C123" s="23"/>
      <c r="D123" s="5"/>
      <c r="E123" s="5" t="s">
        <v>95</v>
      </c>
      <c r="F123" s="16">
        <v>3.314501891551072</v>
      </c>
      <c r="G123" s="23"/>
      <c r="H123" s="5"/>
      <c r="I123" s="5" t="s">
        <v>95</v>
      </c>
      <c r="J123" s="125">
        <v>3.5827123695976155</v>
      </c>
      <c r="K123" s="125">
        <v>1.9415538132573054</v>
      </c>
      <c r="L123" s="125">
        <v>4.1183178902352102</v>
      </c>
      <c r="M123" s="125">
        <v>3.5807962529274002</v>
      </c>
      <c r="N123" s="125">
        <v>3.3943054357204492</v>
      </c>
      <c r="O123" s="125">
        <v>3.7298985167837637</v>
      </c>
      <c r="P123" s="125">
        <v>3.8888888888888897</v>
      </c>
      <c r="Q123" s="125">
        <v>2.825977301387137</v>
      </c>
      <c r="R123" s="125" t="s">
        <v>212</v>
      </c>
      <c r="S123" s="125" t="s">
        <v>212</v>
      </c>
      <c r="T123" s="125" t="s">
        <v>212</v>
      </c>
      <c r="U123" s="125" t="s">
        <v>212</v>
      </c>
    </row>
    <row r="124" spans="1:21" x14ac:dyDescent="0.25">
      <c r="A124" s="18" t="s">
        <v>96</v>
      </c>
      <c r="B124" s="16">
        <v>6.653688524590164</v>
      </c>
      <c r="C124" s="23"/>
      <c r="D124" s="5"/>
      <c r="E124" s="5" t="s">
        <v>96</v>
      </c>
      <c r="F124" s="16">
        <v>6.5662865288667165</v>
      </c>
      <c r="G124" s="23"/>
      <c r="H124" s="5"/>
      <c r="I124" s="5" t="s">
        <v>96</v>
      </c>
      <c r="J124" s="125">
        <v>5.4817150063051701</v>
      </c>
      <c r="K124" s="125">
        <v>5.7180327868852459</v>
      </c>
      <c r="L124" s="125">
        <v>6.4207650273224033</v>
      </c>
      <c r="M124" s="125">
        <v>6.5282331511839704</v>
      </c>
      <c r="N124" s="125">
        <v>7.4605067064083448</v>
      </c>
      <c r="O124" s="125">
        <v>5.6040353089533426</v>
      </c>
      <c r="P124" s="125">
        <v>7.3583138173302114</v>
      </c>
      <c r="Q124" s="125">
        <v>6.653688524590164</v>
      </c>
      <c r="R124" s="125" t="s">
        <v>212</v>
      </c>
      <c r="S124" s="125" t="s">
        <v>212</v>
      </c>
      <c r="T124" s="125" t="s">
        <v>212</v>
      </c>
      <c r="U124" s="125" t="s">
        <v>212</v>
      </c>
    </row>
    <row r="125" spans="1:21" x14ac:dyDescent="0.25">
      <c r="A125" s="18" t="s">
        <v>97</v>
      </c>
      <c r="B125" s="16">
        <v>4.0468384074941453</v>
      </c>
      <c r="C125" s="23"/>
      <c r="D125" s="5"/>
      <c r="E125" s="5" t="s">
        <v>97</v>
      </c>
      <c r="F125" s="16">
        <v>5.6025832091405858</v>
      </c>
      <c r="G125" s="23"/>
      <c r="H125" s="5"/>
      <c r="I125" s="5" t="s">
        <v>97</v>
      </c>
      <c r="J125" s="125">
        <v>8.3606557377049171</v>
      </c>
      <c r="K125" s="125">
        <v>4.6676602086438157</v>
      </c>
      <c r="L125" s="125">
        <v>4.8655737704918041</v>
      </c>
      <c r="M125" s="125">
        <v>3.180327868852459</v>
      </c>
      <c r="N125" s="125">
        <v>4.8597449908925325</v>
      </c>
      <c r="O125" s="125">
        <v>6.184798807749627</v>
      </c>
      <c r="P125" s="125">
        <v>8.7336065573770494</v>
      </c>
      <c r="Q125" s="125">
        <v>4.0468384074941453</v>
      </c>
      <c r="R125" s="125" t="s">
        <v>212</v>
      </c>
      <c r="S125" s="125" t="s">
        <v>212</v>
      </c>
      <c r="T125" s="125" t="s">
        <v>212</v>
      </c>
      <c r="U125" s="125" t="s">
        <v>212</v>
      </c>
    </row>
    <row r="126" spans="1:21" x14ac:dyDescent="0.25">
      <c r="A126" s="18" t="s">
        <v>98</v>
      </c>
      <c r="B126" s="16">
        <v>7.5901639344262293</v>
      </c>
      <c r="C126" s="23"/>
      <c r="D126" s="5"/>
      <c r="E126" s="5" t="s">
        <v>98</v>
      </c>
      <c r="F126" s="16">
        <v>8.3631995477671008</v>
      </c>
      <c r="G126" s="23"/>
      <c r="H126" s="5"/>
      <c r="I126" s="5" t="s">
        <v>98</v>
      </c>
      <c r="J126" s="125">
        <v>8.0942622950819665</v>
      </c>
      <c r="K126" s="125">
        <v>7.4918032786885247</v>
      </c>
      <c r="L126" s="125">
        <v>6.7245901639344252</v>
      </c>
      <c r="M126" s="125">
        <v>10.183060109289618</v>
      </c>
      <c r="N126" s="125">
        <v>10.088272383354353</v>
      </c>
      <c r="O126" s="125">
        <v>7.2304725168756017</v>
      </c>
      <c r="P126" s="125">
        <v>9.3169398907103833</v>
      </c>
      <c r="Q126" s="125">
        <v>7.5901639344262293</v>
      </c>
      <c r="R126" s="125" t="s">
        <v>212</v>
      </c>
      <c r="S126" s="125" t="s">
        <v>212</v>
      </c>
      <c r="T126" s="125" t="s">
        <v>212</v>
      </c>
      <c r="U126" s="125" t="s">
        <v>212</v>
      </c>
    </row>
    <row r="127" spans="1:21" x14ac:dyDescent="0.25">
      <c r="A127" s="18" t="s">
        <v>99</v>
      </c>
      <c r="B127" s="16">
        <v>0</v>
      </c>
      <c r="C127" s="23"/>
      <c r="D127" s="5"/>
      <c r="E127" s="5" t="s">
        <v>99</v>
      </c>
      <c r="F127" s="16">
        <v>13.755359394703655</v>
      </c>
      <c r="G127" s="23"/>
      <c r="H127" s="5"/>
      <c r="I127" s="5" t="s">
        <v>99</v>
      </c>
      <c r="J127" s="125">
        <v>9.9016393442622945</v>
      </c>
      <c r="K127" s="125">
        <v>14.39344262295082</v>
      </c>
      <c r="L127" s="125">
        <v>1.4426229508196722</v>
      </c>
      <c r="M127" s="125">
        <v>47.114754098360656</v>
      </c>
      <c r="N127" s="125">
        <v>0</v>
      </c>
      <c r="O127" s="125">
        <v>20.885245901639344</v>
      </c>
      <c r="P127" s="125">
        <v>3.5737704918032787</v>
      </c>
      <c r="Q127" s="125">
        <v>0</v>
      </c>
      <c r="R127" s="125" t="s">
        <v>212</v>
      </c>
      <c r="S127" s="125" t="s">
        <v>212</v>
      </c>
      <c r="T127" s="125" t="s">
        <v>212</v>
      </c>
      <c r="U127" s="125" t="s">
        <v>212</v>
      </c>
    </row>
    <row r="128" spans="1:21" x14ac:dyDescent="0.25">
      <c r="A128" s="18" t="s">
        <v>13</v>
      </c>
      <c r="B128" s="16">
        <v>7.0627748900439844</v>
      </c>
      <c r="C128" s="23"/>
      <c r="D128" s="5"/>
      <c r="E128" s="5" t="s">
        <v>13</v>
      </c>
      <c r="F128" s="16">
        <v>7.2317908279726124</v>
      </c>
      <c r="G128" s="23"/>
      <c r="H128" s="5"/>
      <c r="I128" s="5" t="s">
        <v>13</v>
      </c>
      <c r="J128" s="125">
        <v>9.4329083181542206</v>
      </c>
      <c r="K128" s="125">
        <v>7.5664845173041897</v>
      </c>
      <c r="L128" s="125">
        <v>7.6688524590163922</v>
      </c>
      <c r="M128" s="125">
        <v>7.6664290805416959</v>
      </c>
      <c r="N128" s="125">
        <v>7.4980483996877441</v>
      </c>
      <c r="O128" s="125">
        <v>4.7851129818342919</v>
      </c>
      <c r="P128" s="125">
        <v>9.5480726628267636</v>
      </c>
      <c r="Q128" s="125">
        <v>7.0627748900439844</v>
      </c>
      <c r="R128" s="125" t="s">
        <v>212</v>
      </c>
      <c r="S128" s="125" t="s">
        <v>212</v>
      </c>
      <c r="T128" s="125" t="s">
        <v>212</v>
      </c>
      <c r="U128" s="125" t="s">
        <v>212</v>
      </c>
    </row>
    <row r="129" spans="1:21" x14ac:dyDescent="0.25">
      <c r="A129" s="18" t="s">
        <v>181</v>
      </c>
      <c r="B129" s="16">
        <v>7.2055786640567669</v>
      </c>
      <c r="C129" s="23"/>
      <c r="D129" s="5"/>
      <c r="E129" s="18" t="s">
        <v>181</v>
      </c>
      <c r="F129" s="16">
        <v>7.9985300633323977</v>
      </c>
      <c r="G129" s="23"/>
      <c r="H129" s="5"/>
      <c r="I129" s="5" t="s">
        <v>181</v>
      </c>
      <c r="J129" s="125">
        <v>8.571038251366117</v>
      </c>
      <c r="K129" s="125">
        <v>7.9687560270009685</v>
      </c>
      <c r="L129" s="125">
        <v>7.9505179523282701</v>
      </c>
      <c r="M129" s="125">
        <v>8.3724305943257438</v>
      </c>
      <c r="N129" s="125">
        <v>7.7713244860785782</v>
      </c>
      <c r="O129" s="125">
        <v>7.8279664324746348</v>
      </c>
      <c r="P129" s="125">
        <v>7.581306581844875</v>
      </c>
      <c r="Q129" s="125">
        <v>7.2055786640567669</v>
      </c>
      <c r="R129" s="125" t="s">
        <v>212</v>
      </c>
      <c r="S129" s="125" t="s">
        <v>212</v>
      </c>
      <c r="T129" s="125" t="s">
        <v>212</v>
      </c>
      <c r="U129" s="125" t="s">
        <v>212</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6" t="s">
        <v>107</v>
      </c>
      <c r="B132" s="202"/>
      <c r="C132" s="202"/>
      <c r="D132" s="202"/>
      <c r="E132" s="197"/>
      <c r="F132" s="137"/>
      <c r="G132" s="137"/>
      <c r="H132" s="123"/>
      <c r="I132" s="123"/>
      <c r="J132" s="123"/>
      <c r="K132" s="123"/>
      <c r="L132" s="123"/>
      <c r="M132" s="123"/>
      <c r="N132" s="123"/>
      <c r="O132" s="123"/>
      <c r="P132" s="123"/>
      <c r="Q132" s="123"/>
      <c r="R132" s="123"/>
      <c r="S132" s="123"/>
      <c r="T132" s="123"/>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218</v>
      </c>
      <c r="D135" s="5"/>
      <c r="E135" s="5" t="s">
        <v>2</v>
      </c>
      <c r="F135" s="17" t="s">
        <v>14</v>
      </c>
      <c r="G135" s="12" t="s">
        <v>16</v>
      </c>
      <c r="H135" s="5"/>
      <c r="I135" s="5" t="s">
        <v>2</v>
      </c>
      <c r="J135" s="12" t="s">
        <v>202</v>
      </c>
      <c r="K135" s="12" t="s">
        <v>204</v>
      </c>
      <c r="L135" s="12" t="s">
        <v>205</v>
      </c>
      <c r="M135" s="12" t="s">
        <v>201</v>
      </c>
      <c r="N135" s="12" t="s">
        <v>207</v>
      </c>
      <c r="O135" s="12" t="s">
        <v>208</v>
      </c>
      <c r="P135" s="12" t="s">
        <v>209</v>
      </c>
      <c r="Q135" s="12" t="s">
        <v>211</v>
      </c>
      <c r="R135" s="12" t="s">
        <v>213</v>
      </c>
      <c r="S135" s="12" t="s">
        <v>214</v>
      </c>
      <c r="T135" s="12" t="s">
        <v>215</v>
      </c>
      <c r="U135" s="3" t="s">
        <v>216</v>
      </c>
    </row>
    <row r="136" spans="1:21" ht="30" x14ac:dyDescent="0.25">
      <c r="A136" s="143" t="s">
        <v>106</v>
      </c>
      <c r="B136" s="5">
        <v>96</v>
      </c>
      <c r="C136" s="23">
        <v>0.10434782608695652</v>
      </c>
      <c r="D136" s="5"/>
      <c r="E136" s="43" t="s">
        <v>106</v>
      </c>
      <c r="F136" s="5">
        <v>673</v>
      </c>
      <c r="G136" s="29">
        <v>0.10434782608695652</v>
      </c>
      <c r="H136" s="5"/>
      <c r="I136" s="5" t="s">
        <v>106</v>
      </c>
      <c r="J136" s="149">
        <v>90</v>
      </c>
      <c r="K136" s="149">
        <v>71</v>
      </c>
      <c r="L136" s="149">
        <v>73</v>
      </c>
      <c r="M136" s="149">
        <v>79</v>
      </c>
      <c r="N136" s="149">
        <v>79</v>
      </c>
      <c r="O136" s="149">
        <v>83</v>
      </c>
      <c r="P136" s="149">
        <v>102</v>
      </c>
      <c r="Q136" s="149">
        <v>96</v>
      </c>
      <c r="R136" s="149" t="s">
        <v>212</v>
      </c>
      <c r="S136" s="149" t="s">
        <v>212</v>
      </c>
      <c r="T136" s="149" t="s">
        <v>212</v>
      </c>
      <c r="U136" s="149" t="s">
        <v>212</v>
      </c>
    </row>
    <row r="137" spans="1:21" x14ac:dyDescent="0.25">
      <c r="A137" s="18" t="s">
        <v>4</v>
      </c>
      <c r="B137" s="5">
        <v>44</v>
      </c>
      <c r="C137" s="23">
        <v>4.7826086956521741E-2</v>
      </c>
      <c r="D137" s="5"/>
      <c r="E137" s="5" t="s">
        <v>4</v>
      </c>
      <c r="F137" s="5">
        <v>445</v>
      </c>
      <c r="G137" s="29">
        <v>4.7826086956521741E-2</v>
      </c>
      <c r="H137" s="5"/>
      <c r="I137" s="5" t="s">
        <v>4</v>
      </c>
      <c r="J137" s="149">
        <v>63</v>
      </c>
      <c r="K137" s="149">
        <v>59</v>
      </c>
      <c r="L137" s="149">
        <v>62</v>
      </c>
      <c r="M137" s="149">
        <v>63</v>
      </c>
      <c r="N137" s="149">
        <v>63</v>
      </c>
      <c r="O137" s="149">
        <v>46</v>
      </c>
      <c r="P137" s="149">
        <v>45</v>
      </c>
      <c r="Q137" s="149">
        <v>44</v>
      </c>
      <c r="R137" s="149" t="s">
        <v>212</v>
      </c>
      <c r="S137" s="149" t="s">
        <v>212</v>
      </c>
      <c r="T137" s="149" t="s">
        <v>212</v>
      </c>
      <c r="U137" s="149" t="s">
        <v>212</v>
      </c>
    </row>
    <row r="138" spans="1:21" x14ac:dyDescent="0.25">
      <c r="A138" s="18" t="s">
        <v>5</v>
      </c>
      <c r="B138" s="5">
        <v>4</v>
      </c>
      <c r="C138" s="23">
        <v>4.3478260869565218E-3</v>
      </c>
      <c r="D138" s="5"/>
      <c r="E138" s="5" t="s">
        <v>5</v>
      </c>
      <c r="F138" s="5">
        <v>12</v>
      </c>
      <c r="G138" s="29">
        <v>4.3478260869565218E-3</v>
      </c>
      <c r="H138" s="5"/>
      <c r="I138" s="5" t="s">
        <v>5</v>
      </c>
      <c r="J138" s="149">
        <v>3</v>
      </c>
      <c r="K138" s="149">
        <v>1</v>
      </c>
      <c r="L138" s="149">
        <v>1</v>
      </c>
      <c r="M138" s="149">
        <v>1</v>
      </c>
      <c r="N138" s="149">
        <v>1</v>
      </c>
      <c r="O138" s="149">
        <v>0</v>
      </c>
      <c r="P138" s="149">
        <v>1</v>
      </c>
      <c r="Q138" s="149">
        <v>4</v>
      </c>
      <c r="R138" s="149" t="s">
        <v>212</v>
      </c>
      <c r="S138" s="149" t="s">
        <v>212</v>
      </c>
      <c r="T138" s="149" t="s">
        <v>212</v>
      </c>
      <c r="U138" s="149" t="s">
        <v>212</v>
      </c>
    </row>
    <row r="139" spans="1:21" x14ac:dyDescent="0.25">
      <c r="A139" s="18" t="s">
        <v>6</v>
      </c>
      <c r="B139" s="5">
        <v>5</v>
      </c>
      <c r="C139" s="23">
        <v>5.434782608695652E-3</v>
      </c>
      <c r="D139" s="5"/>
      <c r="E139" s="5" t="s">
        <v>6</v>
      </c>
      <c r="F139" s="5">
        <v>14</v>
      </c>
      <c r="G139" s="29">
        <v>5.434782608695652E-3</v>
      </c>
      <c r="H139" s="5"/>
      <c r="I139" s="5" t="s">
        <v>6</v>
      </c>
      <c r="J139" s="149">
        <v>2</v>
      </c>
      <c r="K139" s="149">
        <v>0</v>
      </c>
      <c r="L139" s="149">
        <v>0</v>
      </c>
      <c r="M139" s="149">
        <v>0</v>
      </c>
      <c r="N139" s="149">
        <v>0</v>
      </c>
      <c r="O139" s="149">
        <v>3</v>
      </c>
      <c r="P139" s="149">
        <v>4</v>
      </c>
      <c r="Q139" s="149">
        <v>5</v>
      </c>
      <c r="R139" s="149" t="s">
        <v>212</v>
      </c>
      <c r="S139" s="149" t="s">
        <v>212</v>
      </c>
      <c r="T139" s="149" t="s">
        <v>212</v>
      </c>
      <c r="U139" s="149" t="s">
        <v>212</v>
      </c>
    </row>
    <row r="140" spans="1:21" x14ac:dyDescent="0.25">
      <c r="A140" s="144" t="s">
        <v>103</v>
      </c>
      <c r="B140" s="5">
        <v>0</v>
      </c>
      <c r="C140" s="23">
        <v>0</v>
      </c>
      <c r="D140" s="5"/>
      <c r="E140" s="34" t="s">
        <v>103</v>
      </c>
      <c r="F140" s="5">
        <v>10</v>
      </c>
      <c r="G140" s="29">
        <v>0</v>
      </c>
      <c r="H140" s="5"/>
      <c r="I140" s="5" t="s">
        <v>103</v>
      </c>
      <c r="J140" s="149">
        <v>1</v>
      </c>
      <c r="K140" s="149">
        <v>1</v>
      </c>
      <c r="L140" s="149">
        <v>2</v>
      </c>
      <c r="M140" s="149">
        <v>2</v>
      </c>
      <c r="N140" s="149">
        <v>2</v>
      </c>
      <c r="O140" s="149">
        <v>0</v>
      </c>
      <c r="P140" s="149">
        <v>2</v>
      </c>
      <c r="Q140" s="149">
        <v>0</v>
      </c>
      <c r="R140" s="149" t="s">
        <v>212</v>
      </c>
      <c r="S140" s="149" t="s">
        <v>212</v>
      </c>
      <c r="T140" s="149" t="s">
        <v>212</v>
      </c>
      <c r="U140" s="149" t="s">
        <v>212</v>
      </c>
    </row>
    <row r="141" spans="1:21" x14ac:dyDescent="0.25">
      <c r="A141" s="18" t="s">
        <v>7</v>
      </c>
      <c r="B141" s="5">
        <v>26</v>
      </c>
      <c r="C141" s="23">
        <v>2.8260869565217391E-2</v>
      </c>
      <c r="D141" s="5"/>
      <c r="E141" s="5" t="s">
        <v>7</v>
      </c>
      <c r="F141" s="5">
        <v>175</v>
      </c>
      <c r="G141" s="29">
        <v>2.8260869565217391E-2</v>
      </c>
      <c r="H141" s="5"/>
      <c r="I141" s="5" t="s">
        <v>7</v>
      </c>
      <c r="J141" s="149">
        <v>20</v>
      </c>
      <c r="K141" s="149">
        <v>17</v>
      </c>
      <c r="L141" s="149">
        <v>18</v>
      </c>
      <c r="M141" s="149">
        <v>18</v>
      </c>
      <c r="N141" s="149">
        <v>18</v>
      </c>
      <c r="O141" s="149">
        <v>33</v>
      </c>
      <c r="P141" s="149">
        <v>25</v>
      </c>
      <c r="Q141" s="149">
        <v>26</v>
      </c>
      <c r="R141" s="149" t="s">
        <v>212</v>
      </c>
      <c r="S141" s="149" t="s">
        <v>212</v>
      </c>
      <c r="T141" s="149" t="s">
        <v>212</v>
      </c>
      <c r="U141" s="149" t="s">
        <v>212</v>
      </c>
    </row>
    <row r="142" spans="1:21" x14ac:dyDescent="0.25">
      <c r="A142" s="18" t="s">
        <v>8</v>
      </c>
      <c r="B142" s="5">
        <v>49</v>
      </c>
      <c r="C142" s="23">
        <v>5.3260869565217389E-2</v>
      </c>
      <c r="D142" s="5"/>
      <c r="E142" s="5" t="s">
        <v>8</v>
      </c>
      <c r="F142" s="5">
        <v>260</v>
      </c>
      <c r="G142" s="29">
        <v>5.3260869565217389E-2</v>
      </c>
      <c r="H142" s="5"/>
      <c r="I142" s="5" t="s">
        <v>8</v>
      </c>
      <c r="J142" s="149">
        <v>29</v>
      </c>
      <c r="K142" s="149">
        <v>24</v>
      </c>
      <c r="L142" s="149">
        <v>26</v>
      </c>
      <c r="M142" s="149">
        <v>25</v>
      </c>
      <c r="N142" s="149">
        <v>25</v>
      </c>
      <c r="O142" s="149">
        <v>35</v>
      </c>
      <c r="P142" s="149">
        <v>47</v>
      </c>
      <c r="Q142" s="149">
        <v>49</v>
      </c>
      <c r="R142" s="149" t="s">
        <v>212</v>
      </c>
      <c r="S142" s="149" t="s">
        <v>212</v>
      </c>
      <c r="T142" s="149" t="s">
        <v>212</v>
      </c>
      <c r="U142" s="149" t="s">
        <v>212</v>
      </c>
    </row>
    <row r="143" spans="1:21" x14ac:dyDescent="0.25">
      <c r="A143" s="18" t="s">
        <v>9</v>
      </c>
      <c r="B143" s="5">
        <v>45</v>
      </c>
      <c r="C143" s="23">
        <v>4.8913043478260872E-2</v>
      </c>
      <c r="D143" s="5"/>
      <c r="E143" s="5" t="s">
        <v>9</v>
      </c>
      <c r="F143" s="5">
        <v>323</v>
      </c>
      <c r="G143" s="29">
        <v>4.8913043478260872E-2</v>
      </c>
      <c r="H143" s="5"/>
      <c r="I143" s="5" t="s">
        <v>9</v>
      </c>
      <c r="J143" s="149">
        <v>40</v>
      </c>
      <c r="K143" s="149">
        <v>37</v>
      </c>
      <c r="L143" s="149">
        <v>37</v>
      </c>
      <c r="M143" s="149">
        <v>37</v>
      </c>
      <c r="N143" s="149">
        <v>38</v>
      </c>
      <c r="O143" s="149">
        <v>46</v>
      </c>
      <c r="P143" s="149">
        <v>43</v>
      </c>
      <c r="Q143" s="149">
        <v>45</v>
      </c>
      <c r="R143" s="149" t="s">
        <v>212</v>
      </c>
      <c r="S143" s="149" t="s">
        <v>212</v>
      </c>
      <c r="T143" s="149" t="s">
        <v>212</v>
      </c>
      <c r="U143" s="149" t="s">
        <v>212</v>
      </c>
    </row>
    <row r="144" spans="1:21" x14ac:dyDescent="0.25">
      <c r="A144" s="18" t="s">
        <v>10</v>
      </c>
      <c r="B144" s="5">
        <v>103</v>
      </c>
      <c r="C144" s="23">
        <v>0.11195652173913044</v>
      </c>
      <c r="D144" s="5"/>
      <c r="E144" s="5" t="s">
        <v>10</v>
      </c>
      <c r="F144" s="5">
        <v>554</v>
      </c>
      <c r="G144" s="29">
        <v>0.11195652173913044</v>
      </c>
      <c r="H144" s="5"/>
      <c r="I144" s="5" t="s">
        <v>10</v>
      </c>
      <c r="J144" s="149">
        <v>57</v>
      </c>
      <c r="K144" s="149">
        <v>57</v>
      </c>
      <c r="L144" s="149">
        <v>63</v>
      </c>
      <c r="M144" s="149">
        <v>64</v>
      </c>
      <c r="N144" s="149">
        <v>64</v>
      </c>
      <c r="O144" s="149">
        <v>71</v>
      </c>
      <c r="P144" s="149">
        <v>75</v>
      </c>
      <c r="Q144" s="149">
        <v>103</v>
      </c>
      <c r="R144" s="149" t="s">
        <v>212</v>
      </c>
      <c r="S144" s="149" t="s">
        <v>212</v>
      </c>
      <c r="T144" s="149" t="s">
        <v>212</v>
      </c>
      <c r="U144" s="149" t="s">
        <v>212</v>
      </c>
    </row>
    <row r="145" spans="1:21" ht="30" x14ac:dyDescent="0.25">
      <c r="A145" s="143" t="s">
        <v>105</v>
      </c>
      <c r="B145" s="5">
        <v>11</v>
      </c>
      <c r="C145" s="23">
        <v>1.1956521739130435E-2</v>
      </c>
      <c r="D145" s="5"/>
      <c r="E145" s="43" t="s">
        <v>105</v>
      </c>
      <c r="F145" s="5">
        <v>84</v>
      </c>
      <c r="G145" s="29">
        <v>1.1956521739130435E-2</v>
      </c>
      <c r="H145" s="5"/>
      <c r="I145" s="5" t="s">
        <v>105</v>
      </c>
      <c r="J145" s="149">
        <v>10</v>
      </c>
      <c r="K145" s="149">
        <v>10</v>
      </c>
      <c r="L145" s="149">
        <v>10</v>
      </c>
      <c r="M145" s="149">
        <v>10</v>
      </c>
      <c r="N145" s="149">
        <v>10</v>
      </c>
      <c r="O145" s="149">
        <v>9</v>
      </c>
      <c r="P145" s="149">
        <v>14</v>
      </c>
      <c r="Q145" s="149">
        <v>11</v>
      </c>
      <c r="R145" s="149" t="s">
        <v>212</v>
      </c>
      <c r="S145" s="149" t="s">
        <v>212</v>
      </c>
      <c r="T145" s="149" t="s">
        <v>212</v>
      </c>
      <c r="U145" s="149" t="s">
        <v>212</v>
      </c>
    </row>
    <row r="146" spans="1:21" x14ac:dyDescent="0.25">
      <c r="A146" s="18" t="s">
        <v>12</v>
      </c>
      <c r="B146" s="5">
        <v>19</v>
      </c>
      <c r="C146" s="23">
        <v>2.0652173913043477E-2</v>
      </c>
      <c r="D146" s="5"/>
      <c r="E146" s="5" t="s">
        <v>12</v>
      </c>
      <c r="F146" s="5">
        <v>131</v>
      </c>
      <c r="G146" s="29">
        <v>2.0652173913043477E-2</v>
      </c>
      <c r="H146" s="5"/>
      <c r="I146" s="5" t="s">
        <v>12</v>
      </c>
      <c r="J146" s="149">
        <v>17</v>
      </c>
      <c r="K146" s="149">
        <v>14</v>
      </c>
      <c r="L146" s="149">
        <v>15</v>
      </c>
      <c r="M146" s="149">
        <v>15</v>
      </c>
      <c r="N146" s="149">
        <v>15</v>
      </c>
      <c r="O146" s="149">
        <v>19</v>
      </c>
      <c r="P146" s="149">
        <v>17</v>
      </c>
      <c r="Q146" s="149">
        <v>19</v>
      </c>
      <c r="R146" s="149" t="s">
        <v>212</v>
      </c>
      <c r="S146" s="149" t="s">
        <v>212</v>
      </c>
      <c r="T146" s="149" t="s">
        <v>212</v>
      </c>
      <c r="U146" s="149" t="s">
        <v>212</v>
      </c>
    </row>
    <row r="147" spans="1:21" x14ac:dyDescent="0.25">
      <c r="A147" s="18" t="s">
        <v>48</v>
      </c>
      <c r="B147" s="5">
        <v>5</v>
      </c>
      <c r="C147" s="23">
        <v>5.434782608695652E-3</v>
      </c>
      <c r="D147" s="5"/>
      <c r="E147" s="5" t="s">
        <v>48</v>
      </c>
      <c r="F147" s="5">
        <v>52</v>
      </c>
      <c r="G147" s="29">
        <v>5.434782608695652E-3</v>
      </c>
      <c r="H147" s="5"/>
      <c r="I147" s="5" t="s">
        <v>48</v>
      </c>
      <c r="J147" s="149">
        <v>12</v>
      </c>
      <c r="K147" s="149">
        <v>5</v>
      </c>
      <c r="L147" s="149">
        <v>5</v>
      </c>
      <c r="M147" s="149">
        <v>5</v>
      </c>
      <c r="N147" s="149">
        <v>5</v>
      </c>
      <c r="O147" s="149">
        <v>7</v>
      </c>
      <c r="P147" s="149">
        <v>8</v>
      </c>
      <c r="Q147" s="149">
        <v>5</v>
      </c>
      <c r="R147" s="149" t="s">
        <v>212</v>
      </c>
      <c r="S147" s="149" t="s">
        <v>212</v>
      </c>
      <c r="T147" s="149" t="s">
        <v>212</v>
      </c>
      <c r="U147" s="149" t="s">
        <v>212</v>
      </c>
    </row>
    <row r="148" spans="1:21" ht="30" x14ac:dyDescent="0.25">
      <c r="A148" s="143" t="s">
        <v>104</v>
      </c>
      <c r="B148" s="5">
        <v>53</v>
      </c>
      <c r="C148" s="23">
        <v>5.7608695652173914E-2</v>
      </c>
      <c r="D148" s="5"/>
      <c r="E148" s="43" t="s">
        <v>104</v>
      </c>
      <c r="F148" s="5">
        <v>366</v>
      </c>
      <c r="G148" s="29">
        <v>5.7608695652173914E-2</v>
      </c>
      <c r="H148" s="5"/>
      <c r="I148" s="5" t="s">
        <v>104</v>
      </c>
      <c r="J148" s="149">
        <v>35</v>
      </c>
      <c r="K148" s="149">
        <v>44</v>
      </c>
      <c r="L148" s="149">
        <v>47</v>
      </c>
      <c r="M148" s="149">
        <v>47</v>
      </c>
      <c r="N148" s="149">
        <v>47</v>
      </c>
      <c r="O148" s="149">
        <v>41</v>
      </c>
      <c r="P148" s="149">
        <v>52</v>
      </c>
      <c r="Q148" s="149">
        <v>53</v>
      </c>
      <c r="R148" s="149" t="s">
        <v>212</v>
      </c>
      <c r="S148" s="149" t="s">
        <v>212</v>
      </c>
      <c r="T148" s="149" t="s">
        <v>212</v>
      </c>
      <c r="U148" s="149" t="s">
        <v>212</v>
      </c>
    </row>
    <row r="149" spans="1:21" x14ac:dyDescent="0.25">
      <c r="A149" s="18" t="s">
        <v>13</v>
      </c>
      <c r="B149" s="5">
        <v>460</v>
      </c>
      <c r="C149" s="23">
        <v>0.5</v>
      </c>
      <c r="D149" s="5"/>
      <c r="E149" s="5" t="s">
        <v>13</v>
      </c>
      <c r="F149" s="5">
        <v>3099</v>
      </c>
      <c r="G149" s="29">
        <v>0.5</v>
      </c>
      <c r="H149" s="5"/>
      <c r="I149" s="5" t="s">
        <v>13</v>
      </c>
      <c r="J149" s="149">
        <v>379</v>
      </c>
      <c r="K149" s="149">
        <v>340</v>
      </c>
      <c r="L149" s="149">
        <v>359</v>
      </c>
      <c r="M149" s="149">
        <v>366</v>
      </c>
      <c r="N149" s="149">
        <v>367</v>
      </c>
      <c r="O149" s="149">
        <v>393</v>
      </c>
      <c r="P149" s="149">
        <v>435</v>
      </c>
      <c r="Q149" s="149">
        <v>460</v>
      </c>
      <c r="R149" s="149" t="s">
        <v>212</v>
      </c>
      <c r="S149" s="149" t="s">
        <v>212</v>
      </c>
      <c r="T149" s="149" t="s">
        <v>212</v>
      </c>
      <c r="U149" s="149" t="s">
        <v>212</v>
      </c>
    </row>
    <row r="150" spans="1:21" x14ac:dyDescent="0.25">
      <c r="A150" s="144" t="s">
        <v>0</v>
      </c>
      <c r="B150" s="5">
        <v>920</v>
      </c>
      <c r="C150" s="23">
        <v>1</v>
      </c>
      <c r="D150" s="5"/>
      <c r="E150" s="34" t="s">
        <v>0</v>
      </c>
      <c r="F150" s="5">
        <v>6198</v>
      </c>
      <c r="G150" s="29">
        <v>1</v>
      </c>
      <c r="H150" s="5"/>
      <c r="I150" s="5" t="s">
        <v>0</v>
      </c>
      <c r="J150" s="21">
        <v>758</v>
      </c>
      <c r="K150" s="21">
        <v>680</v>
      </c>
      <c r="L150" s="21">
        <v>718</v>
      </c>
      <c r="M150" s="21">
        <v>732</v>
      </c>
      <c r="N150" s="21">
        <v>734</v>
      </c>
      <c r="O150" s="21">
        <v>786</v>
      </c>
      <c r="P150" s="21">
        <v>870</v>
      </c>
      <c r="Q150" s="21">
        <v>920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0" t="s">
        <v>108</v>
      </c>
      <c r="C153" s="211"/>
      <c r="D153" s="211"/>
      <c r="E153" s="211"/>
      <c r="F153" s="211"/>
      <c r="G153" s="212"/>
    </row>
    <row r="154" spans="1:21" s="36" customFormat="1" x14ac:dyDescent="0.25"/>
    <row r="155" spans="1:21" s="39" customFormat="1" ht="45" x14ac:dyDescent="0.25">
      <c r="A155" s="37"/>
      <c r="B155" s="38" t="s">
        <v>18</v>
      </c>
      <c r="C155" s="38" t="s">
        <v>190</v>
      </c>
      <c r="D155" s="38" t="s">
        <v>189</v>
      </c>
      <c r="F155" s="38" t="s">
        <v>18</v>
      </c>
      <c r="G155" s="38" t="s">
        <v>64</v>
      </c>
      <c r="H155" s="38" t="s">
        <v>65</v>
      </c>
      <c r="J155" s="166" t="s">
        <v>194</v>
      </c>
    </row>
    <row r="156" spans="1:21" s="39" customFormat="1" x14ac:dyDescent="0.25">
      <c r="A156" s="37"/>
      <c r="B156" s="38">
        <v>1</v>
      </c>
      <c r="C156" s="38">
        <v>7</v>
      </c>
      <c r="D156" s="162">
        <v>3</v>
      </c>
      <c r="F156" s="38">
        <v>1</v>
      </c>
      <c r="G156" s="38">
        <v>0</v>
      </c>
      <c r="H156" s="38">
        <v>0</v>
      </c>
      <c r="J156" s="167">
        <v>7</v>
      </c>
    </row>
    <row r="157" spans="1:21" s="39" customFormat="1" x14ac:dyDescent="0.25">
      <c r="A157" s="37"/>
      <c r="B157" s="38">
        <v>2</v>
      </c>
      <c r="C157" s="38">
        <v>6</v>
      </c>
      <c r="D157" s="162">
        <v>4</v>
      </c>
      <c r="F157" s="38">
        <v>2</v>
      </c>
      <c r="G157" s="38">
        <v>0</v>
      </c>
      <c r="H157" s="38">
        <v>0</v>
      </c>
      <c r="J157" s="167">
        <v>12</v>
      </c>
    </row>
    <row r="158" spans="1:21" s="39" customFormat="1" x14ac:dyDescent="0.25">
      <c r="A158" s="37"/>
      <c r="B158" s="38">
        <v>3</v>
      </c>
      <c r="C158" s="38">
        <v>2</v>
      </c>
      <c r="D158" s="162">
        <v>2</v>
      </c>
      <c r="F158" s="38">
        <v>3</v>
      </c>
      <c r="G158" s="38">
        <v>0</v>
      </c>
      <c r="H158" s="38">
        <v>1</v>
      </c>
      <c r="J158" s="167">
        <v>6</v>
      </c>
    </row>
    <row r="159" spans="1:21" s="39" customFormat="1" x14ac:dyDescent="0.25">
      <c r="A159" s="37"/>
      <c r="B159" s="38">
        <v>4</v>
      </c>
      <c r="C159" s="38">
        <v>5</v>
      </c>
      <c r="D159" s="162">
        <v>3</v>
      </c>
      <c r="F159" s="38">
        <v>4</v>
      </c>
      <c r="G159" s="38">
        <v>0</v>
      </c>
      <c r="H159" s="38">
        <v>1</v>
      </c>
      <c r="J159" s="167">
        <v>20</v>
      </c>
    </row>
    <row r="160" spans="1:21" s="39" customFormat="1" x14ac:dyDescent="0.25">
      <c r="A160" s="37"/>
      <c r="B160" s="38">
        <v>5</v>
      </c>
      <c r="C160" s="38">
        <v>8</v>
      </c>
      <c r="D160" s="162">
        <v>2</v>
      </c>
      <c r="F160" s="38">
        <v>5</v>
      </c>
      <c r="G160" s="38">
        <v>1</v>
      </c>
      <c r="H160" s="38">
        <v>2</v>
      </c>
      <c r="J160" s="167">
        <v>40</v>
      </c>
    </row>
    <row r="161" spans="1:10" s="39" customFormat="1" x14ac:dyDescent="0.25">
      <c r="A161" s="37"/>
      <c r="B161" s="38">
        <v>6</v>
      </c>
      <c r="C161" s="38">
        <v>14</v>
      </c>
      <c r="D161" s="162">
        <v>10</v>
      </c>
      <c r="F161" s="38">
        <v>6</v>
      </c>
      <c r="G161" s="38">
        <v>5</v>
      </c>
      <c r="H161" s="38">
        <v>3</v>
      </c>
      <c r="J161" s="167">
        <v>84</v>
      </c>
    </row>
    <row r="162" spans="1:10" s="39" customFormat="1" x14ac:dyDescent="0.25">
      <c r="A162" s="37"/>
      <c r="B162" s="38">
        <v>7</v>
      </c>
      <c r="C162" s="38">
        <v>9</v>
      </c>
      <c r="D162" s="162">
        <v>8</v>
      </c>
      <c r="F162" s="38">
        <v>7</v>
      </c>
      <c r="G162" s="38">
        <v>3</v>
      </c>
      <c r="H162" s="38">
        <v>4</v>
      </c>
      <c r="J162" s="167">
        <v>63</v>
      </c>
    </row>
    <row r="163" spans="1:10" s="39" customFormat="1" x14ac:dyDescent="0.25">
      <c r="A163" s="37"/>
      <c r="B163" s="38">
        <v>8</v>
      </c>
      <c r="C163" s="38">
        <v>24</v>
      </c>
      <c r="D163" s="162">
        <v>21</v>
      </c>
      <c r="F163" s="38">
        <v>8</v>
      </c>
      <c r="G163" s="38">
        <v>3</v>
      </c>
      <c r="H163" s="38">
        <v>4</v>
      </c>
      <c r="J163" s="167">
        <v>192</v>
      </c>
    </row>
    <row r="164" spans="1:10" s="39" customFormat="1" x14ac:dyDescent="0.25">
      <c r="A164" s="37"/>
      <c r="B164" s="38">
        <v>9</v>
      </c>
      <c r="C164" s="38">
        <v>31</v>
      </c>
      <c r="D164" s="162">
        <v>29</v>
      </c>
      <c r="F164" s="38">
        <v>9</v>
      </c>
      <c r="G164" s="38">
        <v>3</v>
      </c>
      <c r="H164" s="38">
        <v>6</v>
      </c>
      <c r="J164" s="167">
        <v>279</v>
      </c>
    </row>
    <row r="165" spans="1:10" s="39" customFormat="1" x14ac:dyDescent="0.25">
      <c r="A165" s="37"/>
      <c r="B165" s="38">
        <v>10</v>
      </c>
      <c r="C165" s="38">
        <v>31</v>
      </c>
      <c r="D165" s="162">
        <v>30</v>
      </c>
      <c r="F165" s="38">
        <v>10</v>
      </c>
      <c r="G165" s="38">
        <v>3</v>
      </c>
      <c r="H165" s="38">
        <v>5</v>
      </c>
      <c r="J165" s="167">
        <v>310</v>
      </c>
    </row>
    <row r="166" spans="1:10" s="39" customFormat="1" x14ac:dyDescent="0.25">
      <c r="A166" s="37"/>
      <c r="B166" s="38">
        <v>11</v>
      </c>
      <c r="C166" s="38">
        <v>44</v>
      </c>
      <c r="D166" s="162">
        <v>42</v>
      </c>
      <c r="F166" s="38">
        <v>11</v>
      </c>
      <c r="G166" s="38">
        <v>4</v>
      </c>
      <c r="H166" s="38">
        <v>2</v>
      </c>
      <c r="J166" s="167">
        <v>484</v>
      </c>
    </row>
    <row r="167" spans="1:10" s="39" customFormat="1" x14ac:dyDescent="0.25">
      <c r="A167" s="37"/>
      <c r="B167" s="38">
        <v>12</v>
      </c>
      <c r="C167" s="38">
        <v>34</v>
      </c>
      <c r="D167" s="162">
        <v>31</v>
      </c>
      <c r="F167" s="38">
        <v>12</v>
      </c>
      <c r="G167" s="38">
        <v>1</v>
      </c>
      <c r="H167" s="38">
        <v>1</v>
      </c>
      <c r="J167" s="167">
        <v>408</v>
      </c>
    </row>
    <row r="168" spans="1:10" s="39" customFormat="1" x14ac:dyDescent="0.25">
      <c r="A168" s="37"/>
      <c r="B168" s="38">
        <v>13</v>
      </c>
      <c r="C168" s="38">
        <v>32</v>
      </c>
      <c r="D168" s="162">
        <v>31</v>
      </c>
      <c r="F168" s="38">
        <v>13</v>
      </c>
      <c r="G168" s="38">
        <v>2</v>
      </c>
      <c r="H168" s="38">
        <v>0</v>
      </c>
      <c r="J168" s="167">
        <v>416</v>
      </c>
    </row>
    <row r="169" spans="1:10" s="39" customFormat="1" x14ac:dyDescent="0.25">
      <c r="A169" s="37"/>
      <c r="B169" s="38">
        <v>14</v>
      </c>
      <c r="C169" s="38">
        <v>12</v>
      </c>
      <c r="D169" s="162">
        <v>12</v>
      </c>
      <c r="F169" s="38">
        <v>14</v>
      </c>
      <c r="G169" s="38">
        <v>1</v>
      </c>
      <c r="H169" s="38">
        <v>2</v>
      </c>
      <c r="J169" s="167">
        <v>168</v>
      </c>
    </row>
    <row r="170" spans="1:10" s="39" customFormat="1" x14ac:dyDescent="0.25">
      <c r="A170" s="37"/>
      <c r="B170" s="38">
        <v>15</v>
      </c>
      <c r="C170" s="38">
        <v>16</v>
      </c>
      <c r="D170" s="162">
        <v>13</v>
      </c>
      <c r="F170" s="38">
        <v>15</v>
      </c>
      <c r="G170" s="38">
        <v>2</v>
      </c>
      <c r="H170" s="38">
        <v>0</v>
      </c>
      <c r="J170" s="167">
        <v>240</v>
      </c>
    </row>
    <row r="171" spans="1:10" s="39" customFormat="1" x14ac:dyDescent="0.25">
      <c r="A171" s="37"/>
      <c r="B171" s="38">
        <v>16</v>
      </c>
      <c r="C171" s="38">
        <v>9</v>
      </c>
      <c r="D171" s="162">
        <v>9</v>
      </c>
      <c r="F171" s="38">
        <v>16</v>
      </c>
      <c r="G171" s="38">
        <v>2</v>
      </c>
      <c r="H171" s="38">
        <v>1</v>
      </c>
      <c r="J171" s="167">
        <v>144</v>
      </c>
    </row>
    <row r="172" spans="1:10" s="39" customFormat="1" x14ac:dyDescent="0.25">
      <c r="A172" s="37"/>
      <c r="B172" s="38">
        <v>17</v>
      </c>
      <c r="C172" s="38">
        <v>4</v>
      </c>
      <c r="D172" s="162">
        <v>4</v>
      </c>
      <c r="F172" s="38">
        <v>17</v>
      </c>
      <c r="G172" s="38">
        <v>2</v>
      </c>
      <c r="H172" s="38">
        <v>0</v>
      </c>
      <c r="J172" s="167">
        <v>68</v>
      </c>
    </row>
    <row r="173" spans="1:10" s="39" customFormat="1" x14ac:dyDescent="0.25">
      <c r="A173" s="37"/>
      <c r="B173" s="38">
        <v>18</v>
      </c>
      <c r="C173" s="38">
        <v>3</v>
      </c>
      <c r="D173" s="162">
        <v>3</v>
      </c>
      <c r="F173" s="38">
        <v>18</v>
      </c>
      <c r="G173" s="38">
        <v>0</v>
      </c>
      <c r="H173" s="38">
        <v>0</v>
      </c>
      <c r="J173" s="167">
        <v>54</v>
      </c>
    </row>
    <row r="174" spans="1:10" s="39" customFormat="1" x14ac:dyDescent="0.25">
      <c r="A174" s="37"/>
      <c r="B174" s="38" t="s">
        <v>66</v>
      </c>
      <c r="C174" s="38">
        <v>1</v>
      </c>
      <c r="D174" s="162">
        <v>1</v>
      </c>
      <c r="F174" s="38">
        <v>19</v>
      </c>
      <c r="G174" s="38">
        <v>0</v>
      </c>
      <c r="H174" s="38">
        <v>0</v>
      </c>
      <c r="J174" s="167">
        <v>19</v>
      </c>
    </row>
    <row r="175" spans="1:10" s="39" customFormat="1" x14ac:dyDescent="0.25">
      <c r="A175" s="37"/>
      <c r="B175" s="37"/>
      <c r="C175" s="37">
        <v>292</v>
      </c>
      <c r="D175" s="37">
        <v>258</v>
      </c>
      <c r="F175" s="38">
        <v>20</v>
      </c>
      <c r="G175" s="38">
        <v>0</v>
      </c>
      <c r="H175" s="38">
        <v>0</v>
      </c>
      <c r="J175" s="167">
        <v>3014</v>
      </c>
    </row>
    <row r="176" spans="1:10" s="39" customFormat="1" x14ac:dyDescent="0.25">
      <c r="A176" s="37"/>
      <c r="B176" s="37"/>
      <c r="C176" s="37"/>
      <c r="D176" s="37"/>
      <c r="F176" s="38">
        <v>21</v>
      </c>
      <c r="G176" s="38">
        <v>0</v>
      </c>
      <c r="H176" s="38">
        <v>0</v>
      </c>
      <c r="J176" s="168">
        <v>3405</v>
      </c>
    </row>
    <row r="177" spans="1:10" s="39" customFormat="1" x14ac:dyDescent="0.25">
      <c r="B177" s="208" t="s">
        <v>68</v>
      </c>
      <c r="C177" s="209"/>
      <c r="D177" s="42">
        <v>10.142907470093586</v>
      </c>
      <c r="F177" s="38">
        <v>22</v>
      </c>
      <c r="G177" s="38">
        <v>0</v>
      </c>
      <c r="H177" s="38">
        <v>0</v>
      </c>
      <c r="J177" s="169">
        <v>89</v>
      </c>
    </row>
    <row r="178" spans="1:10" s="39" customFormat="1" x14ac:dyDescent="0.25">
      <c r="A178" s="37"/>
      <c r="B178" s="37" t="s">
        <v>188</v>
      </c>
      <c r="C178" s="37"/>
      <c r="D178" s="42">
        <v>10.686916781065911</v>
      </c>
      <c r="F178" s="38">
        <v>23</v>
      </c>
      <c r="G178" s="38">
        <v>0</v>
      </c>
      <c r="H178" s="38">
        <v>0</v>
      </c>
    </row>
    <row r="179" spans="1:10" s="39" customFormat="1" x14ac:dyDescent="0.25">
      <c r="A179" s="37"/>
      <c r="B179" s="37"/>
      <c r="C179" s="37"/>
      <c r="D179" s="37"/>
      <c r="F179" s="38">
        <v>24</v>
      </c>
      <c r="G179" s="38">
        <v>0</v>
      </c>
      <c r="H179" s="38">
        <v>0</v>
      </c>
      <c r="J179" s="170" t="s">
        <v>239</v>
      </c>
    </row>
    <row r="180" spans="1:10" s="39" customFormat="1" x14ac:dyDescent="0.25">
      <c r="A180" s="37"/>
      <c r="B180" s="37"/>
      <c r="C180" s="37"/>
      <c r="D180" s="37"/>
      <c r="F180" s="38">
        <v>25</v>
      </c>
      <c r="G180" s="38">
        <v>0</v>
      </c>
      <c r="H180" s="38">
        <v>0</v>
      </c>
      <c r="J180" s="36" t="s">
        <v>240</v>
      </c>
    </row>
    <row r="181" spans="1:10" s="39" customFormat="1" x14ac:dyDescent="0.25">
      <c r="F181" s="38">
        <v>26</v>
      </c>
      <c r="G181" s="38">
        <v>0</v>
      </c>
      <c r="H181" s="38">
        <v>0</v>
      </c>
      <c r="J181" s="36" t="s">
        <v>241</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4">
    <mergeCell ref="R30:W30"/>
    <mergeCell ref="B177:C177"/>
    <mergeCell ref="B153:G153"/>
    <mergeCell ref="A132:E132"/>
    <mergeCell ref="J46:M46"/>
    <mergeCell ref="O45:T46"/>
    <mergeCell ref="W45:AB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5" zoomScaleNormal="10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2" t="str">
        <f>Data!R34&amp;"1"</f>
        <v>CSA Monthly Report for February 2016, Report 1</v>
      </c>
      <c r="B1" s="183"/>
      <c r="C1" s="183"/>
      <c r="D1" s="183"/>
      <c r="E1" s="183"/>
      <c r="F1" s="183"/>
      <c r="G1" s="183"/>
      <c r="H1" s="183"/>
      <c r="I1" s="183"/>
      <c r="J1" s="183"/>
      <c r="K1" s="183"/>
      <c r="L1" s="183"/>
      <c r="M1" s="183"/>
      <c r="N1" s="183"/>
      <c r="O1" s="183"/>
      <c r="P1" s="183"/>
      <c r="Q1" s="183"/>
      <c r="R1" s="184"/>
    </row>
    <row r="2" spans="1:18" x14ac:dyDescent="0.25">
      <c r="A2" s="60"/>
      <c r="B2" s="56"/>
      <c r="C2" s="56"/>
      <c r="D2" s="56"/>
      <c r="E2" s="56"/>
      <c r="F2" s="56"/>
      <c r="G2" s="56"/>
      <c r="H2" s="56"/>
      <c r="I2" s="56"/>
      <c r="J2" s="56"/>
      <c r="K2" s="56"/>
      <c r="L2" s="56"/>
      <c r="M2" s="56"/>
      <c r="N2" s="56"/>
      <c r="O2" s="56"/>
      <c r="P2" s="56"/>
      <c r="Q2" s="56"/>
      <c r="R2" s="61"/>
    </row>
    <row r="3" spans="1:18" x14ac:dyDescent="0.25">
      <c r="A3" s="60"/>
      <c r="B3" s="56"/>
      <c r="C3" s="56"/>
      <c r="D3" s="56"/>
      <c r="E3" s="56"/>
      <c r="F3" s="56"/>
      <c r="G3" s="56"/>
      <c r="H3" s="56"/>
      <c r="I3" s="56"/>
      <c r="J3" s="56"/>
      <c r="K3" s="56"/>
      <c r="L3" s="56"/>
      <c r="M3" s="56"/>
      <c r="N3" s="56"/>
      <c r="O3" s="56"/>
      <c r="P3" s="56"/>
      <c r="Q3" s="56"/>
      <c r="R3" s="61"/>
    </row>
    <row r="4" spans="1:18" x14ac:dyDescent="0.25">
      <c r="A4" s="60"/>
      <c r="B4" s="56"/>
      <c r="C4" s="56"/>
      <c r="D4" s="56"/>
      <c r="E4" s="56"/>
      <c r="F4" s="56"/>
      <c r="G4" s="56"/>
      <c r="H4" s="56"/>
      <c r="I4" s="56"/>
      <c r="J4" s="56"/>
      <c r="K4" s="56"/>
      <c r="L4" s="56"/>
      <c r="M4" s="56"/>
      <c r="N4" s="56"/>
      <c r="O4" s="56"/>
      <c r="P4" s="56"/>
      <c r="Q4" s="56"/>
      <c r="R4" s="61"/>
    </row>
    <row r="5" spans="1:18" x14ac:dyDescent="0.25">
      <c r="A5" s="60"/>
      <c r="B5" s="56"/>
      <c r="C5" s="56"/>
      <c r="D5" s="56"/>
      <c r="E5" s="56"/>
      <c r="F5" s="56"/>
      <c r="G5" s="56"/>
      <c r="H5" s="56"/>
      <c r="I5" s="56"/>
      <c r="J5" s="56"/>
      <c r="K5" s="56"/>
      <c r="L5" s="56"/>
      <c r="M5" s="56"/>
      <c r="N5" s="56"/>
      <c r="O5" s="56"/>
      <c r="P5" s="56"/>
      <c r="Q5" s="56"/>
      <c r="R5" s="61"/>
    </row>
    <row r="6" spans="1:18" x14ac:dyDescent="0.25">
      <c r="A6" s="60"/>
      <c r="B6" s="56"/>
      <c r="C6" s="56"/>
      <c r="D6" s="56"/>
      <c r="E6" s="56"/>
      <c r="F6" s="56"/>
      <c r="G6" s="56"/>
      <c r="H6" s="56"/>
      <c r="I6" s="56"/>
      <c r="J6" s="56"/>
      <c r="K6" s="56"/>
      <c r="L6" s="56"/>
      <c r="M6" s="56"/>
      <c r="N6" s="56"/>
      <c r="O6" s="56"/>
      <c r="P6" s="56"/>
      <c r="Q6" s="56"/>
      <c r="R6" s="61"/>
    </row>
    <row r="7" spans="1:18" x14ac:dyDescent="0.25">
      <c r="A7" s="60"/>
      <c r="B7" s="56"/>
      <c r="C7" s="56"/>
      <c r="D7" s="56"/>
      <c r="E7" s="56"/>
      <c r="F7" s="56"/>
      <c r="G7" s="56"/>
      <c r="H7" s="56"/>
      <c r="I7" s="56"/>
      <c r="J7" s="56"/>
      <c r="K7" s="56"/>
      <c r="L7" s="56"/>
      <c r="M7" s="56"/>
      <c r="N7" s="56"/>
      <c r="O7" s="56"/>
      <c r="P7" s="56"/>
      <c r="Q7" s="56"/>
      <c r="R7" s="61"/>
    </row>
    <row r="8" spans="1:18" x14ac:dyDescent="0.25">
      <c r="A8" s="60"/>
      <c r="B8" s="56"/>
      <c r="C8" s="56"/>
      <c r="D8" s="56"/>
      <c r="E8" s="56"/>
      <c r="F8" s="56"/>
      <c r="G8" s="56"/>
      <c r="H8" s="56"/>
      <c r="I8" s="56"/>
      <c r="J8" s="56"/>
      <c r="K8" s="56"/>
      <c r="L8" s="56"/>
      <c r="M8" s="56"/>
      <c r="N8" s="56"/>
      <c r="O8" s="56"/>
      <c r="P8" s="56"/>
      <c r="Q8" s="56"/>
      <c r="R8" s="61"/>
    </row>
    <row r="9" spans="1:18" x14ac:dyDescent="0.25">
      <c r="A9" s="60"/>
      <c r="B9" s="56"/>
      <c r="C9" s="56"/>
      <c r="D9" s="56"/>
      <c r="E9" s="56"/>
      <c r="F9" s="56"/>
      <c r="G9" s="56"/>
      <c r="H9" s="56"/>
      <c r="I9" s="56"/>
      <c r="J9" s="56"/>
      <c r="K9" s="56"/>
      <c r="L9" s="56"/>
      <c r="M9" s="56"/>
      <c r="N9" s="56"/>
      <c r="O9" s="56"/>
      <c r="P9" s="56"/>
      <c r="Q9" s="56"/>
      <c r="R9" s="61"/>
    </row>
    <row r="10" spans="1:18" x14ac:dyDescent="0.25">
      <c r="A10" s="60"/>
      <c r="B10" s="56"/>
      <c r="C10" s="56"/>
      <c r="D10" s="56"/>
      <c r="E10" s="56"/>
      <c r="F10" s="56"/>
      <c r="G10" s="56"/>
      <c r="H10" s="56"/>
      <c r="I10" s="56"/>
      <c r="J10" s="56"/>
      <c r="K10" s="56"/>
      <c r="L10" s="56"/>
      <c r="M10" s="56"/>
      <c r="N10" s="56"/>
      <c r="O10" s="56"/>
      <c r="P10" s="56"/>
      <c r="Q10" s="56"/>
      <c r="R10" s="61"/>
    </row>
    <row r="11" spans="1:18" x14ac:dyDescent="0.25">
      <c r="A11" s="60"/>
      <c r="B11" s="56"/>
      <c r="C11" s="56"/>
      <c r="D11" s="56"/>
      <c r="E11" s="56"/>
      <c r="F11" s="56"/>
      <c r="G11" s="56"/>
      <c r="H11" s="56"/>
      <c r="I11" s="56"/>
      <c r="J11" s="56"/>
      <c r="K11" s="56"/>
      <c r="L11" s="56"/>
      <c r="M11" s="56"/>
      <c r="N11" s="56"/>
      <c r="O11" s="56"/>
      <c r="P11" s="56"/>
      <c r="Q11" s="56"/>
      <c r="R11" s="61"/>
    </row>
    <row r="12" spans="1:18" x14ac:dyDescent="0.25">
      <c r="A12" s="60"/>
      <c r="B12" s="56"/>
      <c r="C12" s="56"/>
      <c r="D12" s="56"/>
      <c r="E12" s="56"/>
      <c r="F12" s="56"/>
      <c r="G12" s="56"/>
      <c r="H12" s="56"/>
      <c r="I12" s="56"/>
      <c r="J12" s="56"/>
      <c r="K12" s="56"/>
      <c r="L12" s="56"/>
      <c r="M12" s="56"/>
      <c r="N12" s="56"/>
      <c r="O12" s="56"/>
      <c r="P12" s="56"/>
      <c r="Q12" s="56"/>
      <c r="R12" s="61"/>
    </row>
    <row r="13" spans="1:18" x14ac:dyDescent="0.25">
      <c r="A13" s="60"/>
      <c r="B13" s="56"/>
      <c r="C13" s="56"/>
      <c r="D13" s="56"/>
      <c r="E13" s="56"/>
      <c r="F13" s="56"/>
      <c r="G13" s="56"/>
      <c r="H13" s="56"/>
      <c r="I13" s="56"/>
      <c r="J13" s="56"/>
      <c r="K13" s="56"/>
      <c r="L13" s="56"/>
      <c r="M13" s="56"/>
      <c r="N13" s="56"/>
      <c r="O13" s="56"/>
      <c r="P13" s="56"/>
      <c r="Q13" s="56"/>
      <c r="R13" s="61"/>
    </row>
    <row r="14" spans="1:18" ht="77.25" customHeight="1" x14ac:dyDescent="0.25">
      <c r="A14" s="60"/>
      <c r="B14" s="56"/>
      <c r="C14" s="56"/>
      <c r="D14" s="56"/>
      <c r="E14" s="56"/>
      <c r="F14" s="56"/>
      <c r="G14" s="56"/>
      <c r="H14" s="56"/>
      <c r="I14" s="56"/>
      <c r="J14" s="56"/>
      <c r="K14" s="56"/>
      <c r="L14" s="56"/>
      <c r="M14" s="56"/>
      <c r="N14" s="56"/>
      <c r="O14" s="56"/>
      <c r="P14" s="56"/>
      <c r="Q14" s="56"/>
      <c r="R14" s="61"/>
    </row>
    <row r="15" spans="1:18" x14ac:dyDescent="0.25">
      <c r="A15" s="60"/>
      <c r="B15" s="56"/>
      <c r="C15" s="56"/>
      <c r="D15" s="56"/>
      <c r="E15" s="56"/>
      <c r="F15" s="56"/>
      <c r="G15" s="56"/>
      <c r="H15" s="56"/>
      <c r="I15" s="56"/>
      <c r="J15" s="56"/>
      <c r="K15" s="56"/>
      <c r="L15" s="56"/>
      <c r="M15" s="56"/>
      <c r="N15" s="56"/>
      <c r="O15" s="56"/>
      <c r="P15" s="56"/>
      <c r="Q15" s="56"/>
      <c r="R15" s="61"/>
    </row>
    <row r="16" spans="1:18" x14ac:dyDescent="0.25">
      <c r="A16" s="60"/>
      <c r="B16" s="56"/>
      <c r="C16" s="56"/>
      <c r="D16" s="56"/>
      <c r="E16" s="56"/>
      <c r="F16" s="56"/>
      <c r="G16" s="56"/>
      <c r="H16" s="56"/>
      <c r="I16" s="56"/>
      <c r="J16" s="56"/>
      <c r="K16" s="56"/>
      <c r="L16" s="56"/>
      <c r="M16" s="56"/>
      <c r="N16" s="56"/>
      <c r="O16" s="56"/>
      <c r="P16" s="56"/>
      <c r="Q16" s="56"/>
      <c r="R16" s="61"/>
    </row>
    <row r="17" spans="1:18" x14ac:dyDescent="0.25">
      <c r="A17" s="60"/>
      <c r="B17" s="56"/>
      <c r="C17" s="56"/>
      <c r="D17" s="56"/>
      <c r="E17" s="56"/>
      <c r="F17" s="56"/>
      <c r="G17" s="56"/>
      <c r="H17" s="56"/>
      <c r="I17" s="56"/>
      <c r="J17" s="56"/>
      <c r="K17" s="56"/>
      <c r="L17" s="56"/>
      <c r="M17" s="56"/>
      <c r="N17" s="56"/>
      <c r="O17" s="56"/>
      <c r="P17" s="56"/>
      <c r="Q17" s="56"/>
      <c r="R17" s="61"/>
    </row>
    <row r="18" spans="1:18" x14ac:dyDescent="0.25">
      <c r="A18" s="60"/>
      <c r="B18" s="56"/>
      <c r="C18" s="56"/>
      <c r="D18" s="56"/>
      <c r="E18" s="56"/>
      <c r="F18" s="56"/>
      <c r="G18" s="56"/>
      <c r="H18" s="56"/>
      <c r="I18" s="56"/>
      <c r="J18" s="56"/>
      <c r="K18" s="56"/>
      <c r="L18" s="56"/>
      <c r="M18" s="56"/>
      <c r="N18" s="56"/>
      <c r="O18" s="56"/>
      <c r="P18" s="56"/>
      <c r="Q18" s="56"/>
      <c r="R18" s="61"/>
    </row>
    <row r="19" spans="1:18" x14ac:dyDescent="0.25">
      <c r="A19" s="60"/>
      <c r="B19" s="56"/>
      <c r="C19" s="56"/>
      <c r="D19" s="56"/>
      <c r="E19" s="56"/>
      <c r="F19" s="56"/>
      <c r="G19" s="56"/>
      <c r="H19" s="56"/>
      <c r="I19" s="56"/>
      <c r="J19" s="56"/>
      <c r="K19" s="56"/>
      <c r="L19" s="56"/>
      <c r="M19" s="56"/>
      <c r="N19" s="56"/>
      <c r="O19" s="56"/>
      <c r="P19" s="56"/>
      <c r="Q19" s="56"/>
      <c r="R19" s="61"/>
    </row>
    <row r="20" spans="1:18" x14ac:dyDescent="0.25">
      <c r="A20" s="60"/>
      <c r="B20" s="56"/>
      <c r="C20" s="56"/>
      <c r="D20" s="56"/>
      <c r="E20" s="56"/>
      <c r="F20" s="56"/>
      <c r="G20" s="56"/>
      <c r="H20" s="56"/>
      <c r="I20" s="56"/>
      <c r="J20" s="56"/>
      <c r="K20" s="56"/>
      <c r="L20" s="56"/>
      <c r="M20" s="56"/>
      <c r="N20" s="56"/>
      <c r="O20" s="56"/>
      <c r="P20" s="56"/>
      <c r="Q20" s="56"/>
      <c r="R20" s="61"/>
    </row>
    <row r="21" spans="1:18" x14ac:dyDescent="0.25">
      <c r="A21" s="60"/>
      <c r="B21" s="56"/>
      <c r="C21" s="56"/>
      <c r="D21" s="56"/>
      <c r="E21" s="56"/>
      <c r="F21" s="56"/>
      <c r="G21" s="56"/>
      <c r="H21" s="56"/>
      <c r="I21" s="56"/>
      <c r="J21" s="56"/>
      <c r="K21" s="56"/>
      <c r="L21" s="56"/>
      <c r="M21" s="56"/>
      <c r="N21" s="56"/>
      <c r="O21" s="56"/>
      <c r="P21" s="56"/>
      <c r="Q21" s="56"/>
      <c r="R21" s="61"/>
    </row>
    <row r="22" spans="1:18" x14ac:dyDescent="0.25">
      <c r="A22" s="60"/>
      <c r="B22" s="56"/>
      <c r="C22" s="56"/>
      <c r="D22" s="56"/>
      <c r="E22" s="56"/>
      <c r="F22" s="56"/>
      <c r="G22" s="56"/>
      <c r="H22" s="56"/>
      <c r="I22" s="56"/>
      <c r="J22" s="56"/>
      <c r="K22" s="56"/>
      <c r="L22" s="56"/>
      <c r="M22" s="56"/>
      <c r="N22" s="56"/>
      <c r="O22" s="56"/>
      <c r="P22" s="56"/>
      <c r="Q22" s="56"/>
      <c r="R22" s="61"/>
    </row>
    <row r="23" spans="1:18" x14ac:dyDescent="0.25">
      <c r="A23" s="60"/>
      <c r="B23" s="56"/>
      <c r="C23" s="56"/>
      <c r="D23" s="56"/>
      <c r="E23" s="56"/>
      <c r="F23" s="56"/>
      <c r="G23" s="56"/>
      <c r="H23" s="56"/>
      <c r="I23" s="56"/>
      <c r="J23" s="56"/>
      <c r="K23" s="56"/>
      <c r="L23" s="56"/>
      <c r="M23" s="56"/>
      <c r="N23" s="56"/>
      <c r="O23" s="56"/>
      <c r="P23" s="56"/>
      <c r="Q23" s="56"/>
      <c r="R23" s="61"/>
    </row>
    <row r="24" spans="1:18" s="14" customFormat="1" x14ac:dyDescent="0.25">
      <c r="A24" s="62"/>
      <c r="B24" s="63"/>
      <c r="C24" s="63"/>
      <c r="D24" s="63"/>
      <c r="E24" s="63"/>
      <c r="F24" s="63"/>
      <c r="G24" s="63"/>
      <c r="H24" s="63"/>
      <c r="I24" s="63"/>
      <c r="J24" s="63"/>
      <c r="K24" s="63"/>
      <c r="L24" s="63"/>
      <c r="M24" s="63"/>
      <c r="N24" s="63"/>
      <c r="O24" s="63"/>
      <c r="P24" s="63"/>
      <c r="Q24" s="63"/>
      <c r="R24" s="64"/>
    </row>
    <row r="25" spans="1:18" x14ac:dyDescent="0.25">
      <c r="A25" s="60"/>
      <c r="B25" s="56"/>
      <c r="C25" s="56"/>
      <c r="D25" s="56"/>
      <c r="E25" s="56"/>
      <c r="F25" s="56"/>
      <c r="G25" s="56"/>
      <c r="H25" s="56"/>
      <c r="I25" s="56"/>
      <c r="J25" s="56"/>
      <c r="K25" s="56"/>
      <c r="L25" s="56"/>
      <c r="M25" s="56"/>
      <c r="N25" s="56"/>
      <c r="O25" s="56"/>
      <c r="P25" s="56"/>
      <c r="Q25" s="56"/>
      <c r="R25" s="61"/>
    </row>
    <row r="26" spans="1:18" x14ac:dyDescent="0.25">
      <c r="A26" s="60"/>
      <c r="B26" s="56"/>
      <c r="C26" s="56"/>
      <c r="D26" s="56"/>
      <c r="E26" s="56"/>
      <c r="F26" s="56"/>
      <c r="G26" s="56"/>
      <c r="H26" s="56"/>
      <c r="I26" s="56"/>
      <c r="J26" s="56"/>
      <c r="K26" s="56"/>
      <c r="L26" s="56"/>
      <c r="M26" s="56"/>
      <c r="N26" s="56"/>
      <c r="O26" s="56"/>
      <c r="P26" s="56"/>
      <c r="Q26" s="56"/>
      <c r="R26" s="61"/>
    </row>
    <row r="27" spans="1:18" ht="31.5" customHeight="1" x14ac:dyDescent="0.25">
      <c r="A27" s="62"/>
      <c r="B27" s="65"/>
      <c r="C27" s="66"/>
      <c r="D27" s="67" t="str">
        <f>Data!A69</f>
        <v>Family/
Youth</v>
      </c>
      <c r="E27" s="67" t="str">
        <f>Data!A70</f>
        <v>DCF</v>
      </c>
      <c r="F27" s="67" t="str">
        <f>Data!A71</f>
        <v>DMH</v>
      </c>
      <c r="G27" s="67" t="str">
        <f>Data!A72</f>
        <v>DYS</v>
      </c>
      <c r="H27" s="67" t="str">
        <f>Data!A73</f>
        <v>Probation</v>
      </c>
      <c r="I27" s="67" t="str">
        <f>Data!A74</f>
        <v>DDS</v>
      </c>
      <c r="J27" s="67" t="str">
        <f>Data!A75</f>
        <v>School</v>
      </c>
      <c r="K27" s="67" t="str">
        <f>Data!A76</f>
        <v>MCI</v>
      </c>
      <c r="L27" s="67" t="str">
        <f>Data!A77</f>
        <v>In-Home</v>
      </c>
      <c r="M27" s="67" t="str">
        <f>Data!A78</f>
        <v>Out-
patient</v>
      </c>
      <c r="N27" s="67" t="str">
        <f>Data!A79</f>
        <v>PCP</v>
      </c>
      <c r="O27" s="67" t="str">
        <f>Data!A80</f>
        <v>Hospital</v>
      </c>
      <c r="P27" s="67" t="str">
        <f>Data!A81</f>
        <v>TCU/
CBAT</v>
      </c>
      <c r="Q27" s="67" t="str">
        <f>Data!A82</f>
        <v>Other</v>
      </c>
      <c r="R27" s="68"/>
    </row>
    <row r="28" spans="1:18" x14ac:dyDescent="0.25">
      <c r="A28" s="60"/>
      <c r="B28" s="69" t="s">
        <v>39</v>
      </c>
      <c r="C28" s="70" t="str">
        <f>Data!R21</f>
        <v>Feb-16 (%)</v>
      </c>
      <c r="D28" s="71">
        <f>Data!C69</f>
        <v>0.15873015873015872</v>
      </c>
      <c r="E28" s="71">
        <f>Data!C70</f>
        <v>0.12121212121212122</v>
      </c>
      <c r="F28" s="71">
        <f>Data!C71</f>
        <v>5.772005772005772E-3</v>
      </c>
      <c r="G28" s="71">
        <f>Data!C72</f>
        <v>1.443001443001443E-3</v>
      </c>
      <c r="H28" s="71">
        <f>Data!C73</f>
        <v>5.772005772005772E-3</v>
      </c>
      <c r="I28" s="71">
        <f>Data!C74</f>
        <v>1.443001443001443E-3</v>
      </c>
      <c r="J28" s="71">
        <f>Data!C75</f>
        <v>4.4733044733044736E-2</v>
      </c>
      <c r="K28" s="71">
        <f>Data!C76</f>
        <v>0.10966810966810966</v>
      </c>
      <c r="L28" s="71">
        <f>Data!C77</f>
        <v>9.0909090909090912E-2</v>
      </c>
      <c r="M28" s="71">
        <f>Data!C78</f>
        <v>0.22077922077922077</v>
      </c>
      <c r="N28" s="71">
        <f>Data!C79</f>
        <v>3.1746031746031744E-2</v>
      </c>
      <c r="O28" s="71">
        <f>Data!C80</f>
        <v>5.627705627705628E-2</v>
      </c>
      <c r="P28" s="71">
        <f>Data!C81</f>
        <v>1.875901875901876E-2</v>
      </c>
      <c r="Q28" s="71">
        <f>Data!C82</f>
        <v>0.13275613275613277</v>
      </c>
      <c r="R28" s="72"/>
    </row>
    <row r="29" spans="1:18" x14ac:dyDescent="0.25">
      <c r="A29" s="60"/>
      <c r="B29" s="73" t="s">
        <v>39</v>
      </c>
      <c r="C29" s="74" t="s">
        <v>44</v>
      </c>
      <c r="D29" s="71">
        <f>Data!G69</f>
        <v>0.18069120961682944</v>
      </c>
      <c r="E29" s="71">
        <f>Data!G70</f>
        <v>0.14293764087152516</v>
      </c>
      <c r="F29" s="71">
        <f>Data!G71</f>
        <v>5.2592036063110444E-3</v>
      </c>
      <c r="G29" s="71">
        <f>Data!G72</f>
        <v>1.1269722013523666E-3</v>
      </c>
      <c r="H29" s="71">
        <f>Data!G73</f>
        <v>7.137490608564989E-3</v>
      </c>
      <c r="I29" s="71">
        <f>Data!G74</f>
        <v>1.3148009015777611E-3</v>
      </c>
      <c r="J29" s="71">
        <f>Data!G75</f>
        <v>6.0105184072126221E-2</v>
      </c>
      <c r="K29" s="71">
        <f>Data!G76</f>
        <v>9.0533433508640127E-2</v>
      </c>
      <c r="L29" s="71">
        <f>Data!G77</f>
        <v>8.9782118707738542E-2</v>
      </c>
      <c r="M29" s="71">
        <f>Data!G78</f>
        <v>0.19515401953418482</v>
      </c>
      <c r="N29" s="71">
        <f>Data!G79</f>
        <v>3.0991735537190084E-2</v>
      </c>
      <c r="O29" s="71">
        <f>Data!G80</f>
        <v>5.0525920360631103E-2</v>
      </c>
      <c r="P29" s="71">
        <f>Data!G81</f>
        <v>2.2727272727272728E-2</v>
      </c>
      <c r="Q29" s="71">
        <f>Data!G82</f>
        <v>0.1217129977460556</v>
      </c>
      <c r="R29" s="67" t="s">
        <v>0</v>
      </c>
    </row>
    <row r="30" spans="1:18" x14ac:dyDescent="0.25">
      <c r="A30" s="60"/>
      <c r="B30" s="75"/>
      <c r="C30" s="70" t="str">
        <f>Data!C68</f>
        <v>Youth</v>
      </c>
      <c r="D30" s="76">
        <f>Data!B69</f>
        <v>110</v>
      </c>
      <c r="E30" s="76">
        <f>Data!B70</f>
        <v>84</v>
      </c>
      <c r="F30" s="76">
        <f>Data!B71</f>
        <v>4</v>
      </c>
      <c r="G30" s="76">
        <f>Data!B72</f>
        <v>1</v>
      </c>
      <c r="H30" s="77">
        <f>Data!B73</f>
        <v>4</v>
      </c>
      <c r="I30" s="76">
        <f>Data!B74</f>
        <v>1</v>
      </c>
      <c r="J30" s="76">
        <f>Data!B75</f>
        <v>31</v>
      </c>
      <c r="K30" s="76">
        <f>Data!B76</f>
        <v>76</v>
      </c>
      <c r="L30" s="76">
        <f>Data!B77</f>
        <v>63</v>
      </c>
      <c r="M30" s="76">
        <f>Data!B78</f>
        <v>153</v>
      </c>
      <c r="N30" s="76">
        <f>Data!B79</f>
        <v>22</v>
      </c>
      <c r="O30" s="76">
        <f>Data!B80</f>
        <v>39</v>
      </c>
      <c r="P30" s="76">
        <f>Data!B81</f>
        <v>13</v>
      </c>
      <c r="Q30" s="76">
        <f>Data!B82</f>
        <v>92</v>
      </c>
      <c r="R30" s="76">
        <f>Data!B83</f>
        <v>693</v>
      </c>
    </row>
    <row r="31" spans="1:18" x14ac:dyDescent="0.25">
      <c r="A31" s="60"/>
      <c r="B31" s="75"/>
      <c r="C31" s="74" t="s">
        <v>38</v>
      </c>
      <c r="D31" s="76">
        <f>Data!F69</f>
        <v>962</v>
      </c>
      <c r="E31" s="76">
        <f>Data!F70</f>
        <v>761</v>
      </c>
      <c r="F31" s="76">
        <f>Data!F71</f>
        <v>28</v>
      </c>
      <c r="G31" s="76">
        <f>Data!F72</f>
        <v>6</v>
      </c>
      <c r="H31" s="77">
        <f>Data!F73</f>
        <v>38</v>
      </c>
      <c r="I31" s="76">
        <f>Data!F74</f>
        <v>7</v>
      </c>
      <c r="J31" s="76">
        <f>Data!F75</f>
        <v>320</v>
      </c>
      <c r="K31" s="76">
        <f>Data!F76</f>
        <v>482</v>
      </c>
      <c r="L31" s="76">
        <f>Data!F77</f>
        <v>478</v>
      </c>
      <c r="M31" s="76">
        <f>Data!F78</f>
        <v>1039</v>
      </c>
      <c r="N31" s="76">
        <f>Data!F79</f>
        <v>165</v>
      </c>
      <c r="O31" s="76">
        <f>Data!F80</f>
        <v>269</v>
      </c>
      <c r="P31" s="76">
        <f>Data!F81</f>
        <v>121</v>
      </c>
      <c r="Q31" s="76">
        <f>Data!F82</f>
        <v>648</v>
      </c>
      <c r="R31" s="76">
        <f>Data!F83</f>
        <v>5324</v>
      </c>
    </row>
    <row r="32" spans="1:18" ht="6.75" customHeight="1" x14ac:dyDescent="0.25">
      <c r="A32" s="60"/>
      <c r="B32" s="75"/>
      <c r="C32" s="75"/>
      <c r="D32" s="75"/>
      <c r="E32" s="75"/>
      <c r="F32" s="75"/>
      <c r="G32" s="75"/>
      <c r="H32" s="75"/>
      <c r="I32" s="75"/>
      <c r="J32" s="75"/>
      <c r="K32" s="75"/>
      <c r="L32" s="75"/>
      <c r="M32" s="75"/>
      <c r="N32" s="75"/>
      <c r="O32" s="75"/>
      <c r="P32" s="75"/>
      <c r="Q32" s="75"/>
      <c r="R32" s="78"/>
    </row>
    <row r="33" spans="1:18" x14ac:dyDescent="0.25">
      <c r="A33" s="60"/>
      <c r="B33" s="75"/>
      <c r="C33" s="75" t="str">
        <f>Data!R27</f>
        <v>Prepared by the Massachusetts Behavioral Health Partnership on 3/30/2016.</v>
      </c>
      <c r="D33" s="75"/>
      <c r="E33" s="75"/>
      <c r="F33" s="75"/>
      <c r="G33" s="75"/>
      <c r="H33" s="75"/>
      <c r="I33" s="75"/>
      <c r="J33" s="75"/>
      <c r="K33" s="75"/>
      <c r="L33" s="75"/>
      <c r="M33" s="75"/>
      <c r="N33" s="75"/>
      <c r="O33" s="75"/>
      <c r="P33" s="75"/>
      <c r="Q33" s="75"/>
      <c r="R33" s="78"/>
    </row>
    <row r="34" spans="1:18" x14ac:dyDescent="0.25">
      <c r="A34" s="79"/>
      <c r="B34" s="80"/>
      <c r="C34" s="112"/>
      <c r="D34" s="80"/>
      <c r="E34" s="80"/>
      <c r="F34" s="80"/>
      <c r="G34" s="80"/>
      <c r="H34" s="80"/>
      <c r="I34" s="80"/>
      <c r="J34" s="80"/>
      <c r="K34" s="80"/>
      <c r="L34" s="80"/>
      <c r="M34" s="80"/>
      <c r="N34" s="80"/>
      <c r="O34" s="80"/>
      <c r="P34" s="80"/>
      <c r="Q34" s="80"/>
      <c r="R34" s="81"/>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5" zoomScaleNormal="10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2" t="str">
        <f>Data!R34&amp;"2"</f>
        <v>CSA Monthly Report for February 2016, Report 2</v>
      </c>
      <c r="B1" s="183"/>
      <c r="C1" s="183"/>
      <c r="D1" s="183"/>
      <c r="E1" s="183"/>
      <c r="F1" s="183"/>
      <c r="G1" s="183"/>
      <c r="H1" s="183"/>
      <c r="I1" s="183"/>
      <c r="J1" s="183"/>
      <c r="K1" s="183"/>
      <c r="L1" s="183"/>
      <c r="M1" s="184"/>
    </row>
    <row r="2" spans="1:13" ht="6" customHeight="1" x14ac:dyDescent="0.25">
      <c r="A2" s="60"/>
      <c r="B2" s="56"/>
      <c r="C2" s="56"/>
      <c r="D2" s="56"/>
      <c r="E2" s="56"/>
      <c r="F2" s="56"/>
      <c r="G2" s="56"/>
      <c r="H2" s="56"/>
      <c r="I2" s="56"/>
      <c r="J2" s="56"/>
      <c r="K2" s="56"/>
      <c r="L2" s="56"/>
      <c r="M2" s="61"/>
    </row>
    <row r="3" spans="1:13" x14ac:dyDescent="0.25">
      <c r="A3" s="60"/>
      <c r="B3" s="56"/>
      <c r="C3" s="56"/>
      <c r="D3" s="56"/>
      <c r="E3" s="56"/>
      <c r="F3" s="56"/>
      <c r="G3" s="56"/>
      <c r="H3" s="56"/>
      <c r="I3" s="56"/>
      <c r="J3" s="56"/>
      <c r="K3" s="56"/>
      <c r="L3" s="56"/>
      <c r="M3" s="61"/>
    </row>
    <row r="4" spans="1:13" x14ac:dyDescent="0.25">
      <c r="A4" s="60"/>
      <c r="B4" s="56"/>
      <c r="C4" s="56"/>
      <c r="D4" s="56"/>
      <c r="E4" s="56"/>
      <c r="F4" s="56"/>
      <c r="G4" s="56"/>
      <c r="H4" s="56"/>
      <c r="I4" s="56"/>
      <c r="J4" s="56"/>
      <c r="K4" s="56"/>
      <c r="L4" s="56"/>
      <c r="M4" s="61"/>
    </row>
    <row r="5" spans="1:13" x14ac:dyDescent="0.25">
      <c r="A5" s="60"/>
      <c r="B5" s="56"/>
      <c r="C5" s="56"/>
      <c r="D5" s="56"/>
      <c r="E5" s="56"/>
      <c r="F5" s="56"/>
      <c r="G5" s="56"/>
      <c r="H5" s="56"/>
      <c r="I5" s="56"/>
      <c r="J5" s="56"/>
      <c r="K5" s="56"/>
      <c r="L5" s="56"/>
      <c r="M5" s="61"/>
    </row>
    <row r="6" spans="1:13" x14ac:dyDescent="0.25">
      <c r="A6" s="60"/>
      <c r="B6" s="56"/>
      <c r="C6" s="56"/>
      <c r="D6" s="56"/>
      <c r="E6" s="56"/>
      <c r="F6" s="56"/>
      <c r="G6" s="56"/>
      <c r="H6" s="56"/>
      <c r="I6" s="56"/>
      <c r="J6" s="56"/>
      <c r="K6" s="56"/>
      <c r="L6" s="56"/>
      <c r="M6" s="61"/>
    </row>
    <row r="7" spans="1:13" x14ac:dyDescent="0.25">
      <c r="A7" s="60"/>
      <c r="B7" s="56"/>
      <c r="C7" s="56"/>
      <c r="D7" s="56"/>
      <c r="E7" s="56"/>
      <c r="F7" s="56"/>
      <c r="G7" s="56"/>
      <c r="H7" s="56"/>
      <c r="I7" s="56"/>
      <c r="J7" s="56"/>
      <c r="K7" s="56"/>
      <c r="L7" s="56"/>
      <c r="M7" s="61"/>
    </row>
    <row r="8" spans="1:13" x14ac:dyDescent="0.25">
      <c r="A8" s="60"/>
      <c r="B8" s="56"/>
      <c r="C8" s="56"/>
      <c r="D8" s="56"/>
      <c r="E8" s="56"/>
      <c r="F8" s="56"/>
      <c r="G8" s="56"/>
      <c r="H8" s="56"/>
      <c r="I8" s="56"/>
      <c r="J8" s="56"/>
      <c r="K8" s="56"/>
      <c r="L8" s="56"/>
      <c r="M8" s="61"/>
    </row>
    <row r="9" spans="1:13" x14ac:dyDescent="0.25">
      <c r="A9" s="60"/>
      <c r="B9" s="56"/>
      <c r="C9" s="56"/>
      <c r="D9" s="56"/>
      <c r="E9" s="56"/>
      <c r="F9" s="56"/>
      <c r="G9" s="56"/>
      <c r="H9" s="56"/>
      <c r="I9" s="56"/>
      <c r="J9" s="56"/>
      <c r="K9" s="56"/>
      <c r="L9" s="56"/>
      <c r="M9" s="61"/>
    </row>
    <row r="10" spans="1:13" x14ac:dyDescent="0.25">
      <c r="A10" s="60"/>
      <c r="B10" s="56"/>
      <c r="C10" s="56"/>
      <c r="D10" s="56"/>
      <c r="E10" s="56"/>
      <c r="F10" s="56"/>
      <c r="G10" s="56"/>
      <c r="H10" s="56"/>
      <c r="I10" s="56"/>
      <c r="J10" s="56"/>
      <c r="K10" s="56"/>
      <c r="L10" s="56"/>
      <c r="M10" s="61"/>
    </row>
    <row r="11" spans="1:13" x14ac:dyDescent="0.25">
      <c r="A11" s="60"/>
      <c r="B11" s="56"/>
      <c r="C11" s="56"/>
      <c r="D11" s="56"/>
      <c r="E11" s="56"/>
      <c r="F11" s="56"/>
      <c r="G11" s="56"/>
      <c r="H11" s="56"/>
      <c r="I11" s="56"/>
      <c r="J11" s="56"/>
      <c r="K11" s="56"/>
      <c r="L11" s="56"/>
      <c r="M11" s="61"/>
    </row>
    <row r="12" spans="1:13" x14ac:dyDescent="0.25">
      <c r="A12" s="60"/>
      <c r="B12" s="56"/>
      <c r="C12" s="56"/>
      <c r="D12" s="56"/>
      <c r="E12" s="56"/>
      <c r="F12" s="56"/>
      <c r="G12" s="56"/>
      <c r="H12" s="56"/>
      <c r="I12" s="56"/>
      <c r="J12" s="56"/>
      <c r="K12" s="56"/>
      <c r="L12" s="56"/>
      <c r="M12" s="61"/>
    </row>
    <row r="13" spans="1:13" x14ac:dyDescent="0.25">
      <c r="A13" s="60"/>
      <c r="B13" s="56"/>
      <c r="C13" s="56"/>
      <c r="D13" s="56"/>
      <c r="E13" s="56"/>
      <c r="F13" s="56"/>
      <c r="G13" s="56"/>
      <c r="H13" s="56"/>
      <c r="I13" s="56"/>
      <c r="J13" s="56"/>
      <c r="K13" s="56"/>
      <c r="L13" s="56"/>
      <c r="M13" s="61"/>
    </row>
    <row r="14" spans="1:13" ht="77.25" customHeight="1" x14ac:dyDescent="0.25">
      <c r="A14" s="60"/>
      <c r="B14" s="56"/>
      <c r="C14" s="56"/>
      <c r="D14" s="56"/>
      <c r="E14" s="56"/>
      <c r="F14" s="56"/>
      <c r="G14" s="56"/>
      <c r="H14" s="56"/>
      <c r="I14" s="56"/>
      <c r="J14" s="56"/>
      <c r="K14" s="56"/>
      <c r="L14" s="56"/>
      <c r="M14" s="61"/>
    </row>
    <row r="15" spans="1:13" x14ac:dyDescent="0.25">
      <c r="A15" s="60"/>
      <c r="B15" s="56"/>
      <c r="C15" s="56"/>
      <c r="D15" s="56"/>
      <c r="E15" s="56"/>
      <c r="F15" s="56"/>
      <c r="G15" s="56"/>
      <c r="H15" s="56"/>
      <c r="I15" s="56"/>
      <c r="J15" s="56"/>
      <c r="K15" s="56"/>
      <c r="L15" s="56"/>
      <c r="M15" s="61"/>
    </row>
    <row r="16" spans="1:13" x14ac:dyDescent="0.25">
      <c r="A16" s="60"/>
      <c r="B16" s="56"/>
      <c r="C16" s="56"/>
      <c r="D16" s="56"/>
      <c r="E16" s="56"/>
      <c r="F16" s="56"/>
      <c r="G16" s="56"/>
      <c r="H16" s="56"/>
      <c r="I16" s="56"/>
      <c r="J16" s="56"/>
      <c r="K16" s="56"/>
      <c r="L16" s="56"/>
      <c r="M16" s="61"/>
    </row>
    <row r="17" spans="1:13" x14ac:dyDescent="0.25">
      <c r="A17" s="60"/>
      <c r="B17" s="56"/>
      <c r="C17" s="56"/>
      <c r="D17" s="56"/>
      <c r="E17" s="56"/>
      <c r="F17" s="56"/>
      <c r="G17" s="56"/>
      <c r="H17" s="56"/>
      <c r="I17" s="56"/>
      <c r="J17" s="56"/>
      <c r="K17" s="56"/>
      <c r="L17" s="56"/>
      <c r="M17" s="61"/>
    </row>
    <row r="18" spans="1:13" x14ac:dyDescent="0.25">
      <c r="A18" s="60"/>
      <c r="B18" s="56"/>
      <c r="C18" s="56"/>
      <c r="D18" s="56"/>
      <c r="E18" s="56"/>
      <c r="F18" s="56"/>
      <c r="G18" s="56"/>
      <c r="H18" s="56"/>
      <c r="I18" s="56"/>
      <c r="J18" s="56"/>
      <c r="K18" s="56"/>
      <c r="L18" s="56"/>
      <c r="M18" s="61"/>
    </row>
    <row r="19" spans="1:13" x14ac:dyDescent="0.25">
      <c r="A19" s="60"/>
      <c r="B19" s="56"/>
      <c r="C19" s="56"/>
      <c r="D19" s="56"/>
      <c r="E19" s="56"/>
      <c r="F19" s="56"/>
      <c r="G19" s="56"/>
      <c r="H19" s="56"/>
      <c r="I19" s="56"/>
      <c r="J19" s="56"/>
      <c r="K19" s="56"/>
      <c r="L19" s="56"/>
      <c r="M19" s="61"/>
    </row>
    <row r="20" spans="1:13" x14ac:dyDescent="0.25">
      <c r="A20" s="60"/>
      <c r="B20" s="56"/>
      <c r="C20" s="56"/>
      <c r="D20" s="56"/>
      <c r="E20" s="56"/>
      <c r="F20" s="56"/>
      <c r="G20" s="56"/>
      <c r="H20" s="56"/>
      <c r="I20" s="56"/>
      <c r="J20" s="56"/>
      <c r="K20" s="56"/>
      <c r="L20" s="56"/>
      <c r="M20" s="61"/>
    </row>
    <row r="21" spans="1:13" x14ac:dyDescent="0.25">
      <c r="A21" s="60"/>
      <c r="B21" s="56"/>
      <c r="C21" s="56"/>
      <c r="D21" s="56"/>
      <c r="E21" s="56"/>
      <c r="F21" s="56"/>
      <c r="G21" s="56"/>
      <c r="H21" s="56"/>
      <c r="I21" s="56"/>
      <c r="J21" s="56"/>
      <c r="K21" s="56"/>
      <c r="L21" s="56"/>
      <c r="M21" s="61"/>
    </row>
    <row r="22" spans="1:13" x14ac:dyDescent="0.25">
      <c r="A22" s="60"/>
      <c r="B22" s="56"/>
      <c r="C22" s="56"/>
      <c r="D22" s="56"/>
      <c r="E22" s="56"/>
      <c r="F22" s="56"/>
      <c r="G22" s="56"/>
      <c r="H22" s="56"/>
      <c r="I22" s="56"/>
      <c r="J22" s="56"/>
      <c r="K22" s="56"/>
      <c r="L22" s="56"/>
      <c r="M22" s="61"/>
    </row>
    <row r="23" spans="1:13" x14ac:dyDescent="0.25">
      <c r="A23" s="60"/>
      <c r="B23" s="56"/>
      <c r="C23" s="56"/>
      <c r="D23" s="56"/>
      <c r="E23" s="56"/>
      <c r="F23" s="56"/>
      <c r="G23" s="56"/>
      <c r="H23" s="56"/>
      <c r="I23" s="56"/>
      <c r="J23" s="56"/>
      <c r="K23" s="56"/>
      <c r="L23" s="56"/>
      <c r="M23" s="61"/>
    </row>
    <row r="24" spans="1:13" s="14" customFormat="1" x14ac:dyDescent="0.25">
      <c r="A24" s="62"/>
      <c r="B24" s="63"/>
      <c r="C24" s="63"/>
      <c r="D24" s="63"/>
      <c r="E24" s="63"/>
      <c r="F24" s="63"/>
      <c r="G24" s="63"/>
      <c r="H24" s="63"/>
      <c r="I24" s="63"/>
      <c r="J24" s="63"/>
      <c r="K24" s="63"/>
      <c r="L24" s="63"/>
      <c r="M24" s="64"/>
    </row>
    <row r="25" spans="1:13" x14ac:dyDescent="0.25">
      <c r="A25" s="60"/>
      <c r="B25" s="56"/>
      <c r="C25" s="56"/>
      <c r="D25" s="56"/>
      <c r="E25" s="56"/>
      <c r="F25" s="56"/>
      <c r="G25" s="56"/>
      <c r="H25" s="56"/>
      <c r="I25" s="56"/>
      <c r="J25" s="56"/>
      <c r="K25" s="56"/>
      <c r="L25" s="56"/>
      <c r="M25" s="61"/>
    </row>
    <row r="26" spans="1:13" ht="8.25" customHeight="1" x14ac:dyDescent="0.25">
      <c r="A26" s="60"/>
      <c r="B26" s="56"/>
      <c r="C26" s="56"/>
      <c r="D26" s="56"/>
      <c r="E26" s="56"/>
      <c r="F26" s="56"/>
      <c r="G26" s="56"/>
      <c r="H26" s="56"/>
      <c r="I26" s="56"/>
      <c r="J26" s="56"/>
      <c r="K26" s="56"/>
      <c r="L26" s="56"/>
      <c r="M26" s="61"/>
    </row>
    <row r="27" spans="1:13" ht="48" customHeight="1" x14ac:dyDescent="0.25">
      <c r="A27" s="62"/>
      <c r="B27" s="65"/>
      <c r="C27" s="66"/>
      <c r="D27" s="82" t="str">
        <f>Data!A91</f>
        <v>Service Started</v>
      </c>
      <c r="E27" s="82" t="str">
        <f>Data!A92</f>
        <v>Initial Appt Offered</v>
      </c>
      <c r="F27" s="82" t="str">
        <f>Data!A93</f>
        <v>Family Not Yet Reached</v>
      </c>
      <c r="G27" s="82" t="str">
        <f>Data!A94</f>
        <v>Not MH Eligible</v>
      </c>
      <c r="H27" s="82" t="str">
        <f>Data!A95</f>
        <v>Referred to Other Service</v>
      </c>
      <c r="I27" s="82" t="str">
        <f>Data!A96</f>
        <v>Family Declines Service</v>
      </c>
      <c r="J27" s="82" t="str">
        <f>Data!A97</f>
        <v>Waiting for Preferred Staff</v>
      </c>
      <c r="K27" s="82" t="str">
        <f>Data!A98</f>
        <v>Waiting to Schedule 1st Appt</v>
      </c>
      <c r="L27" s="65"/>
      <c r="M27" s="61"/>
    </row>
    <row r="28" spans="1:13" x14ac:dyDescent="0.25">
      <c r="A28" s="60"/>
      <c r="B28" s="69" t="s">
        <v>39</v>
      </c>
      <c r="C28" s="70" t="str">
        <f>Data!R21</f>
        <v>Feb-16 (%)</v>
      </c>
      <c r="D28" s="71">
        <f>Data!C91</f>
        <v>0.28282828282828282</v>
      </c>
      <c r="E28" s="71">
        <f>Data!C92</f>
        <v>0.13564213564213565</v>
      </c>
      <c r="F28" s="71">
        <f>Data!C93</f>
        <v>0.12554112554112554</v>
      </c>
      <c r="G28" s="71">
        <f>Data!C94</f>
        <v>5.3391053391053392E-2</v>
      </c>
      <c r="H28" s="71">
        <f>Data!C95</f>
        <v>6.9264069264069264E-2</v>
      </c>
      <c r="I28" s="71">
        <f>Data!C96</f>
        <v>0.13275613275613277</v>
      </c>
      <c r="J28" s="71">
        <f>Data!C97</f>
        <v>1.443001443001443E-3</v>
      </c>
      <c r="K28" s="71">
        <f>Data!C98</f>
        <v>0.19913419913419914</v>
      </c>
      <c r="L28" s="83"/>
      <c r="M28" s="61"/>
    </row>
    <row r="29" spans="1:13" x14ac:dyDescent="0.25">
      <c r="A29" s="60"/>
      <c r="B29" s="73" t="s">
        <v>39</v>
      </c>
      <c r="C29" s="74" t="s">
        <v>44</v>
      </c>
      <c r="D29" s="71">
        <f>Data!G91</f>
        <v>0.56160781367392942</v>
      </c>
      <c r="E29" s="71">
        <f>Data!G92</f>
        <v>3.1930879038317053E-2</v>
      </c>
      <c r="F29" s="71">
        <f>Data!G93</f>
        <v>4.0007513148009016E-2</v>
      </c>
      <c r="G29" s="71">
        <f>Data!G94</f>
        <v>4.3764087152516902E-2</v>
      </c>
      <c r="H29" s="71">
        <f>Data!G95</f>
        <v>6.8181818181818177E-2</v>
      </c>
      <c r="I29" s="71">
        <f>Data!G96</f>
        <v>0.21074380165289255</v>
      </c>
      <c r="J29" s="71">
        <f>Data!G97</f>
        <v>1.8782870022539445E-4</v>
      </c>
      <c r="K29" s="71">
        <f>Data!G98</f>
        <v>4.3576258452291509E-2</v>
      </c>
      <c r="L29" s="67" t="s">
        <v>0</v>
      </c>
      <c r="M29" s="61"/>
    </row>
    <row r="30" spans="1:13" x14ac:dyDescent="0.25">
      <c r="A30" s="60"/>
      <c r="B30" s="75"/>
      <c r="C30" s="70" t="str">
        <f>Data!C68</f>
        <v>Youth</v>
      </c>
      <c r="D30" s="76">
        <f>Data!B91</f>
        <v>196</v>
      </c>
      <c r="E30" s="76">
        <f>Data!B92</f>
        <v>94</v>
      </c>
      <c r="F30" s="76">
        <f>Data!B93</f>
        <v>87</v>
      </c>
      <c r="G30" s="76">
        <f>Data!B94</f>
        <v>37</v>
      </c>
      <c r="H30" s="76">
        <f>Data!B95</f>
        <v>48</v>
      </c>
      <c r="I30" s="76">
        <f>Data!B96</f>
        <v>92</v>
      </c>
      <c r="J30" s="76">
        <f>Data!B97</f>
        <v>1</v>
      </c>
      <c r="K30" s="76">
        <f>Data!B98</f>
        <v>138</v>
      </c>
      <c r="L30" s="76">
        <f>Data!B99</f>
        <v>693</v>
      </c>
      <c r="M30" s="61"/>
    </row>
    <row r="31" spans="1:13" x14ac:dyDescent="0.25">
      <c r="A31" s="60"/>
      <c r="B31" s="75"/>
      <c r="C31" s="74" t="s">
        <v>38</v>
      </c>
      <c r="D31" s="76">
        <f>Data!F91</f>
        <v>2990</v>
      </c>
      <c r="E31" s="76">
        <f>Data!F92</f>
        <v>170</v>
      </c>
      <c r="F31" s="76">
        <f>Data!F93</f>
        <v>213</v>
      </c>
      <c r="G31" s="76">
        <f>Data!F94</f>
        <v>233</v>
      </c>
      <c r="H31" s="76">
        <f>Data!F95</f>
        <v>363</v>
      </c>
      <c r="I31" s="76">
        <f>Data!F96</f>
        <v>1122</v>
      </c>
      <c r="J31" s="76">
        <f>Data!F97</f>
        <v>1</v>
      </c>
      <c r="K31" s="76">
        <f>Data!F98</f>
        <v>232</v>
      </c>
      <c r="L31" s="76">
        <f>Data!F99</f>
        <v>5324</v>
      </c>
      <c r="M31" s="61"/>
    </row>
    <row r="32" spans="1:13" ht="9" customHeight="1" x14ac:dyDescent="0.25">
      <c r="A32" s="60"/>
      <c r="B32" s="75"/>
      <c r="C32" s="75"/>
      <c r="D32" s="75"/>
      <c r="E32" s="75"/>
      <c r="F32" s="75"/>
      <c r="G32" s="75"/>
      <c r="H32" s="75"/>
      <c r="I32" s="75"/>
      <c r="J32" s="75"/>
      <c r="K32" s="75"/>
      <c r="L32" s="75"/>
      <c r="M32" s="61"/>
    </row>
    <row r="33" spans="1:13" ht="15" customHeight="1" x14ac:dyDescent="0.25">
      <c r="A33" s="60"/>
      <c r="B33" s="75"/>
      <c r="C33" s="75" t="str">
        <f>Data!R27</f>
        <v>Prepared by the Massachusetts Behavioral Health Partnership on 3/30/2016.</v>
      </c>
      <c r="D33" s="75"/>
      <c r="E33" s="75"/>
      <c r="F33" s="75"/>
      <c r="G33" s="75"/>
      <c r="H33" s="75"/>
      <c r="I33" s="75"/>
      <c r="J33" s="75"/>
      <c r="K33" s="75"/>
      <c r="L33" s="75"/>
      <c r="M33" s="61"/>
    </row>
    <row r="34" spans="1:13" ht="9" customHeight="1" x14ac:dyDescent="0.25">
      <c r="A34" s="79"/>
      <c r="B34" s="80"/>
      <c r="C34" s="112"/>
      <c r="D34" s="80"/>
      <c r="E34" s="80"/>
      <c r="F34" s="80"/>
      <c r="G34" s="80"/>
      <c r="H34" s="80"/>
      <c r="I34" s="80"/>
      <c r="J34" s="80"/>
      <c r="K34" s="80"/>
      <c r="L34" s="80"/>
      <c r="M34" s="84"/>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75" zoomScaleNormal="10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2" t="str">
        <f>Data!R34&amp;"3"</f>
        <v>CSA Monthly Report for February 2016, Report 3</v>
      </c>
      <c r="B1" s="183"/>
      <c r="C1" s="183"/>
      <c r="D1" s="183"/>
      <c r="E1" s="183"/>
      <c r="F1" s="183"/>
      <c r="G1" s="183"/>
      <c r="H1" s="183"/>
      <c r="I1" s="183"/>
      <c r="J1" s="183"/>
      <c r="K1" s="183"/>
      <c r="L1" s="183"/>
      <c r="M1" s="183"/>
      <c r="N1" s="183"/>
      <c r="O1" s="183"/>
      <c r="P1" s="184"/>
    </row>
    <row r="2" spans="1:16" ht="30.75" customHeight="1" x14ac:dyDescent="0.25">
      <c r="A2" s="60"/>
      <c r="B2" s="56"/>
      <c r="C2" s="56"/>
      <c r="D2" s="56"/>
      <c r="E2" s="56"/>
      <c r="F2" s="56"/>
      <c r="G2" s="56"/>
      <c r="H2" s="56"/>
      <c r="I2" s="56"/>
      <c r="J2" s="56"/>
      <c r="K2" s="56"/>
      <c r="L2" s="56"/>
      <c r="M2" s="56"/>
      <c r="N2" s="56"/>
      <c r="O2" s="56"/>
      <c r="P2" s="61"/>
    </row>
    <row r="3" spans="1:16" x14ac:dyDescent="0.25">
      <c r="A3" s="60"/>
      <c r="B3" s="56"/>
      <c r="C3" s="56"/>
      <c r="D3" s="56"/>
      <c r="E3" s="56"/>
      <c r="F3" s="56"/>
      <c r="G3" s="56"/>
      <c r="H3" s="56"/>
      <c r="I3" s="56"/>
      <c r="J3" s="56"/>
      <c r="K3" s="56"/>
      <c r="L3" s="56"/>
      <c r="M3" s="56"/>
      <c r="N3" s="56"/>
      <c r="O3" s="56"/>
      <c r="P3" s="61"/>
    </row>
    <row r="4" spans="1:16" x14ac:dyDescent="0.25">
      <c r="A4" s="60"/>
      <c r="B4" s="56"/>
      <c r="C4" s="56"/>
      <c r="D4" s="56"/>
      <c r="E4" s="56"/>
      <c r="F4" s="56"/>
      <c r="G4" s="56"/>
      <c r="H4" s="56"/>
      <c r="I4" s="56"/>
      <c r="J4" s="56"/>
      <c r="K4" s="56"/>
      <c r="L4" s="56"/>
      <c r="M4" s="56"/>
      <c r="N4" s="56"/>
      <c r="O4" s="56"/>
      <c r="P4" s="61"/>
    </row>
    <row r="5" spans="1:16" x14ac:dyDescent="0.25">
      <c r="A5" s="60"/>
      <c r="B5" s="56"/>
      <c r="C5" s="56"/>
      <c r="D5" s="56"/>
      <c r="E5" s="56"/>
      <c r="F5" s="56"/>
      <c r="G5" s="56"/>
      <c r="H5" s="56"/>
      <c r="I5" s="56"/>
      <c r="J5" s="56"/>
      <c r="K5" s="56"/>
      <c r="L5" s="56"/>
      <c r="M5" s="56"/>
      <c r="N5" s="56"/>
      <c r="O5" s="56"/>
      <c r="P5" s="61"/>
    </row>
    <row r="6" spans="1:16" x14ac:dyDescent="0.25">
      <c r="A6" s="60"/>
      <c r="B6" s="56"/>
      <c r="C6" s="56"/>
      <c r="D6" s="56"/>
      <c r="E6" s="56"/>
      <c r="F6" s="56"/>
      <c r="G6" s="56"/>
      <c r="H6" s="56"/>
      <c r="I6" s="56"/>
      <c r="J6" s="56"/>
      <c r="K6" s="56"/>
      <c r="L6" s="56"/>
      <c r="M6" s="56"/>
      <c r="N6" s="56"/>
      <c r="O6" s="56"/>
      <c r="P6" s="61"/>
    </row>
    <row r="7" spans="1:16" x14ac:dyDescent="0.25">
      <c r="A7" s="60"/>
      <c r="B7" s="56"/>
      <c r="C7" s="56"/>
      <c r="D7" s="56"/>
      <c r="E7" s="56"/>
      <c r="F7" s="56"/>
      <c r="G7" s="56"/>
      <c r="H7" s="56"/>
      <c r="I7" s="56"/>
      <c r="J7" s="56"/>
      <c r="K7" s="56"/>
      <c r="L7" s="56"/>
      <c r="M7" s="56"/>
      <c r="N7" s="56"/>
      <c r="O7" s="56"/>
      <c r="P7" s="61"/>
    </row>
    <row r="8" spans="1:16" x14ac:dyDescent="0.25">
      <c r="A8" s="60"/>
      <c r="B8" s="56"/>
      <c r="C8" s="56"/>
      <c r="D8" s="56"/>
      <c r="E8" s="56"/>
      <c r="F8" s="56"/>
      <c r="G8" s="56"/>
      <c r="H8" s="56"/>
      <c r="I8" s="56"/>
      <c r="J8" s="56"/>
      <c r="K8" s="56"/>
      <c r="L8" s="56"/>
      <c r="M8" s="56"/>
      <c r="N8" s="56"/>
      <c r="O8" s="56"/>
      <c r="P8" s="61"/>
    </row>
    <row r="9" spans="1:16" x14ac:dyDescent="0.25">
      <c r="A9" s="60"/>
      <c r="B9" s="56"/>
      <c r="C9" s="56"/>
      <c r="D9" s="56"/>
      <c r="E9" s="56"/>
      <c r="F9" s="56"/>
      <c r="G9" s="56"/>
      <c r="H9" s="56"/>
      <c r="I9" s="56"/>
      <c r="J9" s="56"/>
      <c r="K9" s="56"/>
      <c r="L9" s="56"/>
      <c r="M9" s="56"/>
      <c r="N9" s="56"/>
      <c r="O9" s="56"/>
      <c r="P9" s="61"/>
    </row>
    <row r="10" spans="1:16" x14ac:dyDescent="0.25">
      <c r="A10" s="60"/>
      <c r="B10" s="56"/>
      <c r="C10" s="56"/>
      <c r="D10" s="56"/>
      <c r="E10" s="56"/>
      <c r="F10" s="56"/>
      <c r="G10" s="56"/>
      <c r="H10" s="56"/>
      <c r="I10" s="56"/>
      <c r="J10" s="56"/>
      <c r="K10" s="56"/>
      <c r="L10" s="56"/>
      <c r="M10" s="56"/>
      <c r="N10" s="56"/>
      <c r="O10" s="56"/>
      <c r="P10" s="61"/>
    </row>
    <row r="11" spans="1:16" x14ac:dyDescent="0.25">
      <c r="A11" s="60"/>
      <c r="B11" s="56"/>
      <c r="C11" s="56"/>
      <c r="D11" s="56"/>
      <c r="E11" s="56"/>
      <c r="F11" s="56"/>
      <c r="G11" s="56"/>
      <c r="H11" s="56"/>
      <c r="I11" s="56"/>
      <c r="J11" s="56"/>
      <c r="K11" s="56"/>
      <c r="L11" s="56"/>
      <c r="M11" s="56"/>
      <c r="N11" s="56"/>
      <c r="O11" s="56"/>
      <c r="P11" s="61"/>
    </row>
    <row r="12" spans="1:16" x14ac:dyDescent="0.25">
      <c r="A12" s="60"/>
      <c r="B12" s="56"/>
      <c r="C12" s="56"/>
      <c r="D12" s="56"/>
      <c r="E12" s="56"/>
      <c r="F12" s="56"/>
      <c r="G12" s="56"/>
      <c r="H12" s="56"/>
      <c r="I12" s="56"/>
      <c r="J12" s="56"/>
      <c r="K12" s="56"/>
      <c r="L12" s="56"/>
      <c r="M12" s="56"/>
      <c r="N12" s="56"/>
      <c r="O12" s="56"/>
      <c r="P12" s="61"/>
    </row>
    <row r="13" spans="1:16" x14ac:dyDescent="0.25">
      <c r="A13" s="60"/>
      <c r="B13" s="56"/>
      <c r="C13" s="56"/>
      <c r="D13" s="56"/>
      <c r="E13" s="56"/>
      <c r="F13" s="56"/>
      <c r="G13" s="56"/>
      <c r="H13" s="56"/>
      <c r="I13" s="56"/>
      <c r="J13" s="56"/>
      <c r="K13" s="56"/>
      <c r="L13" s="56"/>
      <c r="M13" s="56"/>
      <c r="N13" s="56"/>
      <c r="O13" s="56"/>
      <c r="P13" s="61"/>
    </row>
    <row r="14" spans="1:16" ht="77.25" customHeight="1" x14ac:dyDescent="0.25">
      <c r="A14" s="60"/>
      <c r="B14" s="56"/>
      <c r="C14" s="56"/>
      <c r="D14" s="56"/>
      <c r="E14" s="56"/>
      <c r="F14" s="56"/>
      <c r="G14" s="56"/>
      <c r="H14" s="56"/>
      <c r="I14" s="56"/>
      <c r="J14" s="56"/>
      <c r="K14" s="56"/>
      <c r="L14" s="56"/>
      <c r="M14" s="56"/>
      <c r="N14" s="56"/>
      <c r="O14" s="56"/>
      <c r="P14" s="61"/>
    </row>
    <row r="15" spans="1:16" x14ac:dyDescent="0.25">
      <c r="A15" s="60"/>
      <c r="B15" s="56"/>
      <c r="C15" s="56"/>
      <c r="D15" s="56"/>
      <c r="E15" s="56"/>
      <c r="F15" s="56"/>
      <c r="G15" s="56"/>
      <c r="H15" s="56"/>
      <c r="I15" s="56"/>
      <c r="J15" s="56"/>
      <c r="K15" s="56"/>
      <c r="L15" s="56"/>
      <c r="M15" s="56"/>
      <c r="N15" s="56"/>
      <c r="O15" s="56"/>
      <c r="P15" s="61"/>
    </row>
    <row r="16" spans="1:16" x14ac:dyDescent="0.25">
      <c r="A16" s="60"/>
      <c r="B16" s="56"/>
      <c r="C16" s="56"/>
      <c r="D16" s="56"/>
      <c r="E16" s="56"/>
      <c r="F16" s="56"/>
      <c r="G16" s="56"/>
      <c r="H16" s="56"/>
      <c r="I16" s="56"/>
      <c r="J16" s="56"/>
      <c r="K16" s="56"/>
      <c r="L16" s="56"/>
      <c r="M16" s="56"/>
      <c r="N16" s="56"/>
      <c r="O16" s="56"/>
      <c r="P16" s="61"/>
    </row>
    <row r="17" spans="1:24" x14ac:dyDescent="0.25">
      <c r="A17" s="60"/>
      <c r="B17" s="56"/>
      <c r="C17" s="56"/>
      <c r="D17" s="56"/>
      <c r="E17" s="56"/>
      <c r="F17" s="56"/>
      <c r="G17" s="56"/>
      <c r="H17" s="56"/>
      <c r="I17" s="56"/>
      <c r="J17" s="56"/>
      <c r="K17" s="56"/>
      <c r="L17" s="56"/>
      <c r="M17" s="56"/>
      <c r="N17" s="56"/>
      <c r="O17" s="56"/>
      <c r="P17" s="61"/>
    </row>
    <row r="18" spans="1:24" x14ac:dyDescent="0.25">
      <c r="A18" s="60"/>
      <c r="B18" s="56"/>
      <c r="C18" s="56"/>
      <c r="D18" s="56"/>
      <c r="E18" s="56"/>
      <c r="F18" s="56"/>
      <c r="G18" s="56"/>
      <c r="H18" s="56"/>
      <c r="I18" s="56"/>
      <c r="J18" s="56"/>
      <c r="K18" s="56"/>
      <c r="L18" s="56"/>
      <c r="M18" s="56"/>
      <c r="N18" s="56"/>
      <c r="O18" s="56"/>
      <c r="P18" s="61"/>
    </row>
    <row r="19" spans="1:24" x14ac:dyDescent="0.25">
      <c r="A19" s="60"/>
      <c r="B19" s="56"/>
      <c r="C19" s="56"/>
      <c r="D19" s="56"/>
      <c r="E19" s="56"/>
      <c r="F19" s="56"/>
      <c r="G19" s="56"/>
      <c r="H19" s="56"/>
      <c r="I19" s="56"/>
      <c r="J19" s="56"/>
      <c r="K19" s="56"/>
      <c r="L19" s="56"/>
      <c r="M19" s="56"/>
      <c r="N19" s="56"/>
      <c r="O19" s="56"/>
      <c r="P19" s="61"/>
    </row>
    <row r="20" spans="1:24" x14ac:dyDescent="0.25">
      <c r="A20" s="60"/>
      <c r="B20" s="56"/>
      <c r="C20" s="56"/>
      <c r="D20" s="56"/>
      <c r="E20" s="56"/>
      <c r="F20" s="56"/>
      <c r="G20" s="56"/>
      <c r="H20" s="56"/>
      <c r="I20" s="56"/>
      <c r="J20" s="56"/>
      <c r="K20" s="56"/>
      <c r="L20" s="56"/>
      <c r="M20" s="56"/>
      <c r="N20" s="56"/>
      <c r="O20" s="56"/>
      <c r="P20" s="61"/>
    </row>
    <row r="21" spans="1:24" x14ac:dyDescent="0.25">
      <c r="A21" s="60"/>
      <c r="B21" s="56"/>
      <c r="C21" s="56"/>
      <c r="D21" s="56"/>
      <c r="E21" s="56"/>
      <c r="F21" s="56"/>
      <c r="G21" s="56"/>
      <c r="H21" s="56"/>
      <c r="I21" s="56"/>
      <c r="J21" s="56"/>
      <c r="K21" s="56"/>
      <c r="L21" s="56"/>
      <c r="M21" s="56"/>
      <c r="N21" s="56"/>
      <c r="O21" s="56"/>
      <c r="P21" s="61"/>
    </row>
    <row r="22" spans="1:24" x14ac:dyDescent="0.25">
      <c r="A22" s="60"/>
      <c r="B22" s="56"/>
      <c r="C22" s="56"/>
      <c r="D22" s="56"/>
      <c r="E22" s="56"/>
      <c r="F22" s="56"/>
      <c r="G22" s="56"/>
      <c r="H22" s="56"/>
      <c r="I22" s="56"/>
      <c r="J22" s="56"/>
      <c r="K22" s="56"/>
      <c r="L22" s="56"/>
      <c r="M22" s="56"/>
      <c r="N22" s="56"/>
      <c r="O22" s="56"/>
      <c r="P22" s="61"/>
    </row>
    <row r="23" spans="1:24" x14ac:dyDescent="0.25">
      <c r="A23" s="60"/>
      <c r="B23" s="56"/>
      <c r="C23" s="56"/>
      <c r="D23" s="56"/>
      <c r="E23" s="56"/>
      <c r="F23" s="56"/>
      <c r="G23" s="56"/>
      <c r="H23" s="56"/>
      <c r="I23" s="56"/>
      <c r="J23" s="56"/>
      <c r="K23" s="56"/>
      <c r="L23" s="56"/>
      <c r="M23" s="56"/>
      <c r="N23" s="56"/>
      <c r="O23" s="56"/>
      <c r="P23" s="61"/>
    </row>
    <row r="24" spans="1:24" s="14" customFormat="1" x14ac:dyDescent="0.25">
      <c r="A24" s="62"/>
      <c r="B24" s="63"/>
      <c r="C24" s="63"/>
      <c r="D24" s="63"/>
      <c r="E24" s="63"/>
      <c r="F24" s="63"/>
      <c r="G24" s="63"/>
      <c r="H24" s="63"/>
      <c r="I24" s="63"/>
      <c r="J24" s="63"/>
      <c r="K24" s="63"/>
      <c r="L24" s="63"/>
      <c r="M24" s="63"/>
      <c r="N24" s="63"/>
      <c r="O24" s="63"/>
      <c r="P24" s="64"/>
      <c r="X24"/>
    </row>
    <row r="25" spans="1:24" x14ac:dyDescent="0.25">
      <c r="A25" s="60"/>
      <c r="B25" s="56"/>
      <c r="C25" s="56"/>
      <c r="D25" s="56"/>
      <c r="E25" s="56"/>
      <c r="F25" s="56"/>
      <c r="G25" s="56"/>
      <c r="H25" s="56"/>
      <c r="I25" s="56"/>
      <c r="J25" s="56"/>
      <c r="K25" s="56"/>
      <c r="L25" s="56"/>
      <c r="M25" s="56"/>
      <c r="N25" s="56"/>
      <c r="O25" s="56"/>
      <c r="P25" s="61"/>
    </row>
    <row r="26" spans="1:24" x14ac:dyDescent="0.25">
      <c r="A26" s="60"/>
      <c r="B26" s="56"/>
      <c r="C26" s="56"/>
      <c r="D26" s="56"/>
      <c r="E26" s="56"/>
      <c r="F26" s="56"/>
      <c r="G26" s="56"/>
      <c r="H26" s="56"/>
      <c r="I26" s="56"/>
      <c r="J26" s="56"/>
      <c r="K26" s="56"/>
      <c r="L26" s="56"/>
      <c r="M26" s="56"/>
      <c r="N26" s="56"/>
      <c r="O26" s="56"/>
      <c r="P26" s="61"/>
    </row>
    <row r="27" spans="1:24" x14ac:dyDescent="0.25">
      <c r="A27" s="62"/>
      <c r="B27" s="65"/>
      <c r="C27" s="66"/>
      <c r="D27" s="67" t="s">
        <v>51</v>
      </c>
      <c r="E27" s="67" t="s">
        <v>52</v>
      </c>
      <c r="F27" s="67" t="s">
        <v>53</v>
      </c>
      <c r="G27" s="67" t="s">
        <v>54</v>
      </c>
      <c r="H27" s="67" t="s">
        <v>55</v>
      </c>
      <c r="I27" s="67" t="s">
        <v>56</v>
      </c>
      <c r="J27" s="67" t="s">
        <v>57</v>
      </c>
      <c r="K27" s="67" t="s">
        <v>58</v>
      </c>
      <c r="L27" s="67" t="s">
        <v>59</v>
      </c>
      <c r="M27" s="67" t="s">
        <v>60</v>
      </c>
      <c r="N27" s="67" t="s">
        <v>61</v>
      </c>
      <c r="O27" s="67" t="s">
        <v>62</v>
      </c>
      <c r="P27" s="61"/>
    </row>
    <row r="28" spans="1:24" x14ac:dyDescent="0.25">
      <c r="A28" s="60"/>
      <c r="B28" s="69" t="s">
        <v>39</v>
      </c>
      <c r="C28" s="70" t="s">
        <v>114</v>
      </c>
      <c r="D28" s="85">
        <f>Data!O5</f>
        <v>24.380434782608695</v>
      </c>
      <c r="E28" s="85">
        <f>Data!O6</f>
        <v>17.246987951807228</v>
      </c>
      <c r="F28" s="85">
        <f>Data!O7</f>
        <v>13.514367816091953</v>
      </c>
      <c r="G28" s="85">
        <f>Data!O8</f>
        <v>10.685714285714285</v>
      </c>
      <c r="H28" s="85">
        <f>Data!O9</f>
        <v>11.794270833333334</v>
      </c>
      <c r="I28" s="85">
        <f>Data!O10</f>
        <v>14.226315789473684</v>
      </c>
      <c r="J28" s="85">
        <f>Data!O11</f>
        <v>19.51048951048951</v>
      </c>
      <c r="K28" s="85">
        <f>Data!O12</f>
        <v>18.084070796460178</v>
      </c>
      <c r="L28" s="85"/>
      <c r="M28" s="85"/>
      <c r="N28" s="85"/>
      <c r="O28" s="85"/>
      <c r="P28" s="61"/>
    </row>
    <row r="29" spans="1:24" x14ac:dyDescent="0.25">
      <c r="A29" s="60"/>
      <c r="B29" s="156" t="s">
        <v>39</v>
      </c>
      <c r="C29" s="70" t="s">
        <v>186</v>
      </c>
      <c r="D29" s="158">
        <f>Data!L19</f>
        <v>9</v>
      </c>
      <c r="E29" s="158">
        <f>Data!L20</f>
        <v>6</v>
      </c>
      <c r="F29" s="158">
        <f>Data!L21</f>
        <v>6</v>
      </c>
      <c r="G29" s="158">
        <f>Data!L22</f>
        <v>3</v>
      </c>
      <c r="H29" s="158">
        <f>Data!L23</f>
        <v>5</v>
      </c>
      <c r="I29" s="158">
        <f>Data!L24</f>
        <v>5</v>
      </c>
      <c r="J29" s="158">
        <f>Data!L25</f>
        <v>9</v>
      </c>
      <c r="K29" s="158">
        <f>Data!L26</f>
        <v>11</v>
      </c>
      <c r="L29" s="158"/>
      <c r="M29" s="158"/>
      <c r="N29" s="158"/>
      <c r="O29" s="158"/>
      <c r="P29" s="61"/>
    </row>
    <row r="30" spans="1:24" x14ac:dyDescent="0.25">
      <c r="A30" s="60"/>
      <c r="B30" s="157" t="s">
        <v>39</v>
      </c>
      <c r="C30" s="70" t="s">
        <v>187</v>
      </c>
      <c r="D30" s="159">
        <f>Data!M19</f>
        <v>1</v>
      </c>
      <c r="E30" s="159">
        <f>Data!M20</f>
        <v>1</v>
      </c>
      <c r="F30" s="159">
        <f>Data!M21</f>
        <v>1</v>
      </c>
      <c r="G30" s="159">
        <f>Data!M22</f>
        <v>1</v>
      </c>
      <c r="H30" s="159">
        <f>Data!M23</f>
        <v>1</v>
      </c>
      <c r="I30" s="159">
        <f>Data!M24</f>
        <v>1</v>
      </c>
      <c r="J30" s="159">
        <f>Data!M25</f>
        <v>1</v>
      </c>
      <c r="K30" s="159">
        <f>Data!M26</f>
        <v>1</v>
      </c>
      <c r="L30" s="159"/>
      <c r="M30" s="159"/>
      <c r="N30" s="159"/>
      <c r="O30" s="159"/>
      <c r="P30" s="61"/>
    </row>
    <row r="31" spans="1:24" x14ac:dyDescent="0.25">
      <c r="A31" s="60"/>
      <c r="B31" s="75"/>
      <c r="C31" s="70" t="str">
        <f>Data!C68</f>
        <v>Youth</v>
      </c>
      <c r="D31" s="77">
        <f>Data!P5</f>
        <v>368</v>
      </c>
      <c r="E31" s="77">
        <f>Data!P6</f>
        <v>332</v>
      </c>
      <c r="F31" s="77">
        <f>Data!P7</f>
        <v>348</v>
      </c>
      <c r="G31" s="77">
        <f>Data!P8</f>
        <v>385</v>
      </c>
      <c r="H31" s="77">
        <f>Data!P9</f>
        <v>384</v>
      </c>
      <c r="I31" s="77">
        <f>Data!P10</f>
        <v>380</v>
      </c>
      <c r="J31" s="77">
        <f>Data!P11</f>
        <v>429</v>
      </c>
      <c r="K31" s="77">
        <f>Data!P12</f>
        <v>452</v>
      </c>
      <c r="L31" s="77"/>
      <c r="M31" s="77"/>
      <c r="N31" s="77"/>
      <c r="O31" s="77"/>
      <c r="P31" s="61"/>
    </row>
    <row r="32" spans="1:24" x14ac:dyDescent="0.25">
      <c r="A32" s="60"/>
      <c r="B32" s="75"/>
      <c r="C32" s="113"/>
      <c r="D32" s="114"/>
      <c r="E32" s="114"/>
      <c r="F32" s="114"/>
      <c r="G32" s="114"/>
      <c r="H32" s="114"/>
      <c r="I32" s="114"/>
      <c r="K32" s="114"/>
      <c r="L32" s="114"/>
      <c r="M32" s="114"/>
      <c r="N32" s="114"/>
      <c r="O32" s="114"/>
      <c r="P32" s="61"/>
    </row>
    <row r="33" spans="1:16" x14ac:dyDescent="0.25">
      <c r="A33" s="60"/>
      <c r="B33" s="75"/>
      <c r="C33" s="75" t="str">
        <f>Data!R27</f>
        <v>Prepared by the Massachusetts Behavioral Health Partnership on 3/30/2016.</v>
      </c>
      <c r="D33" s="75"/>
      <c r="E33" s="75"/>
      <c r="F33" s="75"/>
      <c r="G33" s="75"/>
      <c r="H33" s="75"/>
      <c r="I33" s="75"/>
      <c r="J33" s="75"/>
      <c r="K33" s="75"/>
      <c r="L33" s="75"/>
      <c r="M33" s="75"/>
      <c r="N33" s="75"/>
      <c r="O33" s="75"/>
      <c r="P33" s="61"/>
    </row>
    <row r="34" spans="1:16" x14ac:dyDescent="0.25">
      <c r="A34" s="79"/>
      <c r="B34" s="80"/>
      <c r="C34" s="112"/>
      <c r="D34" s="80"/>
      <c r="E34" s="80"/>
      <c r="F34" s="80"/>
      <c r="G34" s="80"/>
      <c r="H34" s="80"/>
      <c r="I34" s="80"/>
      <c r="J34" s="80"/>
      <c r="K34" s="80"/>
      <c r="L34" s="80"/>
      <c r="M34" s="80"/>
      <c r="N34" s="80"/>
      <c r="O34" s="80"/>
      <c r="P34" s="84"/>
    </row>
    <row r="35" spans="1:16" x14ac:dyDescent="0.25">
      <c r="B35" s="15"/>
    </row>
  </sheetData>
  <sheetProtection password="CAD1"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topLeftCell="A4"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2" t="str">
        <f>Data!R34&amp;"4"</f>
        <v>CSA Monthly Report for February 2016, Report 4</v>
      </c>
      <c r="B1" s="186"/>
      <c r="C1" s="186"/>
      <c r="D1" s="186"/>
      <c r="E1" s="186"/>
      <c r="F1" s="186"/>
      <c r="G1" s="186"/>
      <c r="H1" s="186"/>
      <c r="I1" s="186"/>
      <c r="J1" s="186"/>
      <c r="K1" s="186"/>
      <c r="L1" s="186"/>
      <c r="M1" s="186"/>
      <c r="N1" s="187"/>
    </row>
    <row r="2" spans="1:14" x14ac:dyDescent="0.25">
      <c r="A2" s="60"/>
      <c r="B2" s="56"/>
      <c r="C2" s="56"/>
      <c r="D2" s="56"/>
      <c r="E2" s="56"/>
      <c r="F2" s="56"/>
      <c r="G2" s="56"/>
      <c r="H2" s="56"/>
      <c r="I2" s="56"/>
      <c r="J2" s="56"/>
      <c r="K2" s="56"/>
      <c r="L2" s="56"/>
      <c r="M2" s="56"/>
      <c r="N2" s="61"/>
    </row>
    <row r="3" spans="1:14" ht="53.25" customHeight="1" x14ac:dyDescent="0.4">
      <c r="A3" s="60"/>
      <c r="B3" s="185" t="s">
        <v>171</v>
      </c>
      <c r="C3" s="185"/>
      <c r="D3" s="185"/>
      <c r="E3" s="185"/>
      <c r="F3" s="185"/>
      <c r="G3" s="185"/>
      <c r="H3" s="185"/>
      <c r="I3" s="185"/>
      <c r="J3" s="185"/>
      <c r="K3" s="185"/>
      <c r="L3" s="185"/>
      <c r="M3" s="185"/>
      <c r="N3" s="61"/>
    </row>
    <row r="4" spans="1:14" ht="6" customHeight="1"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ht="9.75" customHeight="1" x14ac:dyDescent="0.25">
      <c r="A34" s="60"/>
      <c r="B34" s="56"/>
      <c r="C34" s="56"/>
      <c r="D34" s="56"/>
      <c r="E34" s="56"/>
      <c r="F34" s="56"/>
      <c r="G34" s="56"/>
      <c r="H34" s="56"/>
      <c r="I34" s="56"/>
      <c r="J34" s="56"/>
      <c r="K34" s="56"/>
      <c r="L34" s="56"/>
      <c r="M34" s="56"/>
      <c r="N34" s="61"/>
    </row>
    <row r="35" spans="1:14" ht="18.75" x14ac:dyDescent="0.3">
      <c r="A35" s="60"/>
      <c r="B35" s="86" t="s">
        <v>123</v>
      </c>
      <c r="C35" s="86"/>
      <c r="D35" s="56"/>
      <c r="E35" s="56"/>
      <c r="F35" s="56"/>
      <c r="I35" s="87">
        <f>Data!R61</f>
        <v>452</v>
      </c>
      <c r="J35" s="56"/>
      <c r="K35" s="56"/>
      <c r="L35" s="56"/>
      <c r="M35" s="56"/>
      <c r="N35" s="61"/>
    </row>
    <row r="36" spans="1:14" ht="19.5" customHeight="1" x14ac:dyDescent="0.3">
      <c r="A36" s="60"/>
      <c r="B36" s="86"/>
      <c r="C36" s="56"/>
      <c r="D36" s="56"/>
      <c r="E36" s="56"/>
      <c r="F36" s="56"/>
      <c r="G36" s="56"/>
      <c r="H36" s="56"/>
      <c r="I36" s="56"/>
      <c r="J36" s="56"/>
      <c r="K36" s="56"/>
      <c r="L36" s="56"/>
      <c r="M36" s="56"/>
      <c r="N36" s="61"/>
    </row>
    <row r="37" spans="1:14" ht="25.5" customHeight="1" x14ac:dyDescent="0.25">
      <c r="A37" s="79"/>
      <c r="B37" s="88" t="str">
        <f>Data!R27</f>
        <v>Prepared by the Massachusetts Behavioral Health Partnership on 3/30/2016.</v>
      </c>
      <c r="C37" s="88"/>
      <c r="D37" s="88"/>
      <c r="E37" s="88"/>
      <c r="F37" s="88"/>
      <c r="G37" s="88"/>
      <c r="H37" s="88"/>
      <c r="I37" s="88"/>
      <c r="J37" s="88"/>
      <c r="K37" s="88"/>
      <c r="L37" s="88"/>
      <c r="M37" s="88"/>
      <c r="N37" s="84"/>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5" zoomScaleNormal="10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2" t="str">
        <f>Data!R34&amp;"5"</f>
        <v>CSA Monthly Report for February 2016, Report 5</v>
      </c>
      <c r="B1" s="186"/>
      <c r="C1" s="186"/>
      <c r="D1" s="186"/>
      <c r="E1" s="186"/>
      <c r="F1" s="186"/>
      <c r="G1" s="186"/>
      <c r="H1" s="186"/>
      <c r="I1" s="186"/>
      <c r="J1" s="186"/>
      <c r="K1" s="186"/>
      <c r="L1" s="186"/>
      <c r="M1" s="186"/>
      <c r="N1" s="187"/>
    </row>
    <row r="2" spans="1:14" x14ac:dyDescent="0.25">
      <c r="A2" s="60"/>
      <c r="B2" s="56"/>
      <c r="C2" s="56"/>
      <c r="D2" s="56"/>
      <c r="E2" s="56"/>
      <c r="F2" s="56"/>
      <c r="G2" s="56"/>
      <c r="H2" s="56"/>
      <c r="I2" s="56"/>
      <c r="J2" s="56"/>
      <c r="K2" s="56"/>
      <c r="L2" s="56"/>
      <c r="M2" s="56"/>
      <c r="N2" s="61"/>
    </row>
    <row r="3" spans="1:14" ht="26.25" x14ac:dyDescent="0.4">
      <c r="A3" s="188" t="s">
        <v>157</v>
      </c>
      <c r="B3" s="189"/>
      <c r="C3" s="189"/>
      <c r="D3" s="189"/>
      <c r="E3" s="189"/>
      <c r="F3" s="189"/>
      <c r="G3" s="189"/>
      <c r="H3" s="189"/>
      <c r="I3" s="189"/>
      <c r="J3" s="189"/>
      <c r="K3" s="189"/>
      <c r="L3" s="189"/>
      <c r="M3" s="189"/>
      <c r="N3" s="190"/>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x14ac:dyDescent="0.25">
      <c r="A34" s="60"/>
      <c r="B34" s="56"/>
      <c r="C34" s="56"/>
      <c r="D34" s="56"/>
      <c r="E34" s="56"/>
      <c r="F34" s="56"/>
      <c r="G34" s="56"/>
      <c r="H34" s="56"/>
      <c r="I34" s="56"/>
      <c r="J34" s="56"/>
      <c r="K34" s="56"/>
      <c r="L34" s="56"/>
      <c r="M34" s="56"/>
      <c r="N34" s="61"/>
    </row>
    <row r="35" spans="1:14" ht="18.75" x14ac:dyDescent="0.3">
      <c r="A35" s="60"/>
      <c r="B35" s="86" t="s">
        <v>117</v>
      </c>
      <c r="C35" s="86"/>
      <c r="D35" s="56"/>
      <c r="E35" s="56"/>
      <c r="F35" s="56"/>
      <c r="G35" s="56"/>
      <c r="H35" s="87">
        <f>Data!L59</f>
        <v>197</v>
      </c>
      <c r="I35" s="56"/>
      <c r="J35" s="56"/>
      <c r="K35" s="56"/>
      <c r="L35" s="56"/>
      <c r="M35" s="56"/>
      <c r="N35" s="61"/>
    </row>
    <row r="36" spans="1:14" x14ac:dyDescent="0.25">
      <c r="A36" s="60"/>
      <c r="B36" s="56"/>
      <c r="C36" s="56"/>
      <c r="D36" s="56"/>
      <c r="E36" s="56"/>
      <c r="F36" s="56"/>
      <c r="G36" s="56"/>
      <c r="H36" s="56"/>
      <c r="I36" s="56"/>
      <c r="J36" s="56"/>
      <c r="K36" s="56"/>
      <c r="L36" s="56"/>
      <c r="M36" s="56"/>
      <c r="N36" s="61"/>
    </row>
    <row r="37" spans="1:14" x14ac:dyDescent="0.25">
      <c r="A37" s="60"/>
      <c r="B37" s="56" t="str">
        <f>Data!R27</f>
        <v>Prepared by the Massachusetts Behavioral Health Partnership on 3/30/2016.</v>
      </c>
      <c r="C37" s="56"/>
      <c r="D37" s="56"/>
      <c r="E37" s="56"/>
      <c r="F37" s="56"/>
      <c r="G37" s="56"/>
      <c r="H37" s="56"/>
      <c r="I37" s="56"/>
      <c r="J37" s="56"/>
      <c r="K37" s="56"/>
      <c r="L37" s="56"/>
      <c r="M37" s="56"/>
      <c r="N37" s="61"/>
    </row>
    <row r="38" spans="1:14" x14ac:dyDescent="0.25">
      <c r="A38" s="79"/>
      <c r="B38" s="112"/>
      <c r="C38" s="88"/>
      <c r="D38" s="88"/>
      <c r="E38" s="88"/>
      <c r="F38" s="88"/>
      <c r="G38" s="88"/>
      <c r="H38" s="88"/>
      <c r="I38" s="88"/>
      <c r="J38" s="88"/>
      <c r="K38" s="88"/>
      <c r="L38" s="88"/>
      <c r="M38" s="88"/>
      <c r="N38" s="84"/>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5" zoomScaleNormal="10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2" t="str">
        <f>Data!R34&amp;"6"</f>
        <v>CSA Monthly Report for February 2016, Report 6</v>
      </c>
      <c r="B1" s="186"/>
      <c r="C1" s="186"/>
      <c r="D1" s="186"/>
      <c r="E1" s="186"/>
      <c r="F1" s="186"/>
      <c r="G1" s="186"/>
      <c r="H1" s="186"/>
      <c r="I1" s="186"/>
      <c r="J1" s="186"/>
      <c r="K1" s="186"/>
      <c r="L1" s="186"/>
      <c r="M1" s="186"/>
      <c r="N1" s="187"/>
    </row>
    <row r="2" spans="1:14" x14ac:dyDescent="0.25">
      <c r="A2" s="60"/>
      <c r="B2" s="56"/>
      <c r="C2" s="56"/>
      <c r="D2" s="56"/>
      <c r="E2" s="56"/>
      <c r="F2" s="56"/>
      <c r="G2" s="56"/>
      <c r="H2" s="56"/>
      <c r="I2" s="56"/>
      <c r="J2" s="56"/>
      <c r="K2" s="56"/>
      <c r="L2" s="56"/>
      <c r="M2" s="56"/>
      <c r="N2" s="61"/>
    </row>
    <row r="3" spans="1:14" ht="26.25" x14ac:dyDescent="0.4">
      <c r="A3" s="60"/>
      <c r="B3" s="191" t="str">
        <f>Data!R36</f>
        <v>Distribution of Youth Waiting by Days Waiting for Current Month</v>
      </c>
      <c r="C3" s="191"/>
      <c r="D3" s="191"/>
      <c r="E3" s="191"/>
      <c r="F3" s="191"/>
      <c r="G3" s="191"/>
      <c r="H3" s="191"/>
      <c r="I3" s="191"/>
      <c r="J3" s="191"/>
      <c r="K3" s="191"/>
      <c r="L3" s="191"/>
      <c r="M3" s="191"/>
      <c r="N3" s="61"/>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x14ac:dyDescent="0.25">
      <c r="A34" s="60"/>
      <c r="B34" s="56"/>
      <c r="C34" s="56"/>
      <c r="D34" s="56"/>
      <c r="E34" s="56"/>
      <c r="F34" s="56"/>
      <c r="G34" s="56"/>
      <c r="H34" s="56"/>
      <c r="I34" s="56"/>
      <c r="J34" s="56"/>
      <c r="K34" s="56"/>
      <c r="L34" s="56"/>
      <c r="M34" s="56"/>
      <c r="N34" s="61"/>
    </row>
    <row r="35" spans="1:14" ht="18.75" x14ac:dyDescent="0.3">
      <c r="A35" s="60"/>
      <c r="B35" s="86" t="s">
        <v>117</v>
      </c>
      <c r="C35" s="86"/>
      <c r="D35" s="56"/>
      <c r="E35" s="56"/>
      <c r="F35" s="56"/>
      <c r="G35" s="56"/>
      <c r="H35" s="87">
        <f>Data!L59</f>
        <v>197</v>
      </c>
      <c r="I35" s="56"/>
      <c r="J35" s="56"/>
      <c r="K35" s="56"/>
      <c r="L35" s="56"/>
      <c r="M35" s="56"/>
      <c r="N35" s="61"/>
    </row>
    <row r="36" spans="1:14" x14ac:dyDescent="0.25">
      <c r="A36" s="60"/>
      <c r="B36" s="56"/>
      <c r="C36" s="56"/>
      <c r="D36" s="56"/>
      <c r="E36" s="56"/>
      <c r="F36" s="56"/>
      <c r="G36" s="56"/>
      <c r="H36" s="56"/>
      <c r="I36" s="56"/>
      <c r="J36" s="56"/>
      <c r="K36" s="56"/>
      <c r="L36" s="56"/>
      <c r="M36" s="56"/>
      <c r="N36" s="61"/>
    </row>
    <row r="37" spans="1:14" x14ac:dyDescent="0.25">
      <c r="A37" s="79"/>
      <c r="B37" s="88" t="str">
        <f>Data!R27</f>
        <v>Prepared by the Massachusetts Behavioral Health Partnership on 3/30/2016.</v>
      </c>
      <c r="C37" s="88"/>
      <c r="D37" s="88"/>
      <c r="E37" s="88"/>
      <c r="F37" s="88"/>
      <c r="G37" s="88"/>
      <c r="H37" s="88"/>
      <c r="I37" s="88"/>
      <c r="J37" s="88"/>
      <c r="K37" s="88"/>
      <c r="L37" s="88"/>
      <c r="M37" s="88"/>
      <c r="N37" s="84"/>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5" zoomScaleNormal="100" workbookViewId="0">
      <selection sqref="A1:N1"/>
    </sheetView>
  </sheetViews>
  <sheetFormatPr defaultRowHeight="15" x14ac:dyDescent="0.25"/>
  <cols>
    <col min="5" max="5" width="14.7109375" customWidth="1"/>
  </cols>
  <sheetData>
    <row r="1" spans="1:14" ht="46.5" customHeight="1" x14ac:dyDescent="0.5">
      <c r="A1" s="182" t="str">
        <f>Data!R34&amp;"7"</f>
        <v>CSA Monthly Report for February 2016, Report 7</v>
      </c>
      <c r="B1" s="186"/>
      <c r="C1" s="186"/>
      <c r="D1" s="186"/>
      <c r="E1" s="186"/>
      <c r="F1" s="186"/>
      <c r="G1" s="186"/>
      <c r="H1" s="186"/>
      <c r="I1" s="186"/>
      <c r="J1" s="186"/>
      <c r="K1" s="186"/>
      <c r="L1" s="186"/>
      <c r="M1" s="186"/>
      <c r="N1" s="187"/>
    </row>
    <row r="2" spans="1:14" ht="17.25" customHeight="1" x14ac:dyDescent="0.5">
      <c r="A2" s="89"/>
      <c r="B2" s="90"/>
      <c r="C2" s="90"/>
      <c r="D2" s="90"/>
      <c r="E2" s="90"/>
      <c r="F2" s="90"/>
      <c r="G2" s="90"/>
      <c r="H2" s="90"/>
      <c r="I2" s="90"/>
      <c r="J2" s="90"/>
      <c r="K2" s="90"/>
      <c r="L2" s="90"/>
      <c r="M2" s="90"/>
      <c r="N2" s="91"/>
    </row>
    <row r="3" spans="1:14" x14ac:dyDescent="0.25">
      <c r="A3" s="60"/>
      <c r="B3" s="56"/>
      <c r="C3" s="56"/>
      <c r="D3" s="56"/>
      <c r="E3" s="56"/>
      <c r="F3" s="56"/>
      <c r="G3" s="56"/>
      <c r="H3" s="56"/>
      <c r="I3" s="56"/>
      <c r="J3" s="56"/>
      <c r="K3" s="56"/>
      <c r="L3" s="56"/>
      <c r="M3" s="56"/>
      <c r="N3" s="61"/>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x14ac:dyDescent="0.25">
      <c r="A34" s="60"/>
      <c r="B34" s="56"/>
      <c r="C34" s="56"/>
      <c r="D34" s="56"/>
      <c r="E34" s="56"/>
      <c r="F34" s="56"/>
      <c r="G34" s="56"/>
      <c r="H34" s="56"/>
      <c r="I34" s="56"/>
      <c r="J34" s="56"/>
      <c r="K34" s="56"/>
      <c r="L34" s="56"/>
      <c r="M34" s="56"/>
      <c r="N34" s="61"/>
    </row>
    <row r="35" spans="1:14" x14ac:dyDescent="0.25">
      <c r="A35" s="60"/>
      <c r="B35" s="56" t="str">
        <f>Data!R27</f>
        <v>Prepared by the Massachusetts Behavioral Health Partnership on 3/30/2016.</v>
      </c>
      <c r="C35" s="56"/>
      <c r="D35" s="56"/>
      <c r="E35" s="56"/>
      <c r="F35" s="56"/>
      <c r="G35" s="56"/>
      <c r="H35" s="56"/>
      <c r="I35" s="56"/>
      <c r="J35" s="56"/>
      <c r="K35" s="56"/>
      <c r="L35" s="56"/>
      <c r="M35" s="56"/>
      <c r="N35" s="61"/>
    </row>
    <row r="36" spans="1:14" x14ac:dyDescent="0.25">
      <c r="A36" s="79"/>
      <c r="B36" s="112"/>
      <c r="C36" s="88"/>
      <c r="D36" s="88"/>
      <c r="E36" s="88"/>
      <c r="F36" s="88"/>
      <c r="G36" s="88"/>
      <c r="H36" s="88"/>
      <c r="I36" s="88"/>
      <c r="J36" s="88"/>
      <c r="K36" s="88"/>
      <c r="L36" s="88"/>
      <c r="M36" s="88"/>
      <c r="N36" s="84"/>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5" zoomScaleNormal="10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2" t="str">
        <f>Data!R34&amp;"8"</f>
        <v>CSA Monthly Report for February 2016, Report 8</v>
      </c>
      <c r="B1" s="186"/>
      <c r="C1" s="186"/>
      <c r="D1" s="186"/>
      <c r="E1" s="186"/>
      <c r="F1" s="186"/>
      <c r="G1" s="186"/>
      <c r="H1" s="186"/>
      <c r="I1" s="186"/>
      <c r="J1" s="186"/>
      <c r="K1" s="186"/>
      <c r="L1" s="186"/>
      <c r="M1" s="186"/>
      <c r="N1" s="187"/>
    </row>
    <row r="2" spans="1:14" x14ac:dyDescent="0.25">
      <c r="A2" s="60"/>
      <c r="B2" s="56"/>
      <c r="C2" s="56"/>
      <c r="D2" s="56"/>
      <c r="E2" s="56"/>
      <c r="F2" s="56"/>
      <c r="G2" s="56"/>
      <c r="H2" s="56"/>
      <c r="I2" s="56"/>
      <c r="J2" s="56"/>
      <c r="K2" s="56"/>
      <c r="L2" s="56"/>
      <c r="M2" s="56"/>
      <c r="N2" s="61"/>
    </row>
    <row r="3" spans="1:14" ht="26.25" x14ac:dyDescent="0.4">
      <c r="A3" s="188" t="str">
        <f>Data!R38</f>
        <v>Distribution of ICC Youth At End of Month by CSA for Current Month</v>
      </c>
      <c r="B3" s="191"/>
      <c r="C3" s="191"/>
      <c r="D3" s="191"/>
      <c r="E3" s="191"/>
      <c r="F3" s="191"/>
      <c r="G3" s="191"/>
      <c r="H3" s="191"/>
      <c r="I3" s="191"/>
      <c r="J3" s="191"/>
      <c r="K3" s="191"/>
      <c r="L3" s="191"/>
      <c r="M3" s="191"/>
      <c r="N3" s="192"/>
    </row>
    <row r="4" spans="1:14" x14ac:dyDescent="0.25">
      <c r="A4" s="60"/>
      <c r="B4" s="56"/>
      <c r="C4" s="56"/>
      <c r="D4" s="56"/>
      <c r="E4" s="56"/>
      <c r="F4" s="56"/>
      <c r="G4" s="56"/>
      <c r="H4" s="56"/>
      <c r="I4" s="56"/>
      <c r="J4" s="56"/>
      <c r="K4" s="56"/>
      <c r="L4" s="56"/>
      <c r="M4" s="56"/>
      <c r="N4" s="61"/>
    </row>
    <row r="5" spans="1:14" x14ac:dyDescent="0.25">
      <c r="A5" s="60"/>
      <c r="B5" s="56"/>
      <c r="C5" s="56"/>
      <c r="D5" s="56"/>
      <c r="E5" s="56"/>
      <c r="F5" s="56"/>
      <c r="G5" s="56"/>
      <c r="H5" s="56"/>
      <c r="I5" s="56"/>
      <c r="J5" s="56"/>
      <c r="K5" s="56"/>
      <c r="L5" s="56"/>
      <c r="M5" s="56"/>
      <c r="N5" s="61"/>
    </row>
    <row r="6" spans="1:14" x14ac:dyDescent="0.25">
      <c r="A6" s="60"/>
      <c r="B6" s="56"/>
      <c r="C6" s="56"/>
      <c r="D6" s="56"/>
      <c r="E6" s="56"/>
      <c r="F6" s="56"/>
      <c r="G6" s="56"/>
      <c r="H6" s="56"/>
      <c r="I6" s="56"/>
      <c r="J6" s="56"/>
      <c r="K6" s="56"/>
      <c r="L6" s="56"/>
      <c r="M6" s="56"/>
      <c r="N6" s="61"/>
    </row>
    <row r="7" spans="1:14" x14ac:dyDescent="0.25">
      <c r="A7" s="60"/>
      <c r="B7" s="56"/>
      <c r="C7" s="56"/>
      <c r="D7" s="56"/>
      <c r="E7" s="56"/>
      <c r="F7" s="56"/>
      <c r="G7" s="56"/>
      <c r="H7" s="56"/>
      <c r="I7" s="56"/>
      <c r="J7" s="56"/>
      <c r="K7" s="56"/>
      <c r="L7" s="56"/>
      <c r="M7" s="56"/>
      <c r="N7" s="61"/>
    </row>
    <row r="8" spans="1:14" x14ac:dyDescent="0.25">
      <c r="A8" s="60"/>
      <c r="B8" s="56"/>
      <c r="C8" s="56"/>
      <c r="D8" s="56"/>
      <c r="E8" s="56"/>
      <c r="F8" s="56"/>
      <c r="G8" s="56"/>
      <c r="H8" s="56"/>
      <c r="I8" s="56"/>
      <c r="J8" s="56"/>
      <c r="K8" s="56"/>
      <c r="L8" s="56"/>
      <c r="M8" s="56"/>
      <c r="N8" s="61"/>
    </row>
    <row r="9" spans="1:14" x14ac:dyDescent="0.25">
      <c r="A9" s="60"/>
      <c r="B9" s="56"/>
      <c r="C9" s="56"/>
      <c r="D9" s="56"/>
      <c r="E9" s="56"/>
      <c r="F9" s="56"/>
      <c r="G9" s="56"/>
      <c r="H9" s="56"/>
      <c r="I9" s="56"/>
      <c r="J9" s="56"/>
      <c r="K9" s="56"/>
      <c r="L9" s="56"/>
      <c r="M9" s="56"/>
      <c r="N9" s="61"/>
    </row>
    <row r="10" spans="1:14" x14ac:dyDescent="0.25">
      <c r="A10" s="60"/>
      <c r="B10" s="56"/>
      <c r="C10" s="56"/>
      <c r="D10" s="56"/>
      <c r="E10" s="56"/>
      <c r="F10" s="56"/>
      <c r="G10" s="56"/>
      <c r="H10" s="56"/>
      <c r="I10" s="56"/>
      <c r="J10" s="56"/>
      <c r="K10" s="56"/>
      <c r="L10" s="56"/>
      <c r="M10" s="56"/>
      <c r="N10" s="61"/>
    </row>
    <row r="11" spans="1:14" x14ac:dyDescent="0.25">
      <c r="A11" s="60"/>
      <c r="B11" s="56"/>
      <c r="C11" s="56"/>
      <c r="D11" s="56"/>
      <c r="E11" s="56"/>
      <c r="F11" s="56"/>
      <c r="G11" s="56"/>
      <c r="H11" s="56"/>
      <c r="I11" s="56"/>
      <c r="J11" s="56"/>
      <c r="K11" s="56"/>
      <c r="L11" s="56"/>
      <c r="M11" s="56"/>
      <c r="N11" s="61"/>
    </row>
    <row r="12" spans="1:14" x14ac:dyDescent="0.25">
      <c r="A12" s="60"/>
      <c r="B12" s="56"/>
      <c r="C12" s="56"/>
      <c r="D12" s="56"/>
      <c r="E12" s="56"/>
      <c r="F12" s="56"/>
      <c r="G12" s="56"/>
      <c r="H12" s="56"/>
      <c r="I12" s="56"/>
      <c r="J12" s="56"/>
      <c r="K12" s="56"/>
      <c r="L12" s="56"/>
      <c r="M12" s="56"/>
      <c r="N12" s="61"/>
    </row>
    <row r="13" spans="1:14" x14ac:dyDescent="0.25">
      <c r="A13" s="60"/>
      <c r="B13" s="56"/>
      <c r="C13" s="56"/>
      <c r="D13" s="56"/>
      <c r="E13" s="56"/>
      <c r="F13" s="56"/>
      <c r="G13" s="56"/>
      <c r="H13" s="56"/>
      <c r="I13" s="56"/>
      <c r="J13" s="56"/>
      <c r="K13" s="56"/>
      <c r="L13" s="56"/>
      <c r="M13" s="56"/>
      <c r="N13" s="61"/>
    </row>
    <row r="14" spans="1:14" x14ac:dyDescent="0.25">
      <c r="A14" s="60"/>
      <c r="B14" s="56"/>
      <c r="C14" s="56"/>
      <c r="D14" s="56"/>
      <c r="E14" s="56"/>
      <c r="F14" s="56"/>
      <c r="G14" s="56"/>
      <c r="H14" s="56"/>
      <c r="I14" s="56"/>
      <c r="J14" s="56"/>
      <c r="K14" s="56"/>
      <c r="L14" s="56"/>
      <c r="M14" s="56"/>
      <c r="N14" s="61"/>
    </row>
    <row r="15" spans="1:14" x14ac:dyDescent="0.25">
      <c r="A15" s="60"/>
      <c r="B15" s="56"/>
      <c r="C15" s="56"/>
      <c r="D15" s="56"/>
      <c r="E15" s="56"/>
      <c r="F15" s="56"/>
      <c r="G15" s="56"/>
      <c r="H15" s="56"/>
      <c r="I15" s="56"/>
      <c r="J15" s="56"/>
      <c r="K15" s="56"/>
      <c r="L15" s="56"/>
      <c r="M15" s="56"/>
      <c r="N15" s="61"/>
    </row>
    <row r="16" spans="1:14" x14ac:dyDescent="0.25">
      <c r="A16" s="60"/>
      <c r="B16" s="56"/>
      <c r="C16" s="56"/>
      <c r="D16" s="56"/>
      <c r="E16" s="56"/>
      <c r="F16" s="56"/>
      <c r="G16" s="56"/>
      <c r="H16" s="56"/>
      <c r="I16" s="56"/>
      <c r="J16" s="56"/>
      <c r="K16" s="56"/>
      <c r="L16" s="56"/>
      <c r="M16" s="56"/>
      <c r="N16" s="61"/>
    </row>
    <row r="17" spans="1:14" x14ac:dyDescent="0.25">
      <c r="A17" s="60"/>
      <c r="B17" s="56"/>
      <c r="C17" s="56"/>
      <c r="D17" s="56"/>
      <c r="E17" s="56"/>
      <c r="F17" s="56"/>
      <c r="G17" s="56"/>
      <c r="H17" s="56"/>
      <c r="I17" s="56"/>
      <c r="J17" s="56"/>
      <c r="K17" s="56"/>
      <c r="L17" s="56"/>
      <c r="M17" s="56"/>
      <c r="N17" s="61"/>
    </row>
    <row r="18" spans="1:14" x14ac:dyDescent="0.25">
      <c r="A18" s="60"/>
      <c r="B18" s="56"/>
      <c r="C18" s="56"/>
      <c r="D18" s="56"/>
      <c r="E18" s="56"/>
      <c r="F18" s="56"/>
      <c r="G18" s="56"/>
      <c r="H18" s="56"/>
      <c r="I18" s="56"/>
      <c r="J18" s="56"/>
      <c r="K18" s="56"/>
      <c r="L18" s="56"/>
      <c r="M18" s="56"/>
      <c r="N18" s="61"/>
    </row>
    <row r="19" spans="1:14" x14ac:dyDescent="0.25">
      <c r="A19" s="60"/>
      <c r="B19" s="56"/>
      <c r="C19" s="56"/>
      <c r="D19" s="56"/>
      <c r="E19" s="56"/>
      <c r="F19" s="56"/>
      <c r="G19" s="56"/>
      <c r="H19" s="56"/>
      <c r="I19" s="56"/>
      <c r="J19" s="56"/>
      <c r="K19" s="56"/>
      <c r="L19" s="56"/>
      <c r="M19" s="56"/>
      <c r="N19" s="61"/>
    </row>
    <row r="20" spans="1:14" x14ac:dyDescent="0.25">
      <c r="A20" s="60"/>
      <c r="B20" s="56"/>
      <c r="C20" s="56"/>
      <c r="D20" s="56"/>
      <c r="E20" s="56"/>
      <c r="F20" s="56"/>
      <c r="G20" s="56"/>
      <c r="H20" s="56"/>
      <c r="I20" s="56"/>
      <c r="J20" s="56"/>
      <c r="K20" s="56"/>
      <c r="L20" s="56"/>
      <c r="M20" s="56"/>
      <c r="N20" s="61"/>
    </row>
    <row r="21" spans="1:14" x14ac:dyDescent="0.25">
      <c r="A21" s="60"/>
      <c r="B21" s="56"/>
      <c r="C21" s="56"/>
      <c r="D21" s="56"/>
      <c r="E21" s="56"/>
      <c r="F21" s="56"/>
      <c r="G21" s="56"/>
      <c r="H21" s="56"/>
      <c r="I21" s="56"/>
      <c r="J21" s="56"/>
      <c r="K21" s="56"/>
      <c r="L21" s="56"/>
      <c r="M21" s="56"/>
      <c r="N21" s="61"/>
    </row>
    <row r="22" spans="1:14" x14ac:dyDescent="0.25">
      <c r="A22" s="60"/>
      <c r="B22" s="56"/>
      <c r="C22" s="56"/>
      <c r="D22" s="56"/>
      <c r="E22" s="56"/>
      <c r="F22" s="56"/>
      <c r="G22" s="56"/>
      <c r="H22" s="56"/>
      <c r="I22" s="56"/>
      <c r="J22" s="56"/>
      <c r="K22" s="56"/>
      <c r="L22" s="56"/>
      <c r="M22" s="56"/>
      <c r="N22" s="61"/>
    </row>
    <row r="23" spans="1:14" x14ac:dyDescent="0.25">
      <c r="A23" s="60"/>
      <c r="B23" s="56"/>
      <c r="C23" s="56"/>
      <c r="D23" s="56"/>
      <c r="E23" s="56"/>
      <c r="F23" s="56"/>
      <c r="G23" s="56"/>
      <c r="H23" s="56"/>
      <c r="I23" s="56"/>
      <c r="J23" s="56"/>
      <c r="K23" s="56"/>
      <c r="L23" s="56"/>
      <c r="M23" s="56"/>
      <c r="N23" s="61"/>
    </row>
    <row r="24" spans="1:14" x14ac:dyDescent="0.25">
      <c r="A24" s="60"/>
      <c r="B24" s="56"/>
      <c r="C24" s="56"/>
      <c r="D24" s="56"/>
      <c r="E24" s="56"/>
      <c r="F24" s="56"/>
      <c r="G24" s="56"/>
      <c r="H24" s="56"/>
      <c r="I24" s="56"/>
      <c r="J24" s="56"/>
      <c r="K24" s="56"/>
      <c r="L24" s="56"/>
      <c r="M24" s="56"/>
      <c r="N24" s="61"/>
    </row>
    <row r="25" spans="1:14" x14ac:dyDescent="0.25">
      <c r="A25" s="60"/>
      <c r="B25" s="56"/>
      <c r="C25" s="56"/>
      <c r="D25" s="56"/>
      <c r="E25" s="56"/>
      <c r="F25" s="56"/>
      <c r="G25" s="56"/>
      <c r="H25" s="56"/>
      <c r="I25" s="56"/>
      <c r="J25" s="56"/>
      <c r="K25" s="56"/>
      <c r="L25" s="56"/>
      <c r="M25" s="56"/>
      <c r="N25" s="61"/>
    </row>
    <row r="26" spans="1:14" x14ac:dyDescent="0.25">
      <c r="A26" s="60"/>
      <c r="B26" s="56"/>
      <c r="C26" s="56"/>
      <c r="D26" s="56"/>
      <c r="E26" s="56"/>
      <c r="F26" s="56"/>
      <c r="G26" s="56"/>
      <c r="H26" s="56"/>
      <c r="I26" s="56"/>
      <c r="J26" s="56"/>
      <c r="K26" s="56"/>
      <c r="L26" s="56"/>
      <c r="M26" s="56"/>
      <c r="N26" s="61"/>
    </row>
    <row r="27" spans="1:14" x14ac:dyDescent="0.25">
      <c r="A27" s="60"/>
      <c r="B27" s="56"/>
      <c r="C27" s="56"/>
      <c r="D27" s="56"/>
      <c r="E27" s="56"/>
      <c r="F27" s="56"/>
      <c r="G27" s="56"/>
      <c r="H27" s="56"/>
      <c r="I27" s="56"/>
      <c r="J27" s="56"/>
      <c r="K27" s="56"/>
      <c r="L27" s="56"/>
      <c r="M27" s="56"/>
      <c r="N27" s="61"/>
    </row>
    <row r="28" spans="1:14" x14ac:dyDescent="0.25">
      <c r="A28" s="60"/>
      <c r="B28" s="56"/>
      <c r="C28" s="56"/>
      <c r="D28" s="56"/>
      <c r="E28" s="56"/>
      <c r="F28" s="56"/>
      <c r="G28" s="56"/>
      <c r="H28" s="56"/>
      <c r="I28" s="56"/>
      <c r="J28" s="56"/>
      <c r="K28" s="56"/>
      <c r="L28" s="56"/>
      <c r="M28" s="56"/>
      <c r="N28" s="61"/>
    </row>
    <row r="29" spans="1:14" x14ac:dyDescent="0.25">
      <c r="A29" s="60"/>
      <c r="B29" s="56"/>
      <c r="C29" s="56"/>
      <c r="D29" s="56"/>
      <c r="E29" s="56"/>
      <c r="F29" s="56"/>
      <c r="G29" s="56"/>
      <c r="H29" s="56"/>
      <c r="I29" s="56"/>
      <c r="J29" s="56"/>
      <c r="K29" s="56"/>
      <c r="L29" s="56"/>
      <c r="M29" s="56"/>
      <c r="N29" s="61"/>
    </row>
    <row r="30" spans="1:14" x14ac:dyDescent="0.25">
      <c r="A30" s="60"/>
      <c r="B30" s="56"/>
      <c r="C30" s="56"/>
      <c r="D30" s="56"/>
      <c r="E30" s="56"/>
      <c r="F30" s="56"/>
      <c r="G30" s="56"/>
      <c r="H30" s="56"/>
      <c r="I30" s="56"/>
      <c r="J30" s="56"/>
      <c r="K30" s="56"/>
      <c r="L30" s="56"/>
      <c r="M30" s="56"/>
      <c r="N30" s="61"/>
    </row>
    <row r="31" spans="1:14" x14ac:dyDescent="0.25">
      <c r="A31" s="60"/>
      <c r="B31" s="56"/>
      <c r="C31" s="56"/>
      <c r="D31" s="56"/>
      <c r="E31" s="56"/>
      <c r="F31" s="56"/>
      <c r="G31" s="56"/>
      <c r="H31" s="56"/>
      <c r="I31" s="56"/>
      <c r="J31" s="56"/>
      <c r="K31" s="56"/>
      <c r="L31" s="56"/>
      <c r="M31" s="56"/>
      <c r="N31" s="61"/>
    </row>
    <row r="32" spans="1:14" x14ac:dyDescent="0.25">
      <c r="A32" s="60"/>
      <c r="B32" s="56"/>
      <c r="C32" s="56"/>
      <c r="D32" s="56"/>
      <c r="E32" s="56"/>
      <c r="F32" s="56"/>
      <c r="G32" s="56"/>
      <c r="H32" s="56"/>
      <c r="I32" s="56"/>
      <c r="J32" s="56"/>
      <c r="K32" s="56"/>
      <c r="L32" s="56"/>
      <c r="M32" s="56"/>
      <c r="N32" s="61"/>
    </row>
    <row r="33" spans="1:14" x14ac:dyDescent="0.25">
      <c r="A33" s="60"/>
      <c r="B33" s="56"/>
      <c r="C33" s="56"/>
      <c r="D33" s="56"/>
      <c r="E33" s="56"/>
      <c r="F33" s="56"/>
      <c r="G33" s="56"/>
      <c r="H33" s="56"/>
      <c r="I33" s="56"/>
      <c r="J33" s="56"/>
      <c r="K33" s="56"/>
      <c r="L33" s="56"/>
      <c r="M33" s="56"/>
      <c r="N33" s="61"/>
    </row>
    <row r="34" spans="1:14" ht="29.25" customHeight="1" x14ac:dyDescent="0.25">
      <c r="A34" s="60"/>
      <c r="B34" s="56"/>
      <c r="C34" s="56" t="str">
        <f>Data!R27</f>
        <v>Prepared by the Massachusetts Behavioral Health Partnership on 3/30/2016.</v>
      </c>
      <c r="D34" s="56"/>
      <c r="E34" s="56"/>
      <c r="F34" s="56"/>
      <c r="G34" s="56"/>
      <c r="H34" s="56"/>
      <c r="I34" s="56"/>
      <c r="J34" s="56"/>
      <c r="K34" s="56"/>
      <c r="L34" s="56"/>
      <c r="M34" s="56"/>
      <c r="N34" s="61"/>
    </row>
    <row r="35" spans="1:14" x14ac:dyDescent="0.25">
      <c r="A35" s="79"/>
      <c r="B35" s="88"/>
      <c r="C35" s="112"/>
      <c r="D35" s="88"/>
      <c r="E35" s="88"/>
      <c r="F35" s="88"/>
      <c r="G35" s="88"/>
      <c r="H35" s="88"/>
      <c r="I35" s="88"/>
      <c r="J35" s="88"/>
      <c r="K35" s="88"/>
      <c r="L35" s="88"/>
      <c r="M35" s="88"/>
      <c r="N35" s="84"/>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2009-09-01T19:00:46Z</dcterms:created>
  <dc:creator>emorse1</dc:creator>
  <lastModifiedBy>MTracy</lastModifiedBy>
  <lastPrinted>2012-03-30T20:12:01Z</lastPrinted>
  <dcterms:modified xsi:type="dcterms:W3CDTF">2016-04-04T18:28:46Z</dcterms:modified>
</coreProperties>
</file>