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<sst xmlns="http://schemas.openxmlformats.org/spreadsheetml/2006/main" count="1127" uniqueCount="221">
  <si>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</si>
  <si>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</si>
  <si>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</si>
  <si>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</si>
  <si>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</si>
  <si>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</si>
  <si>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</si>
  <si>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</si>
  <si>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</si>
  <si>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</si>
  <si>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</si>
  <si>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</si>
  <si>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</si>
  <si>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</si>
  <si>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</si>
  <si>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</si>
  <si>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</si>
  <si>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</si>
  <si>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</si>
  <si>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</si>
  <si>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</si>
  <si>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</si>
  <si>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</si>
  <si>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</si>
  <si>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</si>
  <si>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</si>
  <si>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</si>
  <si>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</si>
  <si>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</si>
  <si>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</si>
  <si>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</si>
  <si>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</si>
  <si>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</si>
  <si>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</si>
  <si>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</si>
  <si>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</si>
  <si>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</si>
  <si>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</si>
  <si>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</si>
  <si>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</si>
  <si>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</si>
  <si>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</si>
  <si>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</si>
  <si>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</si>
  <si>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</si>
  <si>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</si>
  <si>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</si>
  <si>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</si>
  <si>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</si>
  <si>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</si>
  <si>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</si>
  <si>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</si>
  <si>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</si>
  <si>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</si>
  <si>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</si>
  <si>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</si>
  <si>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</si>
  <si>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</si>
  <si>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</si>
  <si>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</si>
  <si>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</si>
  <si>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</si>
  <si>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</si>
  <si>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</si>
  <si>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</si>
  <si>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</si>
  <si>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</si>
  <si>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</si>
  <si>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</si>
  <si>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</si>
  <si>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</si>
  <si>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</si>
  <si>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</si>
  <si>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</si>
  <si>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</si>
  <si>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</si>
  <si>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</si>
  <si>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</si>
  <si>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</si>
  <si>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</si>
  <si>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</si>
  <si>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</si>
  <si>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</si>
  <si>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</si>
  <si>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</si>
  <si>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</si>
  <si>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</si>
  <si>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</si>
  <si>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</si>
  <si>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</si>
  <si>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</si>
  <si>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</si>
  <si>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</si>
  <si>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</si>
  <si>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</si>
  <si>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</si>
  <si>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</si>
  <si>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</si>
  <si>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</si>
  <si>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</si>
  <si>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</si>
  <si>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</si>
  <si>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</si>
  <si>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</si>
  <si>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</si>
  <si>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</si>
  <si>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</si>
  <si>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</si>
  <si>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</si>
  <si>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</si>
  <si>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</si>
  <si>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</si>
  <si>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</si>
  <si>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</si>
  <si>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</si>
  <si>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</si>
  <si>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</si>
  <si>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</si>
  <si>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</si>
  <si>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</si>
  <si>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</si>
  <si>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</si>
  <si>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</si>
  <si>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</si>
  <si>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</si>
  <si>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</si>
  <si>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</si>
  <si>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</si>
  <si>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</si>
  <si>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</si>
  <si>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</si>
  <si>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</si>
  <si>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</si>
  <si>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</si>
  <si>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</si>
  <si>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</si>
  <si>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</si>
  <si>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</si>
  <si>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</si>
  <si>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</si>
  <si>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</si>
  <si>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</si>
  <si>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</si>
  <si>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</si>
  <si>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</si>
  <si>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</si>
  <si>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</si>
  <si>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</si>
  <si>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</si>
  <si>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</si>
  <si>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</si>
  <si>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</si>
  <si>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</si>
  <si>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</si>
  <si>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</si>
  <si>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</si>
  <si>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</si>
  <si>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</si>
  <si>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</si>
  <si>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</si>
  <si>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</si>
  <si>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</si>
  <si>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</si>
  <si>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</si>
  <si>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</si>
  <si>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</si>
  <si>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</si>
  <si>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</si>
  <si>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</si>
  <si>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</si>
  <si>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</si>
  <si>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</si>
  <si>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</si>
  <si>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</si>
  <si>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</si>
  <si>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</si>
  <si>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</si>
  <si>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</si>
  <si>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Jul-11</t>
  </si>
  <si>
    <t>11</t>
  </si>
  <si>
    <t>Aug-11</t>
  </si>
  <si>
    <t xml:space="preserve"> </t>
  </si>
  <si>
    <t>Sep-11</t>
  </si>
  <si>
    <t>Oct-11</t>
  </si>
  <si>
    <t>Nov-11</t>
  </si>
  <si>
    <t>Dec-11</t>
  </si>
  <si>
    <t>Jan-12</t>
  </si>
  <si>
    <t>12</t>
  </si>
  <si>
    <t>Feb-12</t>
  </si>
  <si>
    <t>Mar-12</t>
  </si>
  <si>
    <t>Apr-12</t>
  </si>
  <si>
    <t>May-12</t>
  </si>
  <si>
    <t>Jun-12</t>
  </si>
  <si>
    <t>Jul-11 (LOS)</t>
  </si>
  <si>
    <t>Jul-11 (N)</t>
  </si>
  <si>
    <t>Jul-11 (%)</t>
  </si>
  <si>
    <t>8/17/2011</t>
  </si>
  <si>
    <t>Prepared by the Massachusetts Behavioral Health Partnership on 8/17/2011.</t>
  </si>
  <si>
    <t xml:space="preserve">DRAFT CSA Monthly Report for </t>
  </si>
  <si>
    <t>July 2011</t>
  </si>
  <si>
    <t>1 - 10</t>
  </si>
  <si>
    <t>1 - 3</t>
  </si>
  <si>
    <t>11 - 20</t>
  </si>
  <si>
    <t>4 - 10</t>
  </si>
  <si>
    <t>21 - 30</t>
  </si>
  <si>
    <t>31 - 40</t>
  </si>
  <si>
    <t>41 - 50</t>
  </si>
  <si>
    <t>51 - 60</t>
  </si>
  <si>
    <t>61 - 70</t>
  </si>
  <si>
    <t>71 - 80</t>
  </si>
  <si>
    <t>81 - 90</t>
  </si>
  <si>
    <t>91 - 100</t>
  </si>
  <si>
    <t>&gt;100</t>
  </si>
  <si>
    <t xml:space="preserve">CSA Monthly Report for July 2011, Report </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</si>
  <si>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</si>
  <si>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</si>
  <si>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indicates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</si>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</sst>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165" fontId="0" fillId="0" borderId="0" xfId="0" applyNumberFormat="1" applyFill="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0.24660633484162897</c:v>
                </c:pt>
                <c:pt idx="1">
                  <c:v>0.2398190045248869</c:v>
                </c:pt>
                <c:pt idx="2">
                  <c:v>0.00904977375565611</c:v>
                </c:pt>
                <c:pt idx="3">
                  <c:v>0.011312217194570135</c:v>
                </c:pt>
                <c:pt idx="4">
                  <c:v>0.024886877828054297</c:v>
                </c:pt>
                <c:pt idx="5">
                  <c:v>0.0022624434389140274</c:v>
                </c:pt>
                <c:pt idx="6">
                  <c:v>0.00904977375565611</c:v>
                </c:pt>
                <c:pt idx="7">
                  <c:v>0.033936651583710405</c:v>
                </c:pt>
                <c:pt idx="8">
                  <c:v>0.09502262443438914</c:v>
                </c:pt>
                <c:pt idx="9">
                  <c:v>0.1515837104072398</c:v>
                </c:pt>
                <c:pt idx="10">
                  <c:v>0.006787330316742082</c:v>
                </c:pt>
                <c:pt idx="11">
                  <c:v>0.09049773755656108</c:v>
                </c:pt>
                <c:pt idx="12">
                  <c:v>0.027149321266968326</c:v>
                </c:pt>
                <c:pt idx="13">
                  <c:v>0.05203619909502263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0.24660633484162897</c:v>
                </c:pt>
                <c:pt idx="1">
                  <c:v>0.2398190045248869</c:v>
                </c:pt>
                <c:pt idx="2">
                  <c:v>0.00904977375565611</c:v>
                </c:pt>
                <c:pt idx="3">
                  <c:v>0.011312217194570135</c:v>
                </c:pt>
                <c:pt idx="4">
                  <c:v>0.024886877828054297</c:v>
                </c:pt>
                <c:pt idx="5">
                  <c:v>0.0022624434389140274</c:v>
                </c:pt>
                <c:pt idx="6">
                  <c:v>0.00904977375565611</c:v>
                </c:pt>
                <c:pt idx="7">
                  <c:v>0.033936651583710405</c:v>
                </c:pt>
                <c:pt idx="8">
                  <c:v>0.09502262443438914</c:v>
                </c:pt>
                <c:pt idx="9">
                  <c:v>0.1515837104072398</c:v>
                </c:pt>
                <c:pt idx="10">
                  <c:v>0.006787330316742082</c:v>
                </c:pt>
                <c:pt idx="11">
                  <c:v>0.09049773755656108</c:v>
                </c:pt>
                <c:pt idx="12">
                  <c:v>0.027149321266968326</c:v>
                </c:pt>
                <c:pt idx="13">
                  <c:v>0.05203619909502263</c:v>
                </c:pt>
              </c:numCache>
            </c:numRef>
          </c:val>
        </c:ser>
        <c:axId val="1485704"/>
        <c:axId val="13371337"/>
      </c:barChart>
      <c:catAx>
        <c:axId val="148570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3371337"/>
        <c:crosses val="autoZero"/>
        <c:auto val="1"/>
        <c:lblOffset val="100"/>
        <c:tickLblSkip val="1"/>
        <c:noMultiLvlLbl val="0"/>
      </c:catAx>
      <c:valAx>
        <c:axId val="1337133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857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Jul-11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Data!$B$120:$B$126</c:f>
              <c:numCache>
                <c:ptCount val="7"/>
                <c:pt idx="0">
                  <c:v>10.847478730026973</c:v>
                </c:pt>
                <c:pt idx="1">
                  <c:v>4.886683922922061</c:v>
                </c:pt>
                <c:pt idx="2">
                  <c:v>4.893442622950819</c:v>
                </c:pt>
                <c:pt idx="3">
                  <c:v>8.124902419984386</c:v>
                </c:pt>
                <c:pt idx="4">
                  <c:v>5.864575908766929</c:v>
                </c:pt>
                <c:pt idx="5">
                  <c:v>7.925381571509327</c:v>
                </c:pt>
                <c:pt idx="6">
                  <c:v>14.131147540983607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10.847478730026973</c:v>
                </c:pt>
                <c:pt idx="1">
                  <c:v>4.886683922922061</c:v>
                </c:pt>
                <c:pt idx="2">
                  <c:v>4.893442622950819</c:v>
                </c:pt>
                <c:pt idx="3">
                  <c:v>8.124902419984386</c:v>
                </c:pt>
                <c:pt idx="4">
                  <c:v>5.864575908766929</c:v>
                </c:pt>
                <c:pt idx="5">
                  <c:v>7.925381571509327</c:v>
                </c:pt>
                <c:pt idx="6">
                  <c:v>14.131147540983607</c:v>
                </c:pt>
                <c:pt idx="7">
                  <c:v>7.644590163934427</c:v>
                </c:pt>
              </c:numCache>
            </c:numRef>
          </c:val>
        </c:ser>
        <c:axId val="16472460"/>
        <c:axId val="14034413"/>
      </c:barChart>
      <c:catAx>
        <c:axId val="1647246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4034413"/>
        <c:crosses val="autoZero"/>
        <c:auto val="1"/>
        <c:lblOffset val="100"/>
        <c:tickLblSkip val="1"/>
        <c:noMultiLvlLbl val="0"/>
      </c:catAx>
      <c:valAx>
        <c:axId val="1403441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4724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numCache>
            </c:numRef>
          </c:val>
        </c:ser>
        <c:overlap val="100"/>
        <c:axId val="59200854"/>
        <c:axId val="63045639"/>
      </c:barChart>
      <c:catAx>
        <c:axId val="5920085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3045639"/>
        <c:crosses val="autoZero"/>
        <c:auto val="1"/>
        <c:lblOffset val="100"/>
        <c:tickLblSkip val="1"/>
        <c:noMultiLvlLbl val="0"/>
      </c:catAx>
      <c:valAx>
        <c:axId val="6304563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20085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numCache>
            </c:numRef>
          </c:val>
        </c:ser>
        <c:axId val="30539840"/>
        <c:axId val="6423105"/>
      </c:barChart>
      <c:catAx>
        <c:axId val="3053984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6423105"/>
        <c:crosses val="autoZero"/>
        <c:auto val="1"/>
        <c:lblOffset val="100"/>
        <c:tickLblSkip val="1"/>
        <c:noMultiLvlLbl val="0"/>
      </c:catAx>
      <c:valAx>
        <c:axId val="642310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5398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Jul-11</c:v>
                </c:pt>
                <c:pt idx="1">
                  <c:v>Aug-11</c:v>
                </c:pt>
                <c:pt idx="2">
                  <c:v>Sep-11</c:v>
                </c:pt>
                <c:pt idx="3">
                  <c:v>Oct-11</c:v>
                </c:pt>
                <c:pt idx="4">
                  <c:v>Nov-11</c:v>
                </c:pt>
                <c:pt idx="5">
                  <c:v>Dec-11</c:v>
                </c:pt>
                <c:pt idx="6">
                  <c:v>Jan-12</c:v>
                </c:pt>
                <c:pt idx="7">
                  <c:v>Feb-12</c:v>
                </c:pt>
                <c:pt idx="8">
                  <c:v>Mar-12</c:v>
                </c:pt>
                <c:pt idx="9">
                  <c:v>Apr-12</c:v>
                </c:pt>
                <c:pt idx="10">
                  <c:v>May-12</c:v>
                </c:pt>
                <c:pt idx="11">
                  <c:v>Jun-12</c:v>
                </c:pt>
              </c:strCache>
            </c:strRef>
          </c:cat>
          <c:val>
            <c:numRef>
              <c:f>Data!$L$5:$L$16</c:f>
              <c:numCache>
                <c:ptCount val="12"/>
                <c:pt idx="0">
                  <c:v>0.8131326949384405</c:v>
                </c:pt>
              </c:numCache>
            </c:numRef>
          </c:val>
        </c:ser>
        <c:axId val="57807946"/>
        <c:axId val="50509467"/>
      </c:barChart>
      <c:catAx>
        <c:axId val="57807946"/>
        <c:scaling>
          <c:orientation val="minMax"/>
        </c:scaling>
        <c:axPos val="b"/>
        <c:delete val="1"/>
        <c:majorTickMark val="out"/>
        <c:minorTickMark val="none"/>
        <c:tickLblPos val="nextTo"/>
        <c:crossAx val="50509467"/>
        <c:crosses val="autoZero"/>
        <c:auto val="1"/>
        <c:lblOffset val="100"/>
        <c:tickLblSkip val="1"/>
        <c:noMultiLvlLbl val="0"/>
      </c:catAx>
      <c:valAx>
        <c:axId val="5050946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8079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17</c:v>
                </c:pt>
                <c:pt idx="1">
                  <c:v>8</c:v>
                </c:pt>
                <c:pt idx="2">
                  <c:v>11</c:v>
                </c:pt>
                <c:pt idx="3">
                  <c:v>21</c:v>
                </c:pt>
                <c:pt idx="4">
                  <c:v>11</c:v>
                </c:pt>
                <c:pt idx="5">
                  <c:v>22</c:v>
                </c:pt>
                <c:pt idx="6">
                  <c:v>33</c:v>
                </c:pt>
                <c:pt idx="7">
                  <c:v>37</c:v>
                </c:pt>
                <c:pt idx="8">
                  <c:v>47</c:v>
                </c:pt>
                <c:pt idx="9">
                  <c:v>53</c:v>
                </c:pt>
                <c:pt idx="10">
                  <c:v>31</c:v>
                </c:pt>
                <c:pt idx="11">
                  <c:v>33</c:v>
                </c:pt>
                <c:pt idx="12">
                  <c:v>35</c:v>
                </c:pt>
                <c:pt idx="13">
                  <c:v>16</c:v>
                </c:pt>
                <c:pt idx="14">
                  <c:v>9</c:v>
                </c:pt>
                <c:pt idx="15">
                  <c:v>4</c:v>
                </c:pt>
                <c:pt idx="16">
                  <c:v>2</c:v>
                </c:pt>
                <c:pt idx="17">
                  <c:v>0</c:v>
                </c:pt>
                <c:pt idx="18">
                  <c:v>0</c:v>
                </c:pt>
              </c:numCache>
            </c:numRef>
          </c:val>
        </c:ser>
        <c:axId val="51932020"/>
        <c:axId val="64734997"/>
      </c:barChart>
      <c:catAx>
        <c:axId val="5193202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734997"/>
        <c:crosses val="autoZero"/>
        <c:auto val="1"/>
        <c:lblOffset val="100"/>
        <c:tickLblSkip val="1"/>
        <c:noMultiLvlLbl val="0"/>
      </c:catAx>
      <c:valAx>
        <c:axId val="6473499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19320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Jul-11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0.31447963800904977</c:v>
                </c:pt>
                <c:pt idx="1">
                  <c:v>0.09276018099547512</c:v>
                </c:pt>
                <c:pt idx="2">
                  <c:v>0.20135746606334842</c:v>
                </c:pt>
                <c:pt idx="3">
                  <c:v>0.058823529411764705</c:v>
                </c:pt>
                <c:pt idx="4">
                  <c:v>0.042986425339366516</c:v>
                </c:pt>
                <c:pt idx="5">
                  <c:v>0.0746606334841629</c:v>
                </c:pt>
                <c:pt idx="6">
                  <c:v>0.01583710407239819</c:v>
                </c:pt>
                <c:pt idx="7">
                  <c:v>0.19909502262443438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0.31447963800904977</c:v>
                </c:pt>
                <c:pt idx="1">
                  <c:v>0.09276018099547512</c:v>
                </c:pt>
                <c:pt idx="2">
                  <c:v>0.20135746606334842</c:v>
                </c:pt>
                <c:pt idx="3">
                  <c:v>0.058823529411764705</c:v>
                </c:pt>
                <c:pt idx="4">
                  <c:v>0.042986425339366516</c:v>
                </c:pt>
                <c:pt idx="5">
                  <c:v>0.0746606334841629</c:v>
                </c:pt>
                <c:pt idx="6">
                  <c:v>0.01583710407239819</c:v>
                </c:pt>
                <c:pt idx="7">
                  <c:v>0.19909502262443438</c:v>
                </c:pt>
              </c:numCache>
            </c:numRef>
          </c:val>
        </c:ser>
        <c:axId val="53233170"/>
        <c:axId val="9336483"/>
      </c:barChart>
      <c:catAx>
        <c:axId val="5323317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9336483"/>
        <c:crosses val="autoZero"/>
        <c:auto val="1"/>
        <c:lblOffset val="100"/>
        <c:tickLblSkip val="1"/>
        <c:noMultiLvlLbl val="0"/>
      </c:catAx>
      <c:valAx>
        <c:axId val="933648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2331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Jul-11</c:v>
                </c:pt>
                <c:pt idx="1">
                  <c:v>Aug-11</c:v>
                </c:pt>
                <c:pt idx="2">
                  <c:v>Sep-11</c:v>
                </c:pt>
                <c:pt idx="3">
                  <c:v>Oct-11</c:v>
                </c:pt>
                <c:pt idx="4">
                  <c:v>Nov-11</c:v>
                </c:pt>
                <c:pt idx="5">
                  <c:v>Dec-11</c:v>
                </c:pt>
                <c:pt idx="6">
                  <c:v>Jan-12</c:v>
                </c:pt>
                <c:pt idx="7">
                  <c:v>Feb-12</c:v>
                </c:pt>
                <c:pt idx="8">
                  <c:v>Mar-12</c:v>
                </c:pt>
                <c:pt idx="9">
                  <c:v>Apr-12</c:v>
                </c:pt>
                <c:pt idx="10">
                  <c:v>May-12</c:v>
                </c:pt>
                <c:pt idx="11">
                  <c:v>Jun-12</c:v>
                </c:pt>
              </c:strCache>
            </c:strRef>
          </c:cat>
          <c:val>
            <c:numRef>
              <c:f>Data!$O$5:$O$16</c:f>
              <c:numCache>
                <c:ptCount val="12"/>
                <c:pt idx="0">
                  <c:v>20.07859078590786</c:v>
                </c:pt>
              </c:numCache>
            </c:numRef>
          </c:val>
        </c:ser>
        <c:axId val="16919484"/>
        <c:axId val="18057629"/>
      </c:barChart>
      <c:catAx>
        <c:axId val="16919484"/>
        <c:scaling>
          <c:orientation val="minMax"/>
        </c:scaling>
        <c:axPos val="b"/>
        <c:delete val="1"/>
        <c:majorTickMark val="out"/>
        <c:minorTickMark val="none"/>
        <c:tickLblPos val="nextTo"/>
        <c:crossAx val="18057629"/>
        <c:crosses val="autoZero"/>
        <c:auto val="1"/>
        <c:lblOffset val="100"/>
        <c:tickLblSkip val="1"/>
        <c:noMultiLvlLbl val="0"/>
      </c:catAx>
      <c:valAx>
        <c:axId val="1805762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9194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144</c:v>
                </c:pt>
                <c:pt idx="1">
                  <c:v>71</c:v>
                </c:pt>
                <c:pt idx="2">
                  <c:v>25</c:v>
                </c:pt>
                <c:pt idx="3">
                  <c:v>22</c:v>
                </c:pt>
                <c:pt idx="4">
                  <c:v>22</c:v>
                </c:pt>
                <c:pt idx="5">
                  <c:v>24</c:v>
                </c:pt>
                <c:pt idx="6">
                  <c:v>28</c:v>
                </c:pt>
                <c:pt idx="7">
                  <c:v>23</c:v>
                </c:pt>
                <c:pt idx="8">
                  <c:v>7</c:v>
                </c:pt>
                <c:pt idx="9">
                  <c:v>1</c:v>
                </c:pt>
                <c:pt idx="10">
                  <c:v>0</c:v>
                </c:pt>
                <c:pt idx="11">
                  <c:v>2</c:v>
                </c:pt>
              </c:numCache>
            </c:numRef>
          </c:val>
        </c:ser>
        <c:axId val="28300934"/>
        <c:axId val="53381815"/>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0.3902439024390244</c:v>
                </c:pt>
                <c:pt idx="1">
                  <c:v>0.5826558265582655</c:v>
                </c:pt>
                <c:pt idx="2">
                  <c:v>0.6504065040650406</c:v>
                </c:pt>
                <c:pt idx="3">
                  <c:v>0.7100271002710027</c:v>
                </c:pt>
                <c:pt idx="4">
                  <c:v>0.7696476964769647</c:v>
                </c:pt>
                <c:pt idx="5">
                  <c:v>0.8346883468834688</c:v>
                </c:pt>
                <c:pt idx="6">
                  <c:v>0.9105691056910569</c:v>
                </c:pt>
                <c:pt idx="7">
                  <c:v>0.9728997289972899</c:v>
                </c:pt>
                <c:pt idx="8">
                  <c:v>0.991869918699187</c:v>
                </c:pt>
                <c:pt idx="9">
                  <c:v>0.994579945799458</c:v>
                </c:pt>
                <c:pt idx="10">
                  <c:v>0.994579945799458</c:v>
                </c:pt>
                <c:pt idx="11">
                  <c:v>1</c:v>
                </c:pt>
              </c:numCache>
            </c:numRef>
          </c:val>
          <c:smooth val="0"/>
        </c:ser>
        <c:axId val="10674288"/>
        <c:axId val="28959729"/>
      </c:lineChart>
      <c:catAx>
        <c:axId val="28300934"/>
        <c:scaling>
          <c:orientation val="minMax"/>
        </c:scaling>
        <c:axPos val="b"/>
        <c:delete val="0"/>
        <c:numFmt formatCode="General" sourceLinked="1"/>
        <c:majorTickMark val="cross"/>
        <c:minorTickMark val="none"/>
        <c:tickLblPos val="nextTo"/>
        <c:spPr>
          <a:ln w="3175">
            <a:solidFill>
              <a:srgbClr val="000000"/>
            </a:solidFill>
          </a:ln>
        </c:spPr>
        <c:crossAx val="53381815"/>
        <c:crosses val="autoZero"/>
        <c:auto val="0"/>
        <c:lblOffset val="100"/>
        <c:tickLblSkip val="1"/>
        <c:noMultiLvlLbl val="0"/>
      </c:catAx>
      <c:valAx>
        <c:axId val="53381815"/>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8300934"/>
        <c:crossesAt val="1"/>
        <c:crossBetween val="between"/>
        <c:dispUnits/>
      </c:valAx>
      <c:catAx>
        <c:axId val="10674288"/>
        <c:scaling>
          <c:orientation val="minMax"/>
        </c:scaling>
        <c:axPos val="b"/>
        <c:delete val="1"/>
        <c:majorTickMark val="out"/>
        <c:minorTickMark val="none"/>
        <c:tickLblPos val="nextTo"/>
        <c:crossAx val="28959729"/>
        <c:crosses val="autoZero"/>
        <c:auto val="0"/>
        <c:lblOffset val="100"/>
        <c:tickLblSkip val="1"/>
        <c:noMultiLvlLbl val="0"/>
      </c:catAx>
      <c:valAx>
        <c:axId val="28959729"/>
        <c:scaling>
          <c:orientation val="minMax"/>
          <c:max val="1"/>
        </c:scaling>
        <c:axPos val="l"/>
        <c:delete val="0"/>
        <c:numFmt formatCode="General" sourceLinked="1"/>
        <c:majorTickMark val="cross"/>
        <c:minorTickMark val="none"/>
        <c:tickLblPos val="nextTo"/>
        <c:spPr>
          <a:ln w="3175">
            <a:solidFill>
              <a:srgbClr val="000000"/>
            </a:solidFill>
          </a:ln>
        </c:spPr>
        <c:crossAx val="1067428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14</c:v>
                </c:pt>
                <c:pt idx="2">
                  <c:v>4</c:v>
                </c:pt>
                <c:pt idx="3">
                  <c:v>0</c:v>
                </c:pt>
                <c:pt idx="4">
                  <c:v>0</c:v>
                </c:pt>
                <c:pt idx="5">
                  <c:v>0</c:v>
                </c:pt>
                <c:pt idx="6">
                  <c:v>0</c:v>
                </c:pt>
                <c:pt idx="7">
                  <c:v>0</c:v>
                </c:pt>
                <c:pt idx="8">
                  <c:v>0</c:v>
                </c:pt>
                <c:pt idx="9">
                  <c:v>0</c:v>
                </c:pt>
              </c:numCache>
            </c:numRef>
          </c:val>
        </c:ser>
        <c:axId val="59310970"/>
        <c:axId val="64036683"/>
      </c:barChart>
      <c:catAx>
        <c:axId val="593109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036683"/>
        <c:crosses val="autoZero"/>
        <c:auto val="1"/>
        <c:lblOffset val="100"/>
        <c:tickLblSkip val="1"/>
        <c:noMultiLvlLbl val="0"/>
      </c:catAx>
      <c:valAx>
        <c:axId val="6403668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1097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35</c:v>
                </c:pt>
                <c:pt idx="1">
                  <c:v>36</c:v>
                </c:pt>
                <c:pt idx="2">
                  <c:v>14</c:v>
                </c:pt>
                <c:pt idx="3">
                  <c:v>16</c:v>
                </c:pt>
                <c:pt idx="4">
                  <c:v>7</c:v>
                </c:pt>
                <c:pt idx="5">
                  <c:v>1</c:v>
                </c:pt>
                <c:pt idx="6">
                  <c:v>5</c:v>
                </c:pt>
                <c:pt idx="7">
                  <c:v>0</c:v>
                </c:pt>
                <c:pt idx="8">
                  <c:v>0</c:v>
                </c:pt>
                <c:pt idx="9">
                  <c:v>0</c:v>
                </c:pt>
                <c:pt idx="10">
                  <c:v>0</c:v>
                </c:pt>
              </c:numCache>
            </c:numRef>
          </c:val>
        </c:ser>
        <c:axId val="39459236"/>
        <c:axId val="19588805"/>
      </c:barChart>
      <c:catAx>
        <c:axId val="3945923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588805"/>
        <c:crosses val="autoZero"/>
        <c:auto val="1"/>
        <c:lblOffset val="100"/>
        <c:tickLblSkip val="1"/>
        <c:noMultiLvlLbl val="0"/>
      </c:catAx>
      <c:valAx>
        <c:axId val="1958880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5923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Jul-11</c:v>
                </c:pt>
                <c:pt idx="1">
                  <c:v>Aug-11</c:v>
                </c:pt>
                <c:pt idx="2">
                  <c:v>Sep-11</c:v>
                </c:pt>
                <c:pt idx="3">
                  <c:v>Oct-11</c:v>
                </c:pt>
                <c:pt idx="4">
                  <c:v>Nov-11</c:v>
                </c:pt>
                <c:pt idx="5">
                  <c:v>Dec-11</c:v>
                </c:pt>
                <c:pt idx="6">
                  <c:v>Jan-12</c:v>
                </c:pt>
                <c:pt idx="7">
                  <c:v>Feb-12</c:v>
                </c:pt>
                <c:pt idx="8">
                  <c:v>Mar-12</c:v>
                </c:pt>
                <c:pt idx="9">
                  <c:v>Apr-12</c:v>
                </c:pt>
                <c:pt idx="10">
                  <c:v>May-12</c:v>
                </c:pt>
                <c:pt idx="11">
                  <c:v>Jun-12</c:v>
                </c:pt>
              </c:strCache>
            </c:strRef>
          </c:cat>
          <c:val>
            <c:numRef>
              <c:f>Data!$J$5:$J$16</c:f>
              <c:numCache>
                <c:ptCount val="12"/>
                <c:pt idx="0">
                  <c:v>3658</c:v>
                </c:pt>
              </c:numCache>
            </c:numRef>
          </c:val>
        </c:ser>
        <c:axId val="42081518"/>
        <c:axId val="43189343"/>
      </c:barChart>
      <c:catAx>
        <c:axId val="42081518"/>
        <c:scaling>
          <c:orientation val="minMax"/>
        </c:scaling>
        <c:axPos val="b"/>
        <c:delete val="1"/>
        <c:majorTickMark val="out"/>
        <c:minorTickMark val="none"/>
        <c:tickLblPos val="nextTo"/>
        <c:crossAx val="43189343"/>
        <c:crosses val="autoZero"/>
        <c:auto val="1"/>
        <c:lblOffset val="100"/>
        <c:tickLblSkip val="1"/>
        <c:noMultiLvlLbl val="0"/>
      </c:catAx>
      <c:valAx>
        <c:axId val="4318934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0815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0</c:v>
                </c:pt>
                <c:pt idx="2">
                  <c:v>2</c:v>
                </c:pt>
                <c:pt idx="3">
                  <c:v>12</c:v>
                </c:pt>
                <c:pt idx="4">
                  <c:v>6</c:v>
                </c:pt>
                <c:pt idx="5">
                  <c:v>3</c:v>
                </c:pt>
                <c:pt idx="6">
                  <c:v>3</c:v>
                </c:pt>
                <c:pt idx="7">
                  <c:v>4</c:v>
                </c:pt>
                <c:pt idx="8">
                  <c:v>1</c:v>
                </c:pt>
                <c:pt idx="9">
                  <c:v>0</c:v>
                </c:pt>
              </c:numCache>
            </c:numRef>
          </c:val>
        </c:ser>
        <c:axId val="53159768"/>
        <c:axId val="8675865"/>
      </c:barChart>
      <c:catAx>
        <c:axId val="5315976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675865"/>
        <c:crosses val="autoZero"/>
        <c:auto val="1"/>
        <c:lblOffset val="100"/>
        <c:tickLblSkip val="1"/>
        <c:noMultiLvlLbl val="0"/>
      </c:catAx>
      <c:valAx>
        <c:axId val="867586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5976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Jul-11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c:v>
                </c:pt>
                <c:pt idx="1">
                  <c:v>0.28860759493670884</c:v>
                </c:pt>
                <c:pt idx="2">
                  <c:v>0.060759493670886074</c:v>
                </c:pt>
                <c:pt idx="3">
                  <c:v>0.053164556962025315</c:v>
                </c:pt>
                <c:pt idx="4">
                  <c:v>0.05822784810126582</c:v>
                </c:pt>
                <c:pt idx="5">
                  <c:v>0.07341772151898734</c:v>
                </c:pt>
                <c:pt idx="6">
                  <c:v>0.002531645569620253</c:v>
                </c:pt>
                <c:pt idx="7">
                  <c:v>0.06329113924050633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c:v>
                </c:pt>
                <c:pt idx="1">
                  <c:v>0.28860759493670884</c:v>
                </c:pt>
                <c:pt idx="2">
                  <c:v>0.060759493670886074</c:v>
                </c:pt>
                <c:pt idx="3">
                  <c:v>0.053164556962025315</c:v>
                </c:pt>
                <c:pt idx="4">
                  <c:v>0.05822784810126582</c:v>
                </c:pt>
                <c:pt idx="5">
                  <c:v>0.07341772151898734</c:v>
                </c:pt>
                <c:pt idx="6">
                  <c:v>0.002531645569620253</c:v>
                </c:pt>
                <c:pt idx="7">
                  <c:v>0.06329113924050633</c:v>
                </c:pt>
              </c:numCache>
            </c:numRef>
          </c:val>
        </c:ser>
        <c:axId val="10973922"/>
        <c:axId val="31656435"/>
      </c:barChart>
      <c:catAx>
        <c:axId val="1097392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1656435"/>
        <c:crosses val="autoZero"/>
        <c:auto val="1"/>
        <c:lblOffset val="100"/>
        <c:tickLblSkip val="1"/>
        <c:noMultiLvlLbl val="0"/>
      </c:catAx>
      <c:valAx>
        <c:axId val="3165643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973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5" t="s">
        <v>40</v>
      </c>
      <c r="B1" s="156"/>
    </row>
    <row r="2" spans="1:2" ht="15.75">
      <c r="A2" s="157"/>
      <c r="B2" s="157"/>
    </row>
    <row r="3" spans="1:2" ht="21">
      <c r="A3" s="158" t="s">
        <v>47</v>
      </c>
      <c r="B3" s="159"/>
    </row>
    <row r="4" spans="1:2" ht="15">
      <c r="A4" s="52"/>
      <c r="B4" s="52"/>
    </row>
    <row r="5" spans="1:2" ht="15">
      <c r="A5" s="52" t="s">
        <v>114</v>
      </c>
      <c r="B5" s="52"/>
    </row>
    <row r="6" spans="1:2" ht="15">
      <c r="A6" s="52"/>
      <c r="B6" s="52" t="s">
        <v>217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130</v>
      </c>
    </row>
    <row r="15" spans="1:2" ht="15">
      <c r="A15" s="52"/>
      <c r="B15" s="52" t="s">
        <v>131</v>
      </c>
    </row>
    <row r="16" spans="1:2" ht="15">
      <c r="A16" s="52"/>
      <c r="B16" s="52" t="s">
        <v>132</v>
      </c>
    </row>
    <row r="17" spans="1:2" ht="15">
      <c r="A17" s="52"/>
      <c r="B17" s="52" t="s">
        <v>133</v>
      </c>
    </row>
    <row r="18" spans="1:2" ht="15">
      <c r="A18" s="52"/>
      <c r="B18" s="52" t="s">
        <v>134</v>
      </c>
    </row>
    <row r="19" spans="1:2" ht="15">
      <c r="A19" s="52"/>
      <c r="B19" s="52" t="s">
        <v>135</v>
      </c>
    </row>
    <row r="20" spans="1:2" ht="15">
      <c r="A20" s="52"/>
      <c r="B20" s="52" t="s">
        <v>218</v>
      </c>
    </row>
    <row r="21" spans="1:2" ht="15">
      <c r="A21" s="52"/>
      <c r="B21" s="52"/>
    </row>
    <row r="22" spans="1:3" ht="68.25" customHeight="1">
      <c r="A22" s="118" t="s">
        <v>112</v>
      </c>
      <c r="B22" s="53" t="s">
        <v>220</v>
      </c>
      <c r="C22" s="40"/>
    </row>
    <row r="23" spans="1:2" ht="15">
      <c r="A23" s="52"/>
      <c r="B23" s="52"/>
    </row>
    <row r="24" spans="1:2" ht="15">
      <c r="A24" s="117" t="s">
        <v>43</v>
      </c>
      <c r="B24" s="52"/>
    </row>
    <row r="25" spans="1:2" ht="22.5" customHeight="1">
      <c r="A25" s="52"/>
      <c r="B25" s="52" t="s">
        <v>136</v>
      </c>
    </row>
    <row r="26" spans="1:2" ht="18.75" customHeight="1">
      <c r="A26" s="52"/>
      <c r="B26" s="52" t="s">
        <v>137</v>
      </c>
    </row>
    <row r="27" spans="1:2" ht="18.75" customHeight="1">
      <c r="A27" s="52"/>
      <c r="B27" s="52" t="s">
        <v>138</v>
      </c>
    </row>
    <row r="28" spans="1:2" ht="18.75" customHeight="1">
      <c r="A28" s="52"/>
      <c r="B28" s="52" t="s">
        <v>139</v>
      </c>
    </row>
    <row r="29" spans="1:2" ht="18.75" customHeight="1">
      <c r="A29" s="52"/>
      <c r="B29" s="52" t="s">
        <v>140</v>
      </c>
    </row>
    <row r="30" spans="1:2" ht="18.75" customHeight="1">
      <c r="A30" s="52"/>
      <c r="B30" s="52" t="s">
        <v>141</v>
      </c>
    </row>
    <row r="31" spans="1:2" ht="18.75" customHeight="1">
      <c r="A31" s="52"/>
      <c r="B31" s="52" t="s">
        <v>142</v>
      </c>
    </row>
    <row r="32" spans="1:2" ht="18.75" customHeight="1">
      <c r="A32" s="52"/>
      <c r="B32" s="52" t="s">
        <v>143</v>
      </c>
    </row>
    <row r="33" spans="1:2" ht="18.75" customHeight="1">
      <c r="A33" s="52"/>
      <c r="B33" s="52" t="s">
        <v>144</v>
      </c>
    </row>
    <row r="34" spans="1:2" ht="18.75" customHeight="1">
      <c r="A34" s="52"/>
      <c r="B34" s="52" t="s">
        <v>145</v>
      </c>
    </row>
    <row r="35" spans="1:2" ht="18.75" customHeight="1">
      <c r="A35" s="52"/>
      <c r="B35" s="52" t="s">
        <v>146</v>
      </c>
    </row>
    <row r="36" spans="1:2" ht="18.75" customHeight="1">
      <c r="A36" s="52"/>
      <c r="B36" s="52" t="s">
        <v>147</v>
      </c>
    </row>
    <row r="37" spans="1:2" ht="18.75" customHeight="1">
      <c r="A37" s="52"/>
      <c r="B37" s="52" t="s">
        <v>148</v>
      </c>
    </row>
    <row r="38" spans="1:2" ht="18.75" customHeight="1">
      <c r="A38" s="52"/>
      <c r="B38" s="52"/>
    </row>
    <row r="39" spans="1:2" ht="22.5" customHeight="1">
      <c r="A39" s="118" t="s">
        <v>149</v>
      </c>
      <c r="B39" s="54"/>
    </row>
    <row r="40" spans="1:2" ht="29.25" customHeight="1">
      <c r="A40" s="52"/>
      <c r="B40" s="55" t="s">
        <v>150</v>
      </c>
    </row>
    <row r="41" spans="1:2" ht="44.25" customHeight="1">
      <c r="A41" s="52"/>
      <c r="B41" s="56" t="s">
        <v>151</v>
      </c>
    </row>
    <row r="42" spans="1:2" ht="26.25" customHeight="1">
      <c r="A42" s="52"/>
      <c r="B42" s="56" t="s">
        <v>152</v>
      </c>
    </row>
    <row r="43" spans="1:2" ht="25.5" customHeight="1">
      <c r="A43" s="52"/>
      <c r="B43" s="56" t="s">
        <v>214</v>
      </c>
    </row>
    <row r="44" spans="1:2" ht="57" customHeight="1">
      <c r="A44" s="52"/>
      <c r="B44" s="56" t="s">
        <v>153</v>
      </c>
    </row>
    <row r="45" spans="1:2" ht="41.25" customHeight="1">
      <c r="A45" s="52"/>
      <c r="B45" s="56" t="s">
        <v>154</v>
      </c>
    </row>
    <row r="46" spans="1:2" ht="40.5" customHeight="1">
      <c r="A46" s="52"/>
      <c r="B46" s="56" t="s">
        <v>155</v>
      </c>
    </row>
    <row r="47" spans="1:2" ht="22.5" customHeight="1">
      <c r="A47" s="52"/>
      <c r="B47" s="56" t="s">
        <v>156</v>
      </c>
    </row>
    <row r="48" spans="1:2" s="5" customFormat="1" ht="15">
      <c r="A48" s="54"/>
      <c r="B48" s="56"/>
    </row>
    <row r="49" spans="1:2" s="5" customFormat="1" ht="22.5" customHeight="1">
      <c r="A49" s="119" t="s">
        <v>113</v>
      </c>
      <c r="B49" s="55"/>
    </row>
    <row r="50" spans="1:2" s="5" customFormat="1" ht="36" customHeight="1">
      <c r="A50" s="54"/>
      <c r="B50" s="57" t="s">
        <v>215</v>
      </c>
    </row>
    <row r="51" spans="1:2" s="5" customFormat="1" ht="36.75" customHeight="1">
      <c r="A51" s="54"/>
      <c r="B51" s="57" t="s">
        <v>216</v>
      </c>
    </row>
    <row r="52" spans="1:2" s="5" customFormat="1" ht="26.25" customHeight="1">
      <c r="A52" s="54"/>
      <c r="B52" s="57" t="s">
        <v>157</v>
      </c>
    </row>
    <row r="53" spans="1:2" s="5" customFormat="1" ht="35.25" customHeight="1">
      <c r="A53" s="54"/>
      <c r="B53" s="57" t="s">
        <v>219</v>
      </c>
    </row>
    <row r="54" spans="1:2" s="5" customFormat="1" ht="37.5" customHeight="1">
      <c r="A54" s="54"/>
      <c r="B54" s="57" t="s">
        <v>158</v>
      </c>
    </row>
    <row r="55" spans="1:2" s="5" customFormat="1" ht="21.75" customHeight="1">
      <c r="A55" s="54"/>
      <c r="B55" s="57" t="s">
        <v>159</v>
      </c>
    </row>
    <row r="56" spans="1:2" s="5" customFormat="1" ht="15">
      <c r="A56" s="54"/>
      <c r="B56" s="57" t="s">
        <v>160</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0" t="str">
        <f>Data!R34&amp;"9"</f>
        <v>CSA Monthly Report for July 2011, Report 9</v>
      </c>
      <c r="B1" s="164"/>
      <c r="C1" s="164"/>
      <c r="D1" s="164"/>
      <c r="E1" s="164"/>
      <c r="F1" s="164"/>
      <c r="G1" s="164"/>
      <c r="H1" s="164"/>
      <c r="I1" s="164"/>
      <c r="J1" s="164"/>
      <c r="K1" s="164"/>
      <c r="L1" s="164"/>
      <c r="M1" s="165"/>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Jul-11 (%)</v>
      </c>
      <c r="D28" s="90">
        <f>Data!C105</f>
        <v>0.4</v>
      </c>
      <c r="E28" s="90">
        <f>Data!C106</f>
        <v>0.28860759493670884</v>
      </c>
      <c r="F28" s="90">
        <f>Data!C107</f>
        <v>0.060759493670886074</v>
      </c>
      <c r="G28" s="90">
        <f>Data!C108</f>
        <v>0.053164556962025315</v>
      </c>
      <c r="H28" s="90">
        <f>Data!C109</f>
        <v>0.05822784810126582</v>
      </c>
      <c r="I28" s="90">
        <f>Data!C110</f>
        <v>0.07341772151898734</v>
      </c>
      <c r="J28" s="90">
        <f>Data!C111</f>
        <v>0.002531645569620253</v>
      </c>
      <c r="K28" s="90">
        <f>Data!C112</f>
        <v>0.06329113924050633</v>
      </c>
      <c r="L28" s="81"/>
      <c r="M28" s="59"/>
    </row>
    <row r="29" spans="1:13" ht="15">
      <c r="A29" s="58"/>
      <c r="B29" s="71" t="s">
        <v>39</v>
      </c>
      <c r="C29" s="72" t="s">
        <v>44</v>
      </c>
      <c r="D29" s="90">
        <f>Data!G105</f>
        <v>0.4</v>
      </c>
      <c r="E29" s="90">
        <f>Data!G106</f>
        <v>0.28860759493670884</v>
      </c>
      <c r="F29" s="90">
        <f>Data!G107</f>
        <v>0.060759493670886074</v>
      </c>
      <c r="G29" s="90">
        <f>Data!G108</f>
        <v>0.053164556962025315</v>
      </c>
      <c r="H29" s="90">
        <f>Data!G109</f>
        <v>0.05822784810126582</v>
      </c>
      <c r="I29" s="90">
        <f>Data!G110</f>
        <v>0.07341772151898734</v>
      </c>
      <c r="J29" s="90">
        <f>Data!G111</f>
        <v>0.002531645569620253</v>
      </c>
      <c r="K29" s="90">
        <f>Data!G112</f>
        <v>0.06329113924050633</v>
      </c>
      <c r="L29" s="65" t="s">
        <v>0</v>
      </c>
      <c r="M29" s="59"/>
    </row>
    <row r="30" spans="1:13" ht="15">
      <c r="A30" s="58"/>
      <c r="B30" s="73"/>
      <c r="C30" s="68" t="str">
        <f>Data!C67</f>
        <v>Youth</v>
      </c>
      <c r="D30" s="91">
        <f>Data!B105</f>
        <v>158</v>
      </c>
      <c r="E30" s="91">
        <f>Data!B106</f>
        <v>114</v>
      </c>
      <c r="F30" s="91">
        <f>Data!B107</f>
        <v>24</v>
      </c>
      <c r="G30" s="91">
        <f>Data!B108</f>
        <v>21</v>
      </c>
      <c r="H30" s="91">
        <f>Data!B109</f>
        <v>23</v>
      </c>
      <c r="I30" s="91">
        <f>Data!B110</f>
        <v>29</v>
      </c>
      <c r="J30" s="91">
        <f>Data!B111</f>
        <v>1</v>
      </c>
      <c r="K30" s="91">
        <f>Data!B112</f>
        <v>25</v>
      </c>
      <c r="L30" s="74">
        <f>Data!B113</f>
        <v>395</v>
      </c>
      <c r="M30" s="59"/>
    </row>
    <row r="31" spans="1:13" ht="15">
      <c r="A31" s="58"/>
      <c r="B31" s="73"/>
      <c r="C31" s="72" t="s">
        <v>38</v>
      </c>
      <c r="D31" s="91">
        <f>Data!F105</f>
        <v>158</v>
      </c>
      <c r="E31" s="91">
        <f>Data!F106</f>
        <v>114</v>
      </c>
      <c r="F31" s="91">
        <f>Data!F107</f>
        <v>24</v>
      </c>
      <c r="G31" s="91">
        <f>Data!F108</f>
        <v>21</v>
      </c>
      <c r="H31" s="91">
        <f>Data!F109</f>
        <v>23</v>
      </c>
      <c r="I31" s="91">
        <f>Data!F110</f>
        <v>29</v>
      </c>
      <c r="J31" s="91">
        <f>Data!F111</f>
        <v>1</v>
      </c>
      <c r="K31" s="91">
        <f>Data!F112</f>
        <v>25</v>
      </c>
      <c r="L31" s="74">
        <f>Data!F113</f>
        <v>395</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8/17/2011.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0" t="str">
        <f>Data!R34&amp;"10"</f>
        <v>CSA Monthly Report for July 2011, Report 10</v>
      </c>
      <c r="B1" s="164"/>
      <c r="C1" s="164"/>
      <c r="D1" s="164"/>
      <c r="E1" s="164"/>
      <c r="F1" s="164"/>
      <c r="G1" s="164"/>
      <c r="H1" s="164"/>
      <c r="I1" s="164"/>
      <c r="J1" s="164"/>
      <c r="K1" s="164"/>
      <c r="L1" s="164"/>
      <c r="M1" s="16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Jul-11 (LOS)</v>
      </c>
      <c r="D28" s="110">
        <f>Data!B120</f>
        <v>10.847478730026973</v>
      </c>
      <c r="E28" s="110">
        <f>Data!B121</f>
        <v>4.886683922922061</v>
      </c>
      <c r="F28" s="110">
        <f>Data!B122</f>
        <v>4.893442622950819</v>
      </c>
      <c r="G28" s="110">
        <f>Data!B123</f>
        <v>8.124902419984386</v>
      </c>
      <c r="H28" s="110">
        <f>Data!B124</f>
        <v>5.864575908766929</v>
      </c>
      <c r="I28" s="110">
        <f>Data!B125</f>
        <v>7.925381571509327</v>
      </c>
      <c r="J28" s="110">
        <f>Data!B126</f>
        <v>14.131147540983607</v>
      </c>
      <c r="K28" s="110">
        <f>Data!B126</f>
        <v>14.131147540983607</v>
      </c>
      <c r="L28" s="81"/>
      <c r="M28" s="59"/>
    </row>
    <row r="29" spans="1:13" ht="15">
      <c r="A29" s="58"/>
      <c r="B29" s="71" t="s">
        <v>39</v>
      </c>
      <c r="C29" s="72" t="s">
        <v>105</v>
      </c>
      <c r="D29" s="110">
        <f>Data!F120</f>
        <v>10.847478730026973</v>
      </c>
      <c r="E29" s="110">
        <f>Data!F121</f>
        <v>4.886683922922061</v>
      </c>
      <c r="F29" s="110">
        <f>Data!F122</f>
        <v>4.893442622950819</v>
      </c>
      <c r="G29" s="110">
        <f>Data!F123</f>
        <v>8.124902419984386</v>
      </c>
      <c r="H29" s="110">
        <f>Data!F124</f>
        <v>5.864575908766929</v>
      </c>
      <c r="I29" s="110">
        <f>Data!F125</f>
        <v>7.925381571509327</v>
      </c>
      <c r="J29" s="110">
        <f>Data!F126</f>
        <v>14.131147540983607</v>
      </c>
      <c r="K29" s="110">
        <f>Data!F127</f>
        <v>7.644590163934427</v>
      </c>
      <c r="L29" s="65" t="s">
        <v>0</v>
      </c>
      <c r="M29" s="59"/>
    </row>
    <row r="30" spans="1:13" ht="15">
      <c r="A30" s="58"/>
      <c r="B30" s="73"/>
      <c r="C30" s="68" t="str">
        <f>Data!C67</f>
        <v>Youth</v>
      </c>
      <c r="D30" s="91">
        <f>Data!B105</f>
        <v>158</v>
      </c>
      <c r="E30" s="91">
        <f>Data!B106</f>
        <v>114</v>
      </c>
      <c r="F30" s="91">
        <f>Data!B107</f>
        <v>24</v>
      </c>
      <c r="G30" s="91">
        <f>Data!B108</f>
        <v>21</v>
      </c>
      <c r="H30" s="91">
        <f>Data!B109</f>
        <v>23</v>
      </c>
      <c r="I30" s="91">
        <f>Data!B110</f>
        <v>29</v>
      </c>
      <c r="J30" s="91">
        <f>Data!B111</f>
        <v>1</v>
      </c>
      <c r="K30" s="91">
        <f>Data!B112</f>
        <v>25</v>
      </c>
      <c r="L30" s="74">
        <f>Data!B113</f>
        <v>395</v>
      </c>
      <c r="M30" s="59"/>
    </row>
    <row r="31" spans="1:13" ht="15">
      <c r="A31" s="58"/>
      <c r="B31" s="73"/>
      <c r="C31" s="72" t="s">
        <v>38</v>
      </c>
      <c r="D31" s="91">
        <f>Data!F105</f>
        <v>158</v>
      </c>
      <c r="E31" s="91">
        <f>Data!F106</f>
        <v>114</v>
      </c>
      <c r="F31" s="91">
        <f>Data!F107</f>
        <v>24</v>
      </c>
      <c r="G31" s="91">
        <f>Data!F108</f>
        <v>21</v>
      </c>
      <c r="H31" s="91">
        <f>Data!F109</f>
        <v>23</v>
      </c>
      <c r="I31" s="91">
        <f>Data!F110</f>
        <v>29</v>
      </c>
      <c r="J31" s="91">
        <f>Data!F111</f>
        <v>1</v>
      </c>
      <c r="K31" s="91">
        <f>Data!F112</f>
        <v>25</v>
      </c>
      <c r="L31" s="74">
        <f>Data!F113</f>
        <v>395</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8/17/2011.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1" t="str">
        <f>Data!R34&amp;"11"</f>
        <v>CSA Monthly Report for July 2011, Report 11</v>
      </c>
      <c r="B2" s="172"/>
      <c r="C2" s="172"/>
      <c r="D2" s="172"/>
      <c r="E2" s="172"/>
      <c r="F2" s="172"/>
      <c r="G2" s="172"/>
      <c r="H2" s="172"/>
      <c r="I2" s="172"/>
      <c r="J2" s="172"/>
      <c r="K2" s="172"/>
      <c r="L2" s="172"/>
      <c r="M2" s="172"/>
      <c r="N2" s="173"/>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8/17/2011.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1" t="str">
        <f>Data!R34&amp;"12"</f>
        <v>CSA Monthly Report for July 2011, Report 12</v>
      </c>
      <c r="B2" s="172"/>
      <c r="C2" s="172"/>
      <c r="D2" s="172"/>
      <c r="E2" s="172"/>
      <c r="F2" s="172"/>
      <c r="G2" s="172"/>
      <c r="H2" s="172"/>
      <c r="I2" s="172"/>
      <c r="J2" s="172"/>
      <c r="K2" s="172"/>
      <c r="L2" s="172"/>
      <c r="M2" s="172"/>
      <c r="N2" s="173"/>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8/17/2011.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1" t="str">
        <f>Data!R34&amp;"13"</f>
        <v>CSA Monthly Report for July 2011, Report 13</v>
      </c>
      <c r="B2" s="172"/>
      <c r="C2" s="172"/>
      <c r="D2" s="172"/>
      <c r="E2" s="172"/>
      <c r="F2" s="172"/>
      <c r="G2" s="172"/>
      <c r="H2" s="172"/>
      <c r="I2" s="172"/>
      <c r="J2" s="172"/>
      <c r="K2" s="172"/>
      <c r="L2" s="172"/>
      <c r="M2" s="172"/>
      <c r="N2" s="173"/>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8/17/2011.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1" t="str">
        <f>Data!R34&amp;"14"</f>
        <v>CSA Monthly Report for July 2011, Report 14</v>
      </c>
      <c r="B2" s="172"/>
      <c r="C2" s="172"/>
      <c r="D2" s="172"/>
      <c r="E2" s="172"/>
      <c r="F2" s="172"/>
      <c r="G2" s="172"/>
      <c r="H2" s="172"/>
      <c r="I2" s="172"/>
      <c r="J2" s="172"/>
      <c r="K2" s="172"/>
      <c r="L2" s="172"/>
      <c r="M2" s="173"/>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9.728805003225172</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8/17/2011.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0" zoomScaleNormal="70" zoomScalePageLayoutView="0" workbookViewId="0" topLeftCell="A94">
      <selection activeCell="B128" sqref="B128"/>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74" t="s">
        <v>73</v>
      </c>
      <c r="J2" s="175"/>
      <c r="K2" s="176"/>
      <c r="L2" s="176"/>
      <c r="M2" s="150"/>
      <c r="N2" s="150"/>
      <c r="O2" s="122"/>
      <c r="P2" s="24"/>
      <c r="R2" t="s">
        <v>15</v>
      </c>
      <c r="S2">
        <v>1</v>
      </c>
      <c r="T2" s="2"/>
      <c r="U2">
        <v>7</v>
      </c>
      <c r="W2">
        <v>2011</v>
      </c>
    </row>
    <row r="3" spans="8:23" ht="15">
      <c r="H3" s="5"/>
      <c r="I3" s="18"/>
      <c r="J3" s="46">
        <v>3658</v>
      </c>
      <c r="K3" s="25">
        <v>2974.4393980848154</v>
      </c>
      <c r="L3" s="29">
        <v>0.8131326949384405</v>
      </c>
      <c r="M3" s="30">
        <v>114</v>
      </c>
      <c r="N3" s="31">
        <v>20.614035087719298</v>
      </c>
      <c r="O3" s="16">
        <v>20.07859078590786</v>
      </c>
      <c r="P3" s="143">
        <v>369</v>
      </c>
      <c r="R3" t="s">
        <v>50</v>
      </c>
      <c r="S3" s="5">
        <v>2012</v>
      </c>
      <c r="T3">
        <v>12</v>
      </c>
      <c r="U3" s="41"/>
      <c r="V3" s="5"/>
      <c r="W3" s="5"/>
    </row>
    <row r="4" spans="8:23" ht="45.75" thickBot="1">
      <c r="H4" s="5"/>
      <c r="I4" s="18" t="s">
        <v>28</v>
      </c>
      <c r="J4" s="27" t="s">
        <v>76</v>
      </c>
      <c r="K4" s="12" t="s">
        <v>74</v>
      </c>
      <c r="L4" s="28" t="s">
        <v>72</v>
      </c>
      <c r="M4" s="28" t="s">
        <v>83</v>
      </c>
      <c r="N4" s="28" t="s">
        <v>84</v>
      </c>
      <c r="O4" s="28" t="s">
        <v>115</v>
      </c>
      <c r="P4" s="144" t="s">
        <v>85</v>
      </c>
      <c r="W4" s="5"/>
    </row>
    <row r="5" spans="8:23" ht="15" customHeight="1">
      <c r="H5" s="5">
        <v>1</v>
      </c>
      <c r="I5" s="145" t="s">
        <v>178</v>
      </c>
      <c r="J5" s="46">
        <v>3658</v>
      </c>
      <c r="K5" s="46">
        <v>2974.4393980848154</v>
      </c>
      <c r="L5" s="148">
        <v>0.8131326949384405</v>
      </c>
      <c r="M5" s="46">
        <v>114</v>
      </c>
      <c r="N5" s="16">
        <v>20.614035087719298</v>
      </c>
      <c r="O5" s="120">
        <v>20.07859078590786</v>
      </c>
      <c r="P5" s="121">
        <v>369</v>
      </c>
      <c r="R5" s="126">
        <v>1</v>
      </c>
      <c r="S5" s="127" t="s">
        <v>178</v>
      </c>
      <c r="T5" s="122" t="s">
        <v>51</v>
      </c>
      <c r="U5" s="128">
        <v>11</v>
      </c>
      <c r="V5" s="128" t="s">
        <v>179</v>
      </c>
      <c r="W5" s="24" t="s">
        <v>162</v>
      </c>
    </row>
    <row r="6" spans="8:23" ht="15">
      <c r="H6" s="5">
        <v>2</v>
      </c>
      <c r="I6" s="145" t="s">
        <v>180</v>
      </c>
      <c r="J6" s="46"/>
      <c r="K6" s="46"/>
      <c r="L6" s="148"/>
      <c r="M6" s="46"/>
      <c r="N6" s="16"/>
      <c r="O6" s="120"/>
      <c r="P6" s="121"/>
      <c r="R6" s="18">
        <v>2</v>
      </c>
      <c r="S6" s="6" t="s">
        <v>180</v>
      </c>
      <c r="T6" s="5" t="s">
        <v>52</v>
      </c>
      <c r="U6" s="25">
        <v>11</v>
      </c>
      <c r="V6" s="25" t="s">
        <v>179</v>
      </c>
      <c r="W6" s="21" t="s">
        <v>163</v>
      </c>
    </row>
    <row r="7" spans="8:23" ht="15">
      <c r="H7" s="5">
        <v>3</v>
      </c>
      <c r="I7" s="145" t="s">
        <v>182</v>
      </c>
      <c r="J7" s="46"/>
      <c r="K7" s="46"/>
      <c r="L7" s="148"/>
      <c r="M7" s="46"/>
      <c r="N7" s="16"/>
      <c r="O7" s="120"/>
      <c r="P7" s="121"/>
      <c r="R7" s="18">
        <v>3</v>
      </c>
      <c r="S7" s="6" t="s">
        <v>182</v>
      </c>
      <c r="T7" s="5" t="s">
        <v>53</v>
      </c>
      <c r="U7" s="25">
        <v>11</v>
      </c>
      <c r="V7" s="25" t="s">
        <v>179</v>
      </c>
      <c r="W7" s="21" t="s">
        <v>164</v>
      </c>
    </row>
    <row r="8" spans="8:23" ht="15">
      <c r="H8" s="33">
        <v>4</v>
      </c>
      <c r="I8" s="145" t="s">
        <v>183</v>
      </c>
      <c r="J8" s="46"/>
      <c r="K8" s="46"/>
      <c r="L8" s="148"/>
      <c r="M8" s="46"/>
      <c r="N8" s="16"/>
      <c r="O8" s="120"/>
      <c r="P8" s="121"/>
      <c r="R8" s="18">
        <v>4</v>
      </c>
      <c r="S8" s="6" t="s">
        <v>183</v>
      </c>
      <c r="T8" s="5" t="s">
        <v>54</v>
      </c>
      <c r="U8" s="25">
        <v>11</v>
      </c>
      <c r="V8" s="25" t="s">
        <v>179</v>
      </c>
      <c r="W8" s="21" t="s">
        <v>165</v>
      </c>
    </row>
    <row r="9" spans="8:23" ht="15">
      <c r="H9" s="33">
        <v>5</v>
      </c>
      <c r="I9" s="145" t="s">
        <v>184</v>
      </c>
      <c r="J9" s="46"/>
      <c r="K9" s="46"/>
      <c r="L9" s="148"/>
      <c r="M9" s="46"/>
      <c r="N9" s="16"/>
      <c r="O9" s="120"/>
      <c r="P9" s="121"/>
      <c r="R9" s="18">
        <v>5</v>
      </c>
      <c r="S9" s="6" t="s">
        <v>184</v>
      </c>
      <c r="T9" s="5" t="s">
        <v>55</v>
      </c>
      <c r="U9" s="25">
        <v>11</v>
      </c>
      <c r="V9" s="25" t="s">
        <v>179</v>
      </c>
      <c r="W9" s="21" t="s">
        <v>166</v>
      </c>
    </row>
    <row r="10" spans="8:23" ht="15">
      <c r="H10" s="33">
        <v>6</v>
      </c>
      <c r="I10" s="145" t="s">
        <v>185</v>
      </c>
      <c r="J10" s="46"/>
      <c r="K10" s="46"/>
      <c r="L10" s="148"/>
      <c r="M10" s="46"/>
      <c r="N10" s="16"/>
      <c r="O10" s="120"/>
      <c r="P10" s="121"/>
      <c r="R10" s="18">
        <v>6</v>
      </c>
      <c r="S10" s="6" t="s">
        <v>185</v>
      </c>
      <c r="T10" s="5" t="s">
        <v>56</v>
      </c>
      <c r="U10" s="25">
        <v>11</v>
      </c>
      <c r="V10" s="25" t="s">
        <v>179</v>
      </c>
      <c r="W10" s="21" t="s">
        <v>167</v>
      </c>
    </row>
    <row r="11" spans="8:23" ht="15">
      <c r="H11" s="33">
        <v>7</v>
      </c>
      <c r="I11" s="145" t="s">
        <v>186</v>
      </c>
      <c r="J11" s="46"/>
      <c r="K11" s="46"/>
      <c r="L11" s="148"/>
      <c r="M11" s="46"/>
      <c r="N11" s="16"/>
      <c r="O11" s="120"/>
      <c r="P11" s="121"/>
      <c r="R11" s="18">
        <v>7</v>
      </c>
      <c r="S11" s="6" t="s">
        <v>186</v>
      </c>
      <c r="T11" s="5" t="s">
        <v>57</v>
      </c>
      <c r="U11" s="25">
        <v>12</v>
      </c>
      <c r="V11" s="25" t="s">
        <v>187</v>
      </c>
      <c r="W11" s="21" t="s">
        <v>168</v>
      </c>
    </row>
    <row r="12" spans="8:23" ht="15">
      <c r="H12" s="33">
        <v>8</v>
      </c>
      <c r="I12" s="145" t="s">
        <v>188</v>
      </c>
      <c r="J12" s="46"/>
      <c r="K12" s="46"/>
      <c r="L12" s="148"/>
      <c r="M12" s="46"/>
      <c r="N12" s="16"/>
      <c r="O12" s="120"/>
      <c r="P12" s="121"/>
      <c r="R12" s="18">
        <v>8</v>
      </c>
      <c r="S12" s="6" t="s">
        <v>188</v>
      </c>
      <c r="T12" s="5" t="s">
        <v>58</v>
      </c>
      <c r="U12" s="25">
        <v>12</v>
      </c>
      <c r="V12" s="25" t="s">
        <v>187</v>
      </c>
      <c r="W12" s="21" t="s">
        <v>169</v>
      </c>
    </row>
    <row r="13" spans="8:23" ht="15">
      <c r="H13" s="33">
        <v>9</v>
      </c>
      <c r="I13" s="145" t="s">
        <v>189</v>
      </c>
      <c r="J13" s="46"/>
      <c r="K13" s="46"/>
      <c r="L13" s="148"/>
      <c r="M13" s="46"/>
      <c r="N13" s="16"/>
      <c r="O13" s="120"/>
      <c r="P13" s="121"/>
      <c r="R13" s="18">
        <v>9</v>
      </c>
      <c r="S13" s="6" t="s">
        <v>189</v>
      </c>
      <c r="T13" s="5" t="s">
        <v>59</v>
      </c>
      <c r="U13" s="25">
        <v>12</v>
      </c>
      <c r="V13" s="25" t="s">
        <v>187</v>
      </c>
      <c r="W13" s="21" t="s">
        <v>170</v>
      </c>
    </row>
    <row r="14" spans="8:23" ht="15">
      <c r="H14" s="33">
        <v>10</v>
      </c>
      <c r="I14" s="145" t="s">
        <v>190</v>
      </c>
      <c r="J14" s="46"/>
      <c r="K14" s="46"/>
      <c r="L14" s="148"/>
      <c r="M14" s="46"/>
      <c r="N14" s="16"/>
      <c r="O14" s="120"/>
      <c r="P14" s="121"/>
      <c r="R14" s="18">
        <v>10</v>
      </c>
      <c r="S14" s="6" t="s">
        <v>190</v>
      </c>
      <c r="T14" s="5" t="s">
        <v>60</v>
      </c>
      <c r="U14" s="25">
        <v>12</v>
      </c>
      <c r="V14" s="25" t="s">
        <v>187</v>
      </c>
      <c r="W14" s="21" t="s">
        <v>171</v>
      </c>
    </row>
    <row r="15" spans="8:23" ht="15">
      <c r="H15" s="33">
        <v>11</v>
      </c>
      <c r="I15" s="145" t="s">
        <v>191</v>
      </c>
      <c r="J15" s="46"/>
      <c r="K15" s="46"/>
      <c r="L15" s="148"/>
      <c r="M15" s="46"/>
      <c r="N15" s="16"/>
      <c r="O15" s="120"/>
      <c r="P15" s="121"/>
      <c r="R15" s="18">
        <v>11</v>
      </c>
      <c r="S15" s="6" t="s">
        <v>191</v>
      </c>
      <c r="T15" s="5" t="s">
        <v>61</v>
      </c>
      <c r="U15" s="25">
        <v>12</v>
      </c>
      <c r="V15" s="25" t="s">
        <v>187</v>
      </c>
      <c r="W15" s="21" t="s">
        <v>61</v>
      </c>
    </row>
    <row r="16" spans="8:23" ht="15">
      <c r="H16" s="33">
        <v>12</v>
      </c>
      <c r="I16" s="145" t="s">
        <v>192</v>
      </c>
      <c r="J16" s="46"/>
      <c r="K16" s="46"/>
      <c r="L16" s="148"/>
      <c r="M16" s="46"/>
      <c r="N16" s="16"/>
      <c r="O16" s="120"/>
      <c r="P16" s="121"/>
      <c r="R16" s="18">
        <v>12</v>
      </c>
      <c r="S16" s="6" t="s">
        <v>192</v>
      </c>
      <c r="T16" s="5" t="s">
        <v>62</v>
      </c>
      <c r="U16" s="25">
        <v>12</v>
      </c>
      <c r="V16" s="25" t="s">
        <v>187</v>
      </c>
      <c r="W16" s="21" t="s">
        <v>172</v>
      </c>
    </row>
    <row r="17" spans="8:23" ht="15">
      <c r="H17" s="5"/>
      <c r="I17" s="129"/>
      <c r="J17" s="5">
        <v>395</v>
      </c>
      <c r="K17" s="16">
        <v>7.921560489728154</v>
      </c>
      <c r="L17" s="5"/>
      <c r="M17" s="5"/>
      <c r="N17" s="16"/>
      <c r="O17" s="5"/>
      <c r="P17" s="21"/>
      <c r="R17" s="18"/>
      <c r="S17" s="6"/>
      <c r="T17" s="5"/>
      <c r="U17" s="5"/>
      <c r="V17" s="6"/>
      <c r="W17" s="21"/>
    </row>
    <row r="18" spans="8:23" ht="45">
      <c r="H18" s="5"/>
      <c r="I18" s="18" t="s">
        <v>28</v>
      </c>
      <c r="J18" s="50" t="s">
        <v>122</v>
      </c>
      <c r="K18" s="28" t="s">
        <v>118</v>
      </c>
      <c r="L18" s="5"/>
      <c r="M18" s="5"/>
      <c r="N18" s="5"/>
      <c r="O18" s="5"/>
      <c r="P18" s="21"/>
      <c r="R18" s="129" t="s">
        <v>193</v>
      </c>
      <c r="S18" s="5"/>
      <c r="T18" s="5"/>
      <c r="U18" s="5"/>
      <c r="V18" s="5"/>
      <c r="W18" s="21"/>
    </row>
    <row r="19" spans="8:23" ht="15">
      <c r="H19" s="5">
        <v>1</v>
      </c>
      <c r="I19" s="145" t="s">
        <v>178</v>
      </c>
      <c r="J19" s="46">
        <v>395</v>
      </c>
      <c r="K19" s="120">
        <v>7.921560489728154</v>
      </c>
      <c r="L19" s="5"/>
      <c r="M19" s="5"/>
      <c r="N19" s="5"/>
      <c r="O19" s="5"/>
      <c r="P19" s="21"/>
      <c r="R19" s="129" t="s">
        <v>178</v>
      </c>
      <c r="S19" s="5"/>
      <c r="T19" s="5"/>
      <c r="U19" s="5"/>
      <c r="V19" s="5"/>
      <c r="W19" s="21"/>
    </row>
    <row r="20" spans="8:23" ht="15">
      <c r="H20" s="5">
        <v>2</v>
      </c>
      <c r="I20" s="145" t="s">
        <v>180</v>
      </c>
      <c r="J20" s="46"/>
      <c r="K20" s="120"/>
      <c r="L20" s="5"/>
      <c r="M20" s="5"/>
      <c r="N20" s="5"/>
      <c r="O20" s="5"/>
      <c r="P20" s="21"/>
      <c r="R20" s="130" t="s">
        <v>194</v>
      </c>
      <c r="S20" s="5"/>
      <c r="T20" s="5"/>
      <c r="U20" s="5"/>
      <c r="V20" s="5"/>
      <c r="W20" s="21"/>
    </row>
    <row r="21" spans="8:23" ht="15.75" thickBot="1">
      <c r="H21" s="5">
        <v>3</v>
      </c>
      <c r="I21" s="145" t="s">
        <v>182</v>
      </c>
      <c r="J21" s="46"/>
      <c r="K21" s="120"/>
      <c r="L21" s="5"/>
      <c r="M21" s="5"/>
      <c r="N21" s="5"/>
      <c r="O21" s="5"/>
      <c r="P21" s="21"/>
      <c r="R21" s="131" t="s">
        <v>195</v>
      </c>
      <c r="S21" s="7"/>
      <c r="T21" s="7"/>
      <c r="U21" s="7"/>
      <c r="V21" s="7"/>
      <c r="W21" s="19"/>
    </row>
    <row r="22" spans="6:23" ht="15">
      <c r="F22" s="5"/>
      <c r="H22" s="33">
        <v>4</v>
      </c>
      <c r="I22" s="145" t="s">
        <v>183</v>
      </c>
      <c r="J22" s="46"/>
      <c r="K22" s="120"/>
      <c r="L22" s="5"/>
      <c r="M22" s="5"/>
      <c r="N22" s="5"/>
      <c r="O22" s="5"/>
      <c r="P22" s="21"/>
      <c r="R22" s="5"/>
      <c r="S22" s="5"/>
      <c r="T22" s="5"/>
      <c r="U22" s="5"/>
      <c r="V22" s="5"/>
      <c r="W22" s="5"/>
    </row>
    <row r="23" spans="8:23" ht="15">
      <c r="H23" s="33">
        <v>5</v>
      </c>
      <c r="I23" s="145" t="s">
        <v>184</v>
      </c>
      <c r="J23" s="46"/>
      <c r="K23" s="120"/>
      <c r="L23" s="5"/>
      <c r="M23" s="5"/>
      <c r="N23" s="5"/>
      <c r="O23" s="5"/>
      <c r="P23" s="21"/>
      <c r="R23" s="5"/>
      <c r="S23" s="5"/>
      <c r="T23" s="5"/>
      <c r="U23" s="5"/>
      <c r="V23" s="6"/>
      <c r="W23" s="5"/>
    </row>
    <row r="24" spans="8:23" ht="15">
      <c r="H24" s="33">
        <v>6</v>
      </c>
      <c r="I24" s="145" t="s">
        <v>185</v>
      </c>
      <c r="J24" s="46"/>
      <c r="K24" s="120"/>
      <c r="L24" s="5"/>
      <c r="M24" s="5"/>
      <c r="N24" s="5"/>
      <c r="O24" s="5"/>
      <c r="P24" s="21"/>
      <c r="Q24" s="5"/>
      <c r="R24" s="5" t="s">
        <v>116</v>
      </c>
      <c r="S24" s="6"/>
      <c r="T24" s="5"/>
      <c r="V24" s="5"/>
      <c r="W24" s="5"/>
    </row>
    <row r="25" spans="8:23" ht="15">
      <c r="H25" s="33">
        <v>7</v>
      </c>
      <c r="I25" s="145" t="s">
        <v>186</v>
      </c>
      <c r="J25" s="46"/>
      <c r="K25" s="120"/>
      <c r="L25" s="5"/>
      <c r="M25" s="5"/>
      <c r="N25" s="5"/>
      <c r="O25" s="5"/>
      <c r="P25" s="21"/>
      <c r="Q25" s="5"/>
      <c r="S25" s="6"/>
      <c r="T25" s="5"/>
      <c r="U25" s="41">
        <v>40772</v>
      </c>
      <c r="V25" s="5"/>
      <c r="W25" s="5" t="s">
        <v>196</v>
      </c>
    </row>
    <row r="26" spans="8:23" ht="15">
      <c r="H26" s="33">
        <v>8</v>
      </c>
      <c r="I26" s="145" t="s">
        <v>188</v>
      </c>
      <c r="J26" s="46"/>
      <c r="K26" s="120"/>
      <c r="L26" s="5"/>
      <c r="M26" s="5"/>
      <c r="N26" s="5"/>
      <c r="O26" s="5"/>
      <c r="P26" s="21"/>
      <c r="Q26" s="5"/>
      <c r="S26" s="6"/>
      <c r="T26" s="5"/>
      <c r="V26" s="5"/>
      <c r="W26" s="5"/>
    </row>
    <row r="27" spans="8:23" ht="15">
      <c r="H27" s="33">
        <v>9</v>
      </c>
      <c r="I27" s="145" t="s">
        <v>189</v>
      </c>
      <c r="J27" s="46"/>
      <c r="K27" s="120"/>
      <c r="L27" s="5"/>
      <c r="M27" s="5"/>
      <c r="N27" s="5"/>
      <c r="O27" s="5"/>
      <c r="P27" s="21"/>
      <c r="Q27" s="5"/>
      <c r="R27" s="5" t="s">
        <v>197</v>
      </c>
      <c r="S27" s="6"/>
      <c r="T27" s="5"/>
      <c r="V27" s="5"/>
      <c r="W27" s="5"/>
    </row>
    <row r="28" spans="8:23" ht="15">
      <c r="H28" s="33">
        <v>10</v>
      </c>
      <c r="I28" s="145" t="s">
        <v>190</v>
      </c>
      <c r="J28" s="46"/>
      <c r="K28" s="120"/>
      <c r="L28" s="5"/>
      <c r="M28" s="5"/>
      <c r="N28" s="5"/>
      <c r="O28" s="5"/>
      <c r="P28" s="21"/>
      <c r="Q28" s="5"/>
      <c r="R28" s="5"/>
      <c r="S28" s="6"/>
      <c r="T28" s="5"/>
      <c r="V28" s="5"/>
      <c r="W28" s="5"/>
    </row>
    <row r="29" spans="8:18" ht="15">
      <c r="H29" s="33">
        <v>11</v>
      </c>
      <c r="I29" s="145" t="s">
        <v>191</v>
      </c>
      <c r="J29" s="46"/>
      <c r="K29" s="120"/>
      <c r="L29" s="5"/>
      <c r="M29" s="5"/>
      <c r="N29" s="5"/>
      <c r="O29" s="5"/>
      <c r="P29" s="21"/>
      <c r="Q29" s="5"/>
      <c r="R29" t="s">
        <v>129</v>
      </c>
    </row>
    <row r="30" spans="8:23" ht="15">
      <c r="H30" s="33">
        <v>12</v>
      </c>
      <c r="I30" s="145" t="s">
        <v>192</v>
      </c>
      <c r="J30" s="46"/>
      <c r="K30" s="120"/>
      <c r="L30" s="5"/>
      <c r="M30" s="5"/>
      <c r="N30" s="5"/>
      <c r="O30" s="5"/>
      <c r="P30" s="21"/>
      <c r="Q30" s="5"/>
      <c r="R30" s="184" t="s">
        <v>198</v>
      </c>
      <c r="S30" s="185"/>
      <c r="T30" s="185"/>
      <c r="U30" s="185"/>
      <c r="V30" s="185"/>
      <c r="W30" s="185"/>
    </row>
    <row r="31" spans="8:23" ht="15.75" thickBot="1">
      <c r="H31" s="5"/>
      <c r="I31" s="4"/>
      <c r="J31" s="7"/>
      <c r="K31" s="7"/>
      <c r="L31" s="7"/>
      <c r="M31" s="7"/>
      <c r="N31" s="7"/>
      <c r="O31" s="7"/>
      <c r="P31" s="19"/>
      <c r="Q31" s="5"/>
      <c r="S31" s="6"/>
      <c r="V31" s="5"/>
      <c r="W31" s="5"/>
    </row>
    <row r="32" ht="15.75" thickBot="1">
      <c r="R32" s="41" t="s">
        <v>199</v>
      </c>
    </row>
    <row r="33" spans="1:15" ht="23.25">
      <c r="A33" s="126"/>
      <c r="B33" s="122"/>
      <c r="C33" s="122"/>
      <c r="D33" s="122"/>
      <c r="E33" s="122"/>
      <c r="F33" s="146" t="s">
        <v>35</v>
      </c>
      <c r="G33" s="122"/>
      <c r="H33" s="122"/>
      <c r="I33" s="122"/>
      <c r="J33" s="122"/>
      <c r="K33" s="122"/>
      <c r="L33" s="122"/>
      <c r="M33" s="122"/>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213</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18" ht="15">
      <c r="A36" s="18" t="s">
        <v>31</v>
      </c>
      <c r="B36" s="16">
        <v>191.67000000000002</v>
      </c>
      <c r="C36" s="16"/>
      <c r="D36" s="16"/>
      <c r="E36" s="16"/>
      <c r="F36" s="16"/>
      <c r="G36" s="16"/>
      <c r="H36" s="16"/>
      <c r="I36" s="16"/>
      <c r="J36" s="16"/>
      <c r="K36" s="16"/>
      <c r="L36" s="16"/>
      <c r="M36" s="16"/>
      <c r="N36" s="124">
        <v>191.67000000000002</v>
      </c>
      <c r="O36" s="5"/>
      <c r="R36" t="s">
        <v>123</v>
      </c>
    </row>
    <row r="37" spans="1:15" ht="15">
      <c r="A37" s="18" t="s">
        <v>30</v>
      </c>
      <c r="B37" s="16">
        <v>156.6</v>
      </c>
      <c r="C37" s="16"/>
      <c r="D37" s="16"/>
      <c r="E37" s="16"/>
      <c r="F37" s="16"/>
      <c r="G37" s="16"/>
      <c r="H37" s="16"/>
      <c r="I37" s="16"/>
      <c r="J37" s="16"/>
      <c r="K37" s="16"/>
      <c r="L37" s="16"/>
      <c r="M37" s="16"/>
      <c r="N37" s="124">
        <v>156.6</v>
      </c>
      <c r="O37" s="5"/>
    </row>
    <row r="38" spans="1:18" ht="15">
      <c r="A38" s="18" t="s">
        <v>29</v>
      </c>
      <c r="B38" s="16">
        <v>8.3</v>
      </c>
      <c r="C38" s="16"/>
      <c r="D38" s="16"/>
      <c r="E38" s="16"/>
      <c r="F38" s="16"/>
      <c r="G38" s="16"/>
      <c r="H38" s="16"/>
      <c r="I38" s="16"/>
      <c r="J38" s="16"/>
      <c r="K38" s="16"/>
      <c r="L38" s="16"/>
      <c r="M38" s="16"/>
      <c r="N38" s="124">
        <v>8.3</v>
      </c>
      <c r="O38" s="5"/>
      <c r="R38" t="s">
        <v>124</v>
      </c>
    </row>
    <row r="39" spans="1:18" ht="15">
      <c r="A39" s="18" t="s">
        <v>32</v>
      </c>
      <c r="B39" s="16">
        <v>238.865</v>
      </c>
      <c r="C39" s="16"/>
      <c r="D39" s="16"/>
      <c r="E39" s="16"/>
      <c r="F39" s="16"/>
      <c r="G39" s="16"/>
      <c r="H39" s="16"/>
      <c r="I39" s="16"/>
      <c r="J39" s="16"/>
      <c r="K39" s="16"/>
      <c r="L39" s="16"/>
      <c r="M39" s="16"/>
      <c r="N39" s="124">
        <v>238.865</v>
      </c>
      <c r="O39" s="5"/>
      <c r="R39" s="49"/>
    </row>
    <row r="40" spans="1:18" ht="15">
      <c r="A40" s="18" t="s">
        <v>33</v>
      </c>
      <c r="B40" s="16">
        <v>0.5375382112909107</v>
      </c>
      <c r="C40" s="16"/>
      <c r="D40" s="16"/>
      <c r="E40" s="16"/>
      <c r="F40" s="16"/>
      <c r="G40" s="16"/>
      <c r="H40" s="16"/>
      <c r="I40" s="16"/>
      <c r="J40" s="16"/>
      <c r="K40" s="16"/>
      <c r="L40" s="16"/>
      <c r="M40" s="16"/>
      <c r="N40" s="125">
        <v>0.5375382112909107</v>
      </c>
      <c r="O40" s="5"/>
      <c r="R40" s="41"/>
    </row>
    <row r="41" spans="1:15" ht="15">
      <c r="A41" s="18" t="s">
        <v>34</v>
      </c>
      <c r="B41" s="16">
        <v>356.57</v>
      </c>
      <c r="C41" s="16"/>
      <c r="D41" s="16"/>
      <c r="E41" s="16"/>
      <c r="F41" s="16"/>
      <c r="G41" s="16"/>
      <c r="H41" s="16"/>
      <c r="I41" s="16"/>
      <c r="J41" s="16"/>
      <c r="K41" s="16"/>
      <c r="L41" s="16"/>
      <c r="M41" s="16"/>
      <c r="N41" s="124">
        <v>356.57</v>
      </c>
      <c r="O41" s="5"/>
    </row>
    <row r="42" spans="1:15" ht="15.75" thickBot="1">
      <c r="A42" s="4"/>
      <c r="B42" s="7"/>
      <c r="C42" s="7"/>
      <c r="D42" s="7"/>
      <c r="E42" s="7"/>
      <c r="F42" s="7"/>
      <c r="G42" s="7"/>
      <c r="H42" s="7"/>
      <c r="I42" s="7"/>
      <c r="J42" s="7"/>
      <c r="K42" s="7"/>
      <c r="L42" s="7"/>
      <c r="M42" s="7"/>
      <c r="N42" s="147"/>
      <c r="O42" s="5"/>
    </row>
    <row r="45" ht="15.75" thickBot="1"/>
    <row r="46" spans="1:20" ht="23.25">
      <c r="A46" s="181" t="s">
        <v>36</v>
      </c>
      <c r="B46" s="182"/>
      <c r="C46" s="183"/>
      <c r="E46" s="177" t="s">
        <v>86</v>
      </c>
      <c r="F46" s="178"/>
      <c r="G46" s="179"/>
      <c r="J46" s="181" t="s">
        <v>119</v>
      </c>
      <c r="K46" s="182"/>
      <c r="L46" s="182"/>
      <c r="M46" s="191"/>
      <c r="O46" s="181" t="s">
        <v>126</v>
      </c>
      <c r="P46" s="176"/>
      <c r="Q46" s="176"/>
      <c r="R46" s="176"/>
      <c r="S46" s="176"/>
      <c r="T46" s="191"/>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173</v>
      </c>
      <c r="T47" s="21"/>
    </row>
    <row r="48" spans="1:20" ht="15">
      <c r="A48" s="10">
        <v>0</v>
      </c>
      <c r="B48" s="11" t="s">
        <v>20</v>
      </c>
      <c r="C48" s="3">
        <v>1</v>
      </c>
      <c r="E48" s="10">
        <v>0</v>
      </c>
      <c r="F48" s="13">
        <v>0</v>
      </c>
      <c r="G48" s="3">
        <v>14</v>
      </c>
      <c r="J48" s="10"/>
      <c r="K48" s="13" t="s">
        <v>200</v>
      </c>
      <c r="L48" s="13">
        <v>35</v>
      </c>
      <c r="M48" s="21"/>
      <c r="O48" s="18"/>
      <c r="P48" s="12"/>
      <c r="Q48" s="13" t="s">
        <v>201</v>
      </c>
      <c r="R48" s="13">
        <v>144</v>
      </c>
      <c r="S48" s="142">
        <v>0.3902439024390244</v>
      </c>
      <c r="T48" s="21">
        <v>144</v>
      </c>
    </row>
    <row r="49" spans="1:20" ht="15">
      <c r="A49" s="10">
        <v>1</v>
      </c>
      <c r="B49" s="12" t="s">
        <v>21</v>
      </c>
      <c r="C49" s="3">
        <v>0</v>
      </c>
      <c r="E49" s="10">
        <v>1</v>
      </c>
      <c r="F49" s="11" t="s">
        <v>87</v>
      </c>
      <c r="G49" s="3">
        <v>14</v>
      </c>
      <c r="J49" s="10"/>
      <c r="K49" s="13" t="s">
        <v>202</v>
      </c>
      <c r="L49" s="13">
        <v>36</v>
      </c>
      <c r="M49" s="21"/>
      <c r="O49" s="18"/>
      <c r="P49" s="12"/>
      <c r="Q49" s="13" t="s">
        <v>203</v>
      </c>
      <c r="R49" s="13">
        <v>71</v>
      </c>
      <c r="S49" s="142">
        <v>0.5826558265582655</v>
      </c>
      <c r="T49" s="21">
        <v>215</v>
      </c>
    </row>
    <row r="50" spans="1:20" ht="15">
      <c r="A50" s="10">
        <v>2</v>
      </c>
      <c r="B50" s="12" t="s">
        <v>22</v>
      </c>
      <c r="C50" s="3">
        <v>2</v>
      </c>
      <c r="E50" s="10">
        <v>2</v>
      </c>
      <c r="F50" s="11" t="s">
        <v>88</v>
      </c>
      <c r="G50" s="3">
        <v>4</v>
      </c>
      <c r="J50" s="10"/>
      <c r="K50" s="13" t="s">
        <v>204</v>
      </c>
      <c r="L50" s="13">
        <v>14</v>
      </c>
      <c r="M50" s="21"/>
      <c r="O50" s="18"/>
      <c r="P50" s="12"/>
      <c r="Q50" s="13" t="s">
        <v>202</v>
      </c>
      <c r="R50" s="13">
        <v>25</v>
      </c>
      <c r="S50" s="142">
        <v>0.6504065040650406</v>
      </c>
      <c r="T50" s="21">
        <v>240</v>
      </c>
    </row>
    <row r="51" spans="1:20" ht="15">
      <c r="A51" s="10">
        <v>3</v>
      </c>
      <c r="B51" s="13" t="s">
        <v>23</v>
      </c>
      <c r="C51" s="3">
        <v>12</v>
      </c>
      <c r="E51" s="10">
        <v>3</v>
      </c>
      <c r="F51" s="13" t="s">
        <v>89</v>
      </c>
      <c r="G51" s="3">
        <v>0</v>
      </c>
      <c r="J51" s="10"/>
      <c r="K51" s="13" t="s">
        <v>205</v>
      </c>
      <c r="L51" s="13">
        <v>16</v>
      </c>
      <c r="M51" s="21"/>
      <c r="O51" s="18"/>
      <c r="P51" s="12"/>
      <c r="Q51" s="13" t="s">
        <v>204</v>
      </c>
      <c r="R51" s="13">
        <v>22</v>
      </c>
      <c r="S51" s="142">
        <v>0.7100271002710027</v>
      </c>
      <c r="T51" s="21">
        <v>262</v>
      </c>
    </row>
    <row r="52" spans="1:20" ht="15">
      <c r="A52" s="10">
        <v>4</v>
      </c>
      <c r="B52" s="12" t="s">
        <v>24</v>
      </c>
      <c r="C52" s="3">
        <v>6</v>
      </c>
      <c r="E52" s="10">
        <v>4</v>
      </c>
      <c r="F52" s="13" t="s">
        <v>90</v>
      </c>
      <c r="G52" s="3">
        <v>0</v>
      </c>
      <c r="J52" s="10"/>
      <c r="K52" s="13" t="s">
        <v>206</v>
      </c>
      <c r="L52" s="13">
        <v>7</v>
      </c>
      <c r="M52" s="21"/>
      <c r="O52" s="18"/>
      <c r="P52" s="12"/>
      <c r="Q52" s="13" t="s">
        <v>205</v>
      </c>
      <c r="R52" s="13">
        <v>22</v>
      </c>
      <c r="S52" s="142">
        <v>0.7696476964769647</v>
      </c>
      <c r="T52" s="21">
        <v>284</v>
      </c>
    </row>
    <row r="53" spans="1:20" ht="15">
      <c r="A53" s="10">
        <v>5</v>
      </c>
      <c r="B53" s="12" t="s">
        <v>25</v>
      </c>
      <c r="C53" s="3">
        <v>3</v>
      </c>
      <c r="E53" s="10">
        <v>5</v>
      </c>
      <c r="F53" s="13" t="s">
        <v>91</v>
      </c>
      <c r="G53" s="3">
        <v>0</v>
      </c>
      <c r="J53" s="10"/>
      <c r="K53" s="13" t="s">
        <v>207</v>
      </c>
      <c r="L53" s="13">
        <v>1</v>
      </c>
      <c r="M53" s="21"/>
      <c r="O53" s="18"/>
      <c r="P53" s="12"/>
      <c r="Q53" s="13" t="s">
        <v>206</v>
      </c>
      <c r="R53" s="13">
        <v>24</v>
      </c>
      <c r="S53" s="142">
        <v>0.8346883468834688</v>
      </c>
      <c r="T53" s="21">
        <v>308</v>
      </c>
    </row>
    <row r="54" spans="1:20" ht="15">
      <c r="A54" s="10">
        <v>6</v>
      </c>
      <c r="B54" s="12" t="s">
        <v>26</v>
      </c>
      <c r="C54" s="3">
        <v>3</v>
      </c>
      <c r="E54" s="10">
        <v>6</v>
      </c>
      <c r="F54" s="13" t="s">
        <v>92</v>
      </c>
      <c r="G54" s="3">
        <v>0</v>
      </c>
      <c r="J54" s="10"/>
      <c r="K54" s="13" t="s">
        <v>208</v>
      </c>
      <c r="L54" s="13">
        <v>5</v>
      </c>
      <c r="M54" s="21"/>
      <c r="O54" s="18"/>
      <c r="P54" s="12"/>
      <c r="Q54" s="13" t="s">
        <v>207</v>
      </c>
      <c r="R54" s="13">
        <v>28</v>
      </c>
      <c r="S54" s="142">
        <v>0.9105691056910569</v>
      </c>
      <c r="T54" s="21">
        <v>336</v>
      </c>
    </row>
    <row r="55" spans="1:20" ht="15">
      <c r="A55" s="10">
        <v>7</v>
      </c>
      <c r="B55" s="12" t="s">
        <v>27</v>
      </c>
      <c r="C55" s="3">
        <v>4</v>
      </c>
      <c r="E55" s="10">
        <v>7</v>
      </c>
      <c r="F55" s="13" t="s">
        <v>93</v>
      </c>
      <c r="G55" s="3">
        <v>0</v>
      </c>
      <c r="J55" s="10"/>
      <c r="K55" s="13" t="s">
        <v>209</v>
      </c>
      <c r="L55" s="13">
        <v>0</v>
      </c>
      <c r="M55" s="21"/>
      <c r="O55" s="18"/>
      <c r="P55" s="12"/>
      <c r="Q55" s="13" t="s">
        <v>208</v>
      </c>
      <c r="R55" s="13">
        <v>23</v>
      </c>
      <c r="S55" s="142">
        <v>0.9728997289972899</v>
      </c>
      <c r="T55" s="21">
        <v>359</v>
      </c>
    </row>
    <row r="56" spans="1:20" ht="15">
      <c r="A56" s="10">
        <v>8</v>
      </c>
      <c r="B56" s="13" t="s">
        <v>121</v>
      </c>
      <c r="C56" s="3">
        <v>1</v>
      </c>
      <c r="E56" s="10">
        <v>8</v>
      </c>
      <c r="F56" s="13" t="s">
        <v>174</v>
      </c>
      <c r="G56" s="3">
        <v>0</v>
      </c>
      <c r="J56" s="18"/>
      <c r="K56" s="13" t="s">
        <v>210</v>
      </c>
      <c r="L56" s="13">
        <v>0</v>
      </c>
      <c r="M56" s="21"/>
      <c r="O56" s="18"/>
      <c r="P56" s="5"/>
      <c r="Q56" s="13" t="s">
        <v>209</v>
      </c>
      <c r="R56" s="13">
        <v>7</v>
      </c>
      <c r="S56" s="142">
        <v>0.991869918699187</v>
      </c>
      <c r="T56" s="21">
        <v>366</v>
      </c>
    </row>
    <row r="57" spans="1:20" ht="15">
      <c r="A57" s="10">
        <v>9</v>
      </c>
      <c r="B57" s="13" t="s">
        <v>177</v>
      </c>
      <c r="C57" s="3">
        <v>0</v>
      </c>
      <c r="E57" s="10">
        <v>9</v>
      </c>
      <c r="F57" s="132" t="s">
        <v>176</v>
      </c>
      <c r="G57" s="3">
        <v>0</v>
      </c>
      <c r="J57" s="18"/>
      <c r="K57" s="13" t="s">
        <v>211</v>
      </c>
      <c r="L57" s="13">
        <v>0</v>
      </c>
      <c r="M57" s="21"/>
      <c r="O57" s="18"/>
      <c r="P57" s="5"/>
      <c r="Q57" s="13" t="s">
        <v>210</v>
      </c>
      <c r="R57" s="13">
        <v>1</v>
      </c>
      <c r="S57" s="142">
        <v>0.994579945799458</v>
      </c>
      <c r="T57" s="21">
        <v>367</v>
      </c>
    </row>
    <row r="58" spans="1:20" ht="15.75" thickBot="1">
      <c r="A58" s="4"/>
      <c r="B58" s="7"/>
      <c r="C58" s="20">
        <v>32</v>
      </c>
      <c r="E58" s="4"/>
      <c r="F58" s="7"/>
      <c r="G58" s="20">
        <v>32</v>
      </c>
      <c r="J58" s="18"/>
      <c r="K58" s="13" t="s">
        <v>212</v>
      </c>
      <c r="L58" s="13">
        <v>0</v>
      </c>
      <c r="M58" s="21"/>
      <c r="O58" s="18"/>
      <c r="P58" s="5"/>
      <c r="Q58" s="13" t="s">
        <v>211</v>
      </c>
      <c r="R58" s="13">
        <v>0</v>
      </c>
      <c r="S58" s="142">
        <v>0.994579945799458</v>
      </c>
      <c r="T58" s="21">
        <v>367</v>
      </c>
    </row>
    <row r="59" spans="10:20" ht="15.75" thickBot="1">
      <c r="J59" s="4"/>
      <c r="K59" s="151" t="s">
        <v>0</v>
      </c>
      <c r="L59" s="152">
        <v>114</v>
      </c>
      <c r="M59" s="19"/>
      <c r="O59" s="18"/>
      <c r="P59" s="5"/>
      <c r="Q59" s="13" t="s">
        <v>212</v>
      </c>
      <c r="R59" s="13">
        <v>2</v>
      </c>
      <c r="S59" s="142">
        <v>1</v>
      </c>
      <c r="T59" s="21">
        <v>369</v>
      </c>
    </row>
    <row r="60" spans="10:20" ht="15">
      <c r="J60" s="5"/>
      <c r="K60" s="12"/>
      <c r="L60" s="13"/>
      <c r="M60" s="5"/>
      <c r="O60" s="18"/>
      <c r="P60" s="5"/>
      <c r="Q60" s="13"/>
      <c r="R60" s="13"/>
      <c r="S60" s="5"/>
      <c r="T60" s="21"/>
    </row>
    <row r="61" spans="15:20" ht="15.75" thickBot="1">
      <c r="O61" s="4"/>
      <c r="P61" s="7"/>
      <c r="Q61" s="151" t="s">
        <v>0</v>
      </c>
      <c r="R61" s="152">
        <v>369</v>
      </c>
      <c r="S61" s="32"/>
      <c r="T61" s="19"/>
    </row>
    <row r="62" spans="15:20" ht="15">
      <c r="O62" s="5"/>
      <c r="P62" s="5"/>
      <c r="Q62" s="12"/>
      <c r="R62" s="13"/>
      <c r="S62" s="16"/>
      <c r="T62" s="5"/>
    </row>
    <row r="63" spans="15:20" ht="15.75" thickBot="1">
      <c r="O63" s="5"/>
      <c r="P63" s="5"/>
      <c r="Q63" s="12"/>
      <c r="R63" s="13"/>
      <c r="S63" s="16"/>
      <c r="T63" s="5"/>
    </row>
    <row r="64" spans="1:21" ht="21">
      <c r="A64" s="174" t="s">
        <v>63</v>
      </c>
      <c r="B64" s="180"/>
      <c r="C64" s="180"/>
      <c r="D64" s="180"/>
      <c r="E64" s="180"/>
      <c r="F64" s="180"/>
      <c r="G64" s="180"/>
      <c r="H64" s="122"/>
      <c r="I64" s="122"/>
      <c r="J64" s="122"/>
      <c r="K64" s="122"/>
      <c r="L64" s="122"/>
      <c r="M64" s="122"/>
      <c r="N64" s="122"/>
      <c r="O64" s="122"/>
      <c r="P64" s="122"/>
      <c r="Q64" s="149"/>
      <c r="R64" s="153"/>
      <c r="S64" s="137"/>
      <c r="T64" s="122"/>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178</v>
      </c>
      <c r="K67" s="12" t="s">
        <v>180</v>
      </c>
      <c r="L67" s="12" t="s">
        <v>182</v>
      </c>
      <c r="M67" s="12" t="s">
        <v>183</v>
      </c>
      <c r="N67" s="12" t="s">
        <v>184</v>
      </c>
      <c r="O67" s="12" t="s">
        <v>185</v>
      </c>
      <c r="P67" s="12" t="s">
        <v>186</v>
      </c>
      <c r="Q67" s="12" t="s">
        <v>188</v>
      </c>
      <c r="R67" s="12" t="s">
        <v>189</v>
      </c>
      <c r="S67" s="12" t="s">
        <v>190</v>
      </c>
      <c r="T67" s="12" t="s">
        <v>191</v>
      </c>
      <c r="U67" s="3" t="s">
        <v>192</v>
      </c>
    </row>
    <row r="68" spans="1:21" ht="30">
      <c r="A68" s="138" t="s">
        <v>109</v>
      </c>
      <c r="B68" s="5">
        <v>109</v>
      </c>
      <c r="C68" s="23">
        <v>0.24660633484162897</v>
      </c>
      <c r="D68" s="5"/>
      <c r="E68" s="5" t="s">
        <v>3</v>
      </c>
      <c r="F68" s="5">
        <v>109</v>
      </c>
      <c r="G68" s="23">
        <v>0.24660633484162897</v>
      </c>
      <c r="H68" s="5"/>
      <c r="I68" s="5" t="s">
        <v>109</v>
      </c>
      <c r="J68" s="16">
        <v>109</v>
      </c>
      <c r="K68" s="16" t="s">
        <v>181</v>
      </c>
      <c r="L68" s="16" t="s">
        <v>181</v>
      </c>
      <c r="M68" s="16" t="s">
        <v>181</v>
      </c>
      <c r="N68" s="16" t="s">
        <v>181</v>
      </c>
      <c r="O68" s="16" t="s">
        <v>181</v>
      </c>
      <c r="P68" s="16" t="s">
        <v>181</v>
      </c>
      <c r="Q68" s="16" t="s">
        <v>181</v>
      </c>
      <c r="R68" s="16" t="s">
        <v>181</v>
      </c>
      <c r="S68" s="16" t="s">
        <v>181</v>
      </c>
      <c r="T68" s="16" t="s">
        <v>181</v>
      </c>
      <c r="U68" s="124" t="s">
        <v>181</v>
      </c>
    </row>
    <row r="69" spans="1:21" ht="15">
      <c r="A69" s="18" t="s">
        <v>4</v>
      </c>
      <c r="B69" s="5">
        <v>106</v>
      </c>
      <c r="C69" s="23">
        <v>0.2398190045248869</v>
      </c>
      <c r="D69" s="5"/>
      <c r="E69" s="5" t="s">
        <v>4</v>
      </c>
      <c r="F69" s="5">
        <v>106</v>
      </c>
      <c r="G69" s="23">
        <v>0.2398190045248869</v>
      </c>
      <c r="H69" s="5"/>
      <c r="I69" s="5" t="s">
        <v>4</v>
      </c>
      <c r="J69" s="16">
        <v>106</v>
      </c>
      <c r="K69" s="16" t="s">
        <v>181</v>
      </c>
      <c r="L69" s="16" t="s">
        <v>181</v>
      </c>
      <c r="M69" s="16" t="s">
        <v>181</v>
      </c>
      <c r="N69" s="16" t="s">
        <v>181</v>
      </c>
      <c r="O69" s="16" t="s">
        <v>181</v>
      </c>
      <c r="P69" s="16" t="s">
        <v>181</v>
      </c>
      <c r="Q69" s="16" t="s">
        <v>181</v>
      </c>
      <c r="R69" s="16" t="s">
        <v>181</v>
      </c>
      <c r="S69" s="16" t="s">
        <v>181</v>
      </c>
      <c r="T69" s="16" t="s">
        <v>181</v>
      </c>
      <c r="U69" s="124" t="s">
        <v>181</v>
      </c>
    </row>
    <row r="70" spans="1:21" ht="15">
      <c r="A70" s="18" t="s">
        <v>5</v>
      </c>
      <c r="B70" s="5">
        <v>4</v>
      </c>
      <c r="C70" s="23">
        <v>0.00904977375565611</v>
      </c>
      <c r="D70" s="5"/>
      <c r="E70" s="5" t="s">
        <v>5</v>
      </c>
      <c r="F70" s="5">
        <v>4</v>
      </c>
      <c r="G70" s="23">
        <v>0.00904977375565611</v>
      </c>
      <c r="H70" s="5"/>
      <c r="I70" s="5" t="s">
        <v>5</v>
      </c>
      <c r="J70" s="16">
        <v>4</v>
      </c>
      <c r="K70" s="16" t="s">
        <v>181</v>
      </c>
      <c r="L70" s="16" t="s">
        <v>181</v>
      </c>
      <c r="M70" s="16" t="s">
        <v>181</v>
      </c>
      <c r="N70" s="16" t="s">
        <v>181</v>
      </c>
      <c r="O70" s="16" t="s">
        <v>181</v>
      </c>
      <c r="P70" s="16" t="s">
        <v>181</v>
      </c>
      <c r="Q70" s="16" t="s">
        <v>181</v>
      </c>
      <c r="R70" s="16" t="s">
        <v>181</v>
      </c>
      <c r="S70" s="16" t="s">
        <v>181</v>
      </c>
      <c r="T70" s="16" t="s">
        <v>181</v>
      </c>
      <c r="U70" s="124" t="s">
        <v>181</v>
      </c>
    </row>
    <row r="71" spans="1:21" ht="15">
      <c r="A71" s="18" t="s">
        <v>6</v>
      </c>
      <c r="B71" s="5">
        <v>5</v>
      </c>
      <c r="C71" s="23">
        <v>0.011312217194570135</v>
      </c>
      <c r="D71" s="5"/>
      <c r="E71" s="5" t="s">
        <v>6</v>
      </c>
      <c r="F71" s="5">
        <v>5</v>
      </c>
      <c r="G71" s="23">
        <v>0.011312217194570135</v>
      </c>
      <c r="H71" s="5"/>
      <c r="I71" s="5" t="s">
        <v>6</v>
      </c>
      <c r="J71" s="16">
        <v>5</v>
      </c>
      <c r="K71" s="16" t="s">
        <v>181</v>
      </c>
      <c r="L71" s="16" t="s">
        <v>181</v>
      </c>
      <c r="M71" s="16" t="s">
        <v>181</v>
      </c>
      <c r="N71" s="16" t="s">
        <v>181</v>
      </c>
      <c r="O71" s="16" t="s">
        <v>181</v>
      </c>
      <c r="P71" s="16" t="s">
        <v>181</v>
      </c>
      <c r="Q71" s="16" t="s">
        <v>181</v>
      </c>
      <c r="R71" s="16" t="s">
        <v>181</v>
      </c>
      <c r="S71" s="16" t="s">
        <v>181</v>
      </c>
      <c r="T71" s="16" t="s">
        <v>181</v>
      </c>
      <c r="U71" s="124" t="s">
        <v>181</v>
      </c>
    </row>
    <row r="72" spans="1:21" ht="15">
      <c r="A72" s="139" t="s">
        <v>106</v>
      </c>
      <c r="B72" s="5">
        <v>11</v>
      </c>
      <c r="C72" s="34">
        <v>0.024886877828054297</v>
      </c>
      <c r="D72" s="5"/>
      <c r="E72" s="33" t="s">
        <v>106</v>
      </c>
      <c r="F72" s="5">
        <v>11</v>
      </c>
      <c r="G72" s="34">
        <v>0.024886877828054297</v>
      </c>
      <c r="H72" s="5"/>
      <c r="I72" s="5" t="s">
        <v>106</v>
      </c>
      <c r="J72" s="16">
        <v>11</v>
      </c>
      <c r="K72" s="16" t="s">
        <v>181</v>
      </c>
      <c r="L72" s="16" t="s">
        <v>181</v>
      </c>
      <c r="M72" s="16" t="s">
        <v>181</v>
      </c>
      <c r="N72" s="16" t="s">
        <v>181</v>
      </c>
      <c r="O72" s="16" t="s">
        <v>181</v>
      </c>
      <c r="P72" s="16" t="s">
        <v>181</v>
      </c>
      <c r="Q72" s="16" t="s">
        <v>181</v>
      </c>
      <c r="R72" s="16" t="s">
        <v>181</v>
      </c>
      <c r="S72" s="16" t="s">
        <v>181</v>
      </c>
      <c r="T72" s="16" t="s">
        <v>181</v>
      </c>
      <c r="U72" s="124" t="s">
        <v>181</v>
      </c>
    </row>
    <row r="73" spans="1:21" ht="15">
      <c r="A73" s="18" t="s">
        <v>7</v>
      </c>
      <c r="B73" s="5">
        <v>1</v>
      </c>
      <c r="C73" s="23">
        <v>0.0022624434389140274</v>
      </c>
      <c r="D73" s="5"/>
      <c r="E73" s="5" t="s">
        <v>7</v>
      </c>
      <c r="F73" s="5">
        <v>1</v>
      </c>
      <c r="G73" s="23">
        <v>0.0022624434389140274</v>
      </c>
      <c r="H73" s="5"/>
      <c r="I73" s="5" t="s">
        <v>7</v>
      </c>
      <c r="J73" s="16">
        <v>1</v>
      </c>
      <c r="K73" s="16" t="s">
        <v>181</v>
      </c>
      <c r="L73" s="16" t="s">
        <v>181</v>
      </c>
      <c r="M73" s="16" t="s">
        <v>181</v>
      </c>
      <c r="N73" s="16" t="s">
        <v>181</v>
      </c>
      <c r="O73" s="16" t="s">
        <v>181</v>
      </c>
      <c r="P73" s="16" t="s">
        <v>181</v>
      </c>
      <c r="Q73" s="16" t="s">
        <v>181</v>
      </c>
      <c r="R73" s="16" t="s">
        <v>181</v>
      </c>
      <c r="S73" s="16" t="s">
        <v>181</v>
      </c>
      <c r="T73" s="16" t="s">
        <v>181</v>
      </c>
      <c r="U73" s="124" t="s">
        <v>181</v>
      </c>
    </row>
    <row r="74" spans="1:21" ht="15">
      <c r="A74" s="18" t="s">
        <v>8</v>
      </c>
      <c r="B74" s="5">
        <v>4</v>
      </c>
      <c r="C74" s="23">
        <v>0.00904977375565611</v>
      </c>
      <c r="D74" s="5"/>
      <c r="E74" s="5" t="s">
        <v>8</v>
      </c>
      <c r="F74" s="5">
        <v>4</v>
      </c>
      <c r="G74" s="23">
        <v>0.00904977375565611</v>
      </c>
      <c r="H74" s="5"/>
      <c r="I74" s="5" t="s">
        <v>8</v>
      </c>
      <c r="J74" s="16">
        <v>4</v>
      </c>
      <c r="K74" s="16" t="s">
        <v>181</v>
      </c>
      <c r="L74" s="16" t="s">
        <v>181</v>
      </c>
      <c r="M74" s="16" t="s">
        <v>181</v>
      </c>
      <c r="N74" s="16" t="s">
        <v>181</v>
      </c>
      <c r="O74" s="16" t="s">
        <v>181</v>
      </c>
      <c r="P74" s="16" t="s">
        <v>181</v>
      </c>
      <c r="Q74" s="16" t="s">
        <v>181</v>
      </c>
      <c r="R74" s="16" t="s">
        <v>181</v>
      </c>
      <c r="S74" s="16" t="s">
        <v>181</v>
      </c>
      <c r="T74" s="16" t="s">
        <v>181</v>
      </c>
      <c r="U74" s="124" t="s">
        <v>181</v>
      </c>
    </row>
    <row r="75" spans="1:21" ht="15">
      <c r="A75" s="18" t="s">
        <v>9</v>
      </c>
      <c r="B75" s="5">
        <v>15</v>
      </c>
      <c r="C75" s="23">
        <v>0.033936651583710405</v>
      </c>
      <c r="D75" s="5"/>
      <c r="E75" s="5" t="s">
        <v>9</v>
      </c>
      <c r="F75" s="5">
        <v>15</v>
      </c>
      <c r="G75" s="23">
        <v>0.033936651583710405</v>
      </c>
      <c r="H75" s="5"/>
      <c r="I75" s="5" t="s">
        <v>9</v>
      </c>
      <c r="J75" s="16">
        <v>15</v>
      </c>
      <c r="K75" s="16" t="s">
        <v>181</v>
      </c>
      <c r="L75" s="16" t="s">
        <v>181</v>
      </c>
      <c r="M75" s="16" t="s">
        <v>181</v>
      </c>
      <c r="N75" s="16" t="s">
        <v>181</v>
      </c>
      <c r="O75" s="16" t="s">
        <v>181</v>
      </c>
      <c r="P75" s="16" t="s">
        <v>181</v>
      </c>
      <c r="Q75" s="16" t="s">
        <v>181</v>
      </c>
      <c r="R75" s="16" t="s">
        <v>181</v>
      </c>
      <c r="S75" s="16" t="s">
        <v>181</v>
      </c>
      <c r="T75" s="16" t="s">
        <v>181</v>
      </c>
      <c r="U75" s="124" t="s">
        <v>181</v>
      </c>
    </row>
    <row r="76" spans="1:21" ht="15">
      <c r="A76" s="18" t="s">
        <v>10</v>
      </c>
      <c r="B76" s="5">
        <v>42</v>
      </c>
      <c r="C76" s="23">
        <v>0.09502262443438914</v>
      </c>
      <c r="D76" s="5"/>
      <c r="E76" s="5" t="s">
        <v>10</v>
      </c>
      <c r="F76" s="5">
        <v>42</v>
      </c>
      <c r="G76" s="23">
        <v>0.09502262443438914</v>
      </c>
      <c r="H76" s="5"/>
      <c r="I76" s="5" t="s">
        <v>10</v>
      </c>
      <c r="J76" s="16">
        <v>42</v>
      </c>
      <c r="K76" s="16" t="s">
        <v>181</v>
      </c>
      <c r="L76" s="16" t="s">
        <v>181</v>
      </c>
      <c r="M76" s="16" t="s">
        <v>181</v>
      </c>
      <c r="N76" s="16" t="s">
        <v>181</v>
      </c>
      <c r="O76" s="16" t="s">
        <v>181</v>
      </c>
      <c r="P76" s="16" t="s">
        <v>181</v>
      </c>
      <c r="Q76" s="16" t="s">
        <v>181</v>
      </c>
      <c r="R76" s="16" t="s">
        <v>181</v>
      </c>
      <c r="S76" s="16" t="s">
        <v>181</v>
      </c>
      <c r="T76" s="16" t="s">
        <v>181</v>
      </c>
      <c r="U76" s="124" t="s">
        <v>181</v>
      </c>
    </row>
    <row r="77" spans="1:21" ht="30">
      <c r="A77" s="138" t="s">
        <v>108</v>
      </c>
      <c r="B77" s="5">
        <v>67</v>
      </c>
      <c r="C77" s="23">
        <v>0.1515837104072398</v>
      </c>
      <c r="D77" s="5"/>
      <c r="E77" s="5" t="s">
        <v>11</v>
      </c>
      <c r="F77" s="5">
        <v>67</v>
      </c>
      <c r="G77" s="23">
        <v>0.1515837104072398</v>
      </c>
      <c r="H77" s="5"/>
      <c r="I77" s="5" t="s">
        <v>108</v>
      </c>
      <c r="J77" s="16">
        <v>67</v>
      </c>
      <c r="K77" s="16" t="s">
        <v>181</v>
      </c>
      <c r="L77" s="16" t="s">
        <v>181</v>
      </c>
      <c r="M77" s="16" t="s">
        <v>181</v>
      </c>
      <c r="N77" s="16" t="s">
        <v>181</v>
      </c>
      <c r="O77" s="16" t="s">
        <v>181</v>
      </c>
      <c r="P77" s="16" t="s">
        <v>181</v>
      </c>
      <c r="Q77" s="16" t="s">
        <v>181</v>
      </c>
      <c r="R77" s="16" t="s">
        <v>181</v>
      </c>
      <c r="S77" s="16" t="s">
        <v>181</v>
      </c>
      <c r="T77" s="16" t="s">
        <v>181</v>
      </c>
      <c r="U77" s="124" t="s">
        <v>181</v>
      </c>
    </row>
    <row r="78" spans="1:21" ht="15">
      <c r="A78" s="18" t="s">
        <v>12</v>
      </c>
      <c r="B78" s="5">
        <v>3</v>
      </c>
      <c r="C78" s="23">
        <v>0.006787330316742082</v>
      </c>
      <c r="D78" s="5"/>
      <c r="E78" s="5" t="s">
        <v>12</v>
      </c>
      <c r="F78" s="5">
        <v>3</v>
      </c>
      <c r="G78" s="23">
        <v>0.006787330316742082</v>
      </c>
      <c r="H78" s="5"/>
      <c r="I78" s="5" t="s">
        <v>12</v>
      </c>
      <c r="J78" s="16">
        <v>3</v>
      </c>
      <c r="K78" s="16" t="s">
        <v>181</v>
      </c>
      <c r="L78" s="16" t="s">
        <v>181</v>
      </c>
      <c r="M78" s="16" t="s">
        <v>181</v>
      </c>
      <c r="N78" s="16" t="s">
        <v>181</v>
      </c>
      <c r="O78" s="16" t="s">
        <v>181</v>
      </c>
      <c r="P78" s="16" t="s">
        <v>181</v>
      </c>
      <c r="Q78" s="16" t="s">
        <v>181</v>
      </c>
      <c r="R78" s="16" t="s">
        <v>181</v>
      </c>
      <c r="S78" s="16" t="s">
        <v>181</v>
      </c>
      <c r="T78" s="16" t="s">
        <v>181</v>
      </c>
      <c r="U78" s="124" t="s">
        <v>181</v>
      </c>
    </row>
    <row r="79" spans="1:21" ht="15">
      <c r="A79" s="18" t="s">
        <v>48</v>
      </c>
      <c r="B79" s="5">
        <v>40</v>
      </c>
      <c r="C79" s="23">
        <v>0.09049773755656108</v>
      </c>
      <c r="D79" s="5"/>
      <c r="E79" s="5" t="s">
        <v>48</v>
      </c>
      <c r="F79" s="5">
        <v>40</v>
      </c>
      <c r="G79" s="23">
        <v>0.09049773755656108</v>
      </c>
      <c r="H79" s="5"/>
      <c r="I79" s="5" t="s">
        <v>48</v>
      </c>
      <c r="J79" s="16">
        <v>40</v>
      </c>
      <c r="K79" s="16" t="s">
        <v>181</v>
      </c>
      <c r="L79" s="16" t="s">
        <v>181</v>
      </c>
      <c r="M79" s="16" t="s">
        <v>181</v>
      </c>
      <c r="N79" s="16" t="s">
        <v>181</v>
      </c>
      <c r="O79" s="16" t="s">
        <v>181</v>
      </c>
      <c r="P79" s="16" t="s">
        <v>181</v>
      </c>
      <c r="Q79" s="16" t="s">
        <v>181</v>
      </c>
      <c r="R79" s="16" t="s">
        <v>181</v>
      </c>
      <c r="S79" s="16" t="s">
        <v>181</v>
      </c>
      <c r="T79" s="16" t="s">
        <v>181</v>
      </c>
      <c r="U79" s="124" t="s">
        <v>181</v>
      </c>
    </row>
    <row r="80" spans="1:21" ht="30">
      <c r="A80" s="138" t="s">
        <v>107</v>
      </c>
      <c r="B80" s="5">
        <v>12</v>
      </c>
      <c r="C80" s="23">
        <v>0.027149321266968326</v>
      </c>
      <c r="D80" s="5"/>
      <c r="E80" s="5" t="s">
        <v>49</v>
      </c>
      <c r="F80" s="5">
        <v>12</v>
      </c>
      <c r="G80" s="23">
        <v>0.027149321266968326</v>
      </c>
      <c r="H80" s="5"/>
      <c r="I80" s="5" t="s">
        <v>107</v>
      </c>
      <c r="J80" s="16">
        <v>12</v>
      </c>
      <c r="K80" s="16" t="s">
        <v>181</v>
      </c>
      <c r="L80" s="16" t="s">
        <v>181</v>
      </c>
      <c r="M80" s="16" t="s">
        <v>181</v>
      </c>
      <c r="N80" s="16" t="s">
        <v>181</v>
      </c>
      <c r="O80" s="16" t="s">
        <v>181</v>
      </c>
      <c r="P80" s="16" t="s">
        <v>181</v>
      </c>
      <c r="Q80" s="16" t="s">
        <v>181</v>
      </c>
      <c r="R80" s="16" t="s">
        <v>181</v>
      </c>
      <c r="S80" s="16" t="s">
        <v>181</v>
      </c>
      <c r="T80" s="16" t="s">
        <v>181</v>
      </c>
      <c r="U80" s="124" t="s">
        <v>181</v>
      </c>
    </row>
    <row r="81" spans="1:21" ht="15">
      <c r="A81" s="18" t="s">
        <v>13</v>
      </c>
      <c r="B81" s="5">
        <v>23</v>
      </c>
      <c r="C81" s="23">
        <v>0.05203619909502263</v>
      </c>
      <c r="D81" s="5"/>
      <c r="E81" s="5" t="s">
        <v>13</v>
      </c>
      <c r="F81" s="5">
        <v>23</v>
      </c>
      <c r="G81" s="23">
        <v>0.05203619909502263</v>
      </c>
      <c r="H81" s="5"/>
      <c r="I81" s="5" t="s">
        <v>13</v>
      </c>
      <c r="J81" s="16">
        <v>23</v>
      </c>
      <c r="K81" s="16" t="s">
        <v>181</v>
      </c>
      <c r="L81" s="16" t="s">
        <v>181</v>
      </c>
      <c r="M81" s="16" t="s">
        <v>181</v>
      </c>
      <c r="N81" s="16" t="s">
        <v>181</v>
      </c>
      <c r="O81" s="16" t="s">
        <v>181</v>
      </c>
      <c r="P81" s="16" t="s">
        <v>181</v>
      </c>
      <c r="Q81" s="16" t="s">
        <v>181</v>
      </c>
      <c r="R81" s="16" t="s">
        <v>181</v>
      </c>
      <c r="S81" s="16" t="s">
        <v>181</v>
      </c>
      <c r="T81" s="16" t="s">
        <v>181</v>
      </c>
      <c r="U81" s="124" t="s">
        <v>181</v>
      </c>
    </row>
    <row r="82" spans="1:21" ht="15.75" thickBot="1">
      <c r="A82" s="140" t="s">
        <v>0</v>
      </c>
      <c r="B82" s="7">
        <v>442</v>
      </c>
      <c r="C82" s="136">
        <v>1</v>
      </c>
      <c r="D82" s="7"/>
      <c r="E82" s="141" t="s">
        <v>0</v>
      </c>
      <c r="F82" s="7">
        <v>442</v>
      </c>
      <c r="G82" s="136">
        <v>1</v>
      </c>
      <c r="H82" s="7"/>
      <c r="I82" s="7" t="s">
        <v>0</v>
      </c>
      <c r="J82" s="7">
        <v>442</v>
      </c>
      <c r="K82" s="7">
        <v>0</v>
      </c>
      <c r="L82" s="7">
        <v>0</v>
      </c>
      <c r="M82" s="7">
        <v>0</v>
      </c>
      <c r="N82" s="7">
        <v>0</v>
      </c>
      <c r="O82" s="7">
        <v>0</v>
      </c>
      <c r="P82" s="7">
        <v>0</v>
      </c>
      <c r="Q82" s="7">
        <v>0</v>
      </c>
      <c r="R82" s="7">
        <v>0</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74" t="s">
        <v>63</v>
      </c>
      <c r="B86" s="180"/>
      <c r="C86" s="180"/>
      <c r="D86" s="180"/>
      <c r="E86" s="180"/>
      <c r="F86" s="180"/>
      <c r="G86" s="180"/>
      <c r="H86" s="122"/>
      <c r="I86" s="122"/>
      <c r="J86" s="122"/>
      <c r="K86" s="122"/>
      <c r="L86" s="122"/>
      <c r="M86" s="122"/>
      <c r="N86" s="122"/>
      <c r="O86" s="122"/>
      <c r="P86" s="122"/>
      <c r="Q86" s="122"/>
      <c r="R86" s="122"/>
      <c r="S86" s="122"/>
      <c r="T86" s="122"/>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2">
        <v>4</v>
      </c>
      <c r="N88" s="12">
        <v>5</v>
      </c>
      <c r="O88" s="12">
        <v>6</v>
      </c>
      <c r="P88" s="12">
        <v>7</v>
      </c>
      <c r="Q88" s="132">
        <v>8</v>
      </c>
      <c r="R88" s="12">
        <v>9</v>
      </c>
      <c r="S88" s="12">
        <v>10</v>
      </c>
      <c r="T88" s="12">
        <v>11</v>
      </c>
      <c r="U88" s="135">
        <v>12</v>
      </c>
    </row>
    <row r="89" spans="1:21" ht="15">
      <c r="A89" s="18" t="s">
        <v>75</v>
      </c>
      <c r="B89" s="17" t="s">
        <v>76</v>
      </c>
      <c r="C89" s="22" t="s">
        <v>194</v>
      </c>
      <c r="D89" s="5"/>
      <c r="E89" s="5" t="s">
        <v>75</v>
      </c>
      <c r="F89" s="17" t="s">
        <v>76</v>
      </c>
      <c r="G89" s="12" t="s">
        <v>16</v>
      </c>
      <c r="H89" s="5"/>
      <c r="I89" s="5" t="s">
        <v>75</v>
      </c>
      <c r="J89" s="22" t="s">
        <v>178</v>
      </c>
      <c r="K89" s="22" t="s">
        <v>180</v>
      </c>
      <c r="L89" s="22" t="s">
        <v>182</v>
      </c>
      <c r="M89" s="22" t="s">
        <v>183</v>
      </c>
      <c r="N89" s="22" t="s">
        <v>184</v>
      </c>
      <c r="O89" s="22" t="s">
        <v>185</v>
      </c>
      <c r="P89" s="22" t="s">
        <v>186</v>
      </c>
      <c r="Q89" s="22" t="s">
        <v>188</v>
      </c>
      <c r="R89" s="22" t="s">
        <v>189</v>
      </c>
      <c r="S89" s="22" t="s">
        <v>190</v>
      </c>
      <c r="T89" s="22" t="s">
        <v>191</v>
      </c>
      <c r="U89" s="133" t="s">
        <v>192</v>
      </c>
    </row>
    <row r="90" spans="1:21" ht="15">
      <c r="A90" s="18" t="s">
        <v>80</v>
      </c>
      <c r="B90" s="5">
        <v>139</v>
      </c>
      <c r="C90" s="23">
        <v>0.31447963800904977</v>
      </c>
      <c r="D90" s="5"/>
      <c r="E90" s="5" t="s">
        <v>80</v>
      </c>
      <c r="F90" s="5">
        <v>139</v>
      </c>
      <c r="G90" s="23">
        <v>0.31447963800904977</v>
      </c>
      <c r="H90" s="5"/>
      <c r="I90" s="5" t="s">
        <v>80</v>
      </c>
      <c r="J90" s="16">
        <v>139</v>
      </c>
      <c r="K90" s="16" t="s">
        <v>181</v>
      </c>
      <c r="L90" s="16" t="s">
        <v>181</v>
      </c>
      <c r="M90" s="16" t="s">
        <v>181</v>
      </c>
      <c r="N90" s="16" t="s">
        <v>181</v>
      </c>
      <c r="O90" s="16" t="s">
        <v>181</v>
      </c>
      <c r="P90" s="16" t="s">
        <v>181</v>
      </c>
      <c r="Q90" s="16" t="s">
        <v>181</v>
      </c>
      <c r="R90" s="16" t="s">
        <v>181</v>
      </c>
      <c r="S90" s="16" t="s">
        <v>181</v>
      </c>
      <c r="T90" s="16" t="s">
        <v>181</v>
      </c>
      <c r="U90" s="124" t="s">
        <v>181</v>
      </c>
    </row>
    <row r="91" spans="1:21" ht="15">
      <c r="A91" s="18" t="s">
        <v>82</v>
      </c>
      <c r="B91" s="5">
        <v>41</v>
      </c>
      <c r="C91" s="23">
        <v>0.09276018099547512</v>
      </c>
      <c r="D91" s="5"/>
      <c r="E91" s="5" t="s">
        <v>82</v>
      </c>
      <c r="F91" s="5">
        <v>41</v>
      </c>
      <c r="G91" s="23">
        <v>0.09276018099547512</v>
      </c>
      <c r="H91" s="5"/>
      <c r="I91" s="5" t="s">
        <v>82</v>
      </c>
      <c r="J91" s="16">
        <v>41</v>
      </c>
      <c r="K91" s="16" t="s">
        <v>181</v>
      </c>
      <c r="L91" s="16" t="s">
        <v>181</v>
      </c>
      <c r="M91" s="16" t="s">
        <v>181</v>
      </c>
      <c r="N91" s="16" t="s">
        <v>181</v>
      </c>
      <c r="O91" s="16" t="s">
        <v>181</v>
      </c>
      <c r="P91" s="16" t="s">
        <v>181</v>
      </c>
      <c r="Q91" s="16" t="s">
        <v>181</v>
      </c>
      <c r="R91" s="16" t="s">
        <v>181</v>
      </c>
      <c r="S91" s="16" t="s">
        <v>181</v>
      </c>
      <c r="T91" s="16" t="s">
        <v>181</v>
      </c>
      <c r="U91" s="124" t="s">
        <v>181</v>
      </c>
    </row>
    <row r="92" spans="1:21" ht="15">
      <c r="A92" s="18" t="s">
        <v>78</v>
      </c>
      <c r="B92" s="5">
        <v>89</v>
      </c>
      <c r="C92" s="23">
        <v>0.20135746606334842</v>
      </c>
      <c r="D92" s="5"/>
      <c r="E92" s="5" t="s">
        <v>78</v>
      </c>
      <c r="F92" s="5">
        <v>89</v>
      </c>
      <c r="G92" s="23">
        <v>0.20135746606334842</v>
      </c>
      <c r="H92" s="5"/>
      <c r="I92" s="5" t="s">
        <v>78</v>
      </c>
      <c r="J92" s="16">
        <v>89</v>
      </c>
      <c r="K92" s="16" t="s">
        <v>181</v>
      </c>
      <c r="L92" s="16" t="s">
        <v>181</v>
      </c>
      <c r="M92" s="16" t="s">
        <v>181</v>
      </c>
      <c r="N92" s="16" t="s">
        <v>181</v>
      </c>
      <c r="O92" s="16" t="s">
        <v>181</v>
      </c>
      <c r="P92" s="16" t="s">
        <v>181</v>
      </c>
      <c r="Q92" s="16" t="s">
        <v>181</v>
      </c>
      <c r="R92" s="16" t="s">
        <v>181</v>
      </c>
      <c r="S92" s="16" t="s">
        <v>181</v>
      </c>
      <c r="T92" s="16" t="s">
        <v>181</v>
      </c>
      <c r="U92" s="124" t="s">
        <v>181</v>
      </c>
    </row>
    <row r="93" spans="1:21" ht="15">
      <c r="A93" s="18" t="s">
        <v>79</v>
      </c>
      <c r="B93" s="5">
        <v>26</v>
      </c>
      <c r="C93" s="23">
        <v>0.058823529411764705</v>
      </c>
      <c r="D93" s="5"/>
      <c r="E93" s="5" t="s">
        <v>79</v>
      </c>
      <c r="F93" s="5">
        <v>26</v>
      </c>
      <c r="G93" s="23">
        <v>0.058823529411764705</v>
      </c>
      <c r="H93" s="5"/>
      <c r="I93" s="5" t="s">
        <v>79</v>
      </c>
      <c r="J93" s="16">
        <v>26</v>
      </c>
      <c r="K93" s="16" t="s">
        <v>181</v>
      </c>
      <c r="L93" s="16" t="s">
        <v>181</v>
      </c>
      <c r="M93" s="16" t="s">
        <v>181</v>
      </c>
      <c r="N93" s="16" t="s">
        <v>181</v>
      </c>
      <c r="O93" s="16" t="s">
        <v>181</v>
      </c>
      <c r="P93" s="16" t="s">
        <v>181</v>
      </c>
      <c r="Q93" s="16" t="s">
        <v>181</v>
      </c>
      <c r="R93" s="16" t="s">
        <v>181</v>
      </c>
      <c r="S93" s="16" t="s">
        <v>181</v>
      </c>
      <c r="T93" s="16" t="s">
        <v>181</v>
      </c>
      <c r="U93" s="124" t="s">
        <v>181</v>
      </c>
    </row>
    <row r="94" spans="1:21" ht="15">
      <c r="A94" s="18" t="s">
        <v>128</v>
      </c>
      <c r="B94" s="5">
        <v>19</v>
      </c>
      <c r="C94" s="23">
        <v>0.042986425339366516</v>
      </c>
      <c r="D94" s="5"/>
      <c r="E94" s="5" t="s">
        <v>128</v>
      </c>
      <c r="F94" s="5">
        <v>19</v>
      </c>
      <c r="G94" s="23">
        <v>0.042986425339366516</v>
      </c>
      <c r="H94" s="5"/>
      <c r="I94" s="5" t="s">
        <v>128</v>
      </c>
      <c r="J94" s="16">
        <v>19</v>
      </c>
      <c r="K94" s="16" t="s">
        <v>181</v>
      </c>
      <c r="L94" s="16" t="s">
        <v>181</v>
      </c>
      <c r="M94" s="16" t="s">
        <v>181</v>
      </c>
      <c r="N94" s="16" t="s">
        <v>181</v>
      </c>
      <c r="O94" s="16" t="s">
        <v>181</v>
      </c>
      <c r="P94" s="16" t="s">
        <v>181</v>
      </c>
      <c r="Q94" s="16" t="s">
        <v>181</v>
      </c>
      <c r="R94" s="16" t="s">
        <v>181</v>
      </c>
      <c r="S94" s="16" t="s">
        <v>181</v>
      </c>
      <c r="T94" s="16" t="s">
        <v>181</v>
      </c>
      <c r="U94" s="124" t="s">
        <v>181</v>
      </c>
    </row>
    <row r="95" spans="1:21" ht="15">
      <c r="A95" s="18" t="s">
        <v>77</v>
      </c>
      <c r="B95" s="5">
        <v>33</v>
      </c>
      <c r="C95" s="23">
        <v>0.0746606334841629</v>
      </c>
      <c r="D95" s="5"/>
      <c r="E95" s="5" t="s">
        <v>77</v>
      </c>
      <c r="F95" s="5">
        <v>33</v>
      </c>
      <c r="G95" s="23">
        <v>0.0746606334841629</v>
      </c>
      <c r="H95" s="5"/>
      <c r="I95" s="5" t="s">
        <v>77</v>
      </c>
      <c r="J95" s="16">
        <v>33</v>
      </c>
      <c r="K95" s="16" t="s">
        <v>181</v>
      </c>
      <c r="L95" s="16" t="s">
        <v>181</v>
      </c>
      <c r="M95" s="16" t="s">
        <v>181</v>
      </c>
      <c r="N95" s="16" t="s">
        <v>181</v>
      </c>
      <c r="O95" s="16" t="s">
        <v>181</v>
      </c>
      <c r="P95" s="16" t="s">
        <v>181</v>
      </c>
      <c r="Q95" s="16" t="s">
        <v>181</v>
      </c>
      <c r="R95" s="16" t="s">
        <v>181</v>
      </c>
      <c r="S95" s="16" t="s">
        <v>181</v>
      </c>
      <c r="T95" s="16" t="s">
        <v>181</v>
      </c>
      <c r="U95" s="124" t="s">
        <v>181</v>
      </c>
    </row>
    <row r="96" spans="1:21" ht="15">
      <c r="A96" s="18" t="s">
        <v>81</v>
      </c>
      <c r="B96" s="5">
        <v>7</v>
      </c>
      <c r="C96" s="23">
        <v>0.01583710407239819</v>
      </c>
      <c r="D96" s="5"/>
      <c r="E96" s="5" t="s">
        <v>81</v>
      </c>
      <c r="F96" s="5">
        <v>7</v>
      </c>
      <c r="G96" s="23">
        <v>0.01583710407239819</v>
      </c>
      <c r="H96" s="5"/>
      <c r="I96" s="5" t="s">
        <v>81</v>
      </c>
      <c r="J96" s="16">
        <v>7</v>
      </c>
      <c r="K96" s="16" t="s">
        <v>181</v>
      </c>
      <c r="L96" s="16" t="s">
        <v>181</v>
      </c>
      <c r="M96" s="16" t="s">
        <v>181</v>
      </c>
      <c r="N96" s="16" t="s">
        <v>181</v>
      </c>
      <c r="O96" s="16" t="s">
        <v>181</v>
      </c>
      <c r="P96" s="16" t="s">
        <v>181</v>
      </c>
      <c r="Q96" s="16" t="s">
        <v>181</v>
      </c>
      <c r="R96" s="16" t="s">
        <v>181</v>
      </c>
      <c r="S96" s="16" t="s">
        <v>181</v>
      </c>
      <c r="T96" s="16" t="s">
        <v>181</v>
      </c>
      <c r="U96" s="124" t="s">
        <v>181</v>
      </c>
    </row>
    <row r="97" spans="1:21" ht="15">
      <c r="A97" s="18" t="s">
        <v>125</v>
      </c>
      <c r="B97" s="5">
        <v>88</v>
      </c>
      <c r="C97" s="23">
        <v>0.19909502262443438</v>
      </c>
      <c r="D97" s="5"/>
      <c r="E97" s="5" t="s">
        <v>125</v>
      </c>
      <c r="F97" s="5">
        <v>88</v>
      </c>
      <c r="G97" s="23">
        <v>0.19909502262443438</v>
      </c>
      <c r="H97" s="5"/>
      <c r="I97" s="5" t="s">
        <v>125</v>
      </c>
      <c r="J97" s="16">
        <v>88</v>
      </c>
      <c r="K97" s="16" t="s">
        <v>181</v>
      </c>
      <c r="L97" s="16" t="s">
        <v>181</v>
      </c>
      <c r="M97" s="16" t="s">
        <v>181</v>
      </c>
      <c r="N97" s="16" t="s">
        <v>181</v>
      </c>
      <c r="O97" s="16" t="s">
        <v>181</v>
      </c>
      <c r="P97" s="16" t="s">
        <v>181</v>
      </c>
      <c r="Q97" s="16" t="s">
        <v>181</v>
      </c>
      <c r="R97" s="16" t="s">
        <v>181</v>
      </c>
      <c r="S97" s="16" t="s">
        <v>181</v>
      </c>
      <c r="T97" s="16" t="s">
        <v>181</v>
      </c>
      <c r="U97" s="124" t="s">
        <v>181</v>
      </c>
    </row>
    <row r="98" spans="1:21" ht="15.75" thickBot="1">
      <c r="A98" s="4" t="s">
        <v>1</v>
      </c>
      <c r="B98" s="7">
        <v>442</v>
      </c>
      <c r="C98" s="136">
        <v>1</v>
      </c>
      <c r="D98" s="7"/>
      <c r="E98" s="7" t="s">
        <v>1</v>
      </c>
      <c r="F98" s="7">
        <v>442</v>
      </c>
      <c r="G98" s="136">
        <v>1</v>
      </c>
      <c r="H98" s="7"/>
      <c r="I98" s="7" t="s">
        <v>1</v>
      </c>
      <c r="J98" s="7">
        <v>442</v>
      </c>
      <c r="K98" s="7">
        <v>0</v>
      </c>
      <c r="L98" s="7">
        <v>0</v>
      </c>
      <c r="M98" s="7">
        <v>0</v>
      </c>
      <c r="N98" s="7">
        <v>0</v>
      </c>
      <c r="O98" s="7">
        <v>0</v>
      </c>
      <c r="P98" s="7">
        <v>0</v>
      </c>
      <c r="Q98" s="7">
        <v>0</v>
      </c>
      <c r="R98" s="7">
        <v>0</v>
      </c>
      <c r="S98" s="7">
        <v>0</v>
      </c>
      <c r="T98" s="7">
        <v>0</v>
      </c>
      <c r="U98" s="19">
        <v>0</v>
      </c>
    </row>
    <row r="99" spans="1:7" ht="15">
      <c r="A99" s="5"/>
      <c r="B99" s="5"/>
      <c r="C99" s="23"/>
      <c r="D99" s="5"/>
      <c r="E99" s="5"/>
      <c r="F99" s="5"/>
      <c r="G99" s="23"/>
    </row>
    <row r="100" ht="15.75" thickBot="1"/>
    <row r="101" spans="1:21" ht="21">
      <c r="A101" s="174" t="s">
        <v>94</v>
      </c>
      <c r="B101" s="180"/>
      <c r="C101" s="180"/>
      <c r="D101" s="180"/>
      <c r="E101" s="180"/>
      <c r="F101" s="180"/>
      <c r="G101" s="180"/>
      <c r="H101" s="122"/>
      <c r="I101" s="122"/>
      <c r="J101" s="122"/>
      <c r="K101" s="122"/>
      <c r="L101" s="122"/>
      <c r="M101" s="122"/>
      <c r="N101" s="122"/>
      <c r="O101" s="122"/>
      <c r="P101" s="122"/>
      <c r="Q101" s="122"/>
      <c r="R101" s="122"/>
      <c r="S101" s="122"/>
      <c r="T101" s="122"/>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194</v>
      </c>
      <c r="D104" s="5"/>
      <c r="E104" s="5" t="s">
        <v>95</v>
      </c>
      <c r="F104" s="17" t="s">
        <v>76</v>
      </c>
      <c r="G104" s="12" t="s">
        <v>16</v>
      </c>
      <c r="H104" s="5"/>
      <c r="I104" s="5" t="s">
        <v>95</v>
      </c>
      <c r="J104" s="12" t="s">
        <v>178</v>
      </c>
      <c r="K104" s="12" t="s">
        <v>180</v>
      </c>
      <c r="L104" s="12" t="s">
        <v>182</v>
      </c>
      <c r="M104" s="12" t="s">
        <v>183</v>
      </c>
      <c r="N104" s="12" t="s">
        <v>184</v>
      </c>
      <c r="O104" s="12" t="s">
        <v>185</v>
      </c>
      <c r="P104" s="12" t="s">
        <v>186</v>
      </c>
      <c r="Q104" s="12" t="s">
        <v>188</v>
      </c>
      <c r="R104" s="12" t="s">
        <v>189</v>
      </c>
      <c r="S104" s="12" t="s">
        <v>190</v>
      </c>
      <c r="T104" s="12" t="s">
        <v>191</v>
      </c>
      <c r="U104" s="3" t="s">
        <v>192</v>
      </c>
    </row>
    <row r="105" spans="1:21" ht="15">
      <c r="A105" s="18" t="s">
        <v>96</v>
      </c>
      <c r="B105" s="5">
        <v>158</v>
      </c>
      <c r="C105" s="23">
        <v>0.4</v>
      </c>
      <c r="D105" s="5"/>
      <c r="E105" s="5" t="s">
        <v>96</v>
      </c>
      <c r="F105" s="5">
        <v>158</v>
      </c>
      <c r="G105" s="23">
        <v>0.4</v>
      </c>
      <c r="H105" s="5"/>
      <c r="I105" s="5" t="s">
        <v>96</v>
      </c>
      <c r="J105" s="25">
        <v>158</v>
      </c>
      <c r="K105" s="25" t="s">
        <v>181</v>
      </c>
      <c r="L105" s="25" t="s">
        <v>181</v>
      </c>
      <c r="M105" s="25" t="s">
        <v>181</v>
      </c>
      <c r="N105" s="25" t="s">
        <v>181</v>
      </c>
      <c r="O105" s="25" t="s">
        <v>181</v>
      </c>
      <c r="P105" s="25" t="s">
        <v>181</v>
      </c>
      <c r="Q105" s="25" t="s">
        <v>181</v>
      </c>
      <c r="R105" s="25" t="s">
        <v>181</v>
      </c>
      <c r="S105" s="25" t="s">
        <v>181</v>
      </c>
      <c r="T105" s="25" t="s">
        <v>181</v>
      </c>
      <c r="U105" s="143" t="s">
        <v>181</v>
      </c>
    </row>
    <row r="106" spans="1:21" ht="15">
      <c r="A106" s="18" t="s">
        <v>97</v>
      </c>
      <c r="B106" s="5">
        <v>114</v>
      </c>
      <c r="C106" s="23">
        <v>0.28860759493670884</v>
      </c>
      <c r="D106" s="5"/>
      <c r="E106" s="5" t="s">
        <v>97</v>
      </c>
      <c r="F106" s="5">
        <v>114</v>
      </c>
      <c r="G106" s="23">
        <v>0.28860759493670884</v>
      </c>
      <c r="H106" s="5"/>
      <c r="I106" s="5" t="s">
        <v>97</v>
      </c>
      <c r="J106" s="25">
        <v>114</v>
      </c>
      <c r="K106" s="25" t="s">
        <v>181</v>
      </c>
      <c r="L106" s="25" t="s">
        <v>181</v>
      </c>
      <c r="M106" s="25" t="s">
        <v>181</v>
      </c>
      <c r="N106" s="25" t="s">
        <v>181</v>
      </c>
      <c r="O106" s="25" t="s">
        <v>181</v>
      </c>
      <c r="P106" s="25" t="s">
        <v>181</v>
      </c>
      <c r="Q106" s="25" t="s">
        <v>181</v>
      </c>
      <c r="R106" s="25" t="s">
        <v>181</v>
      </c>
      <c r="S106" s="25" t="s">
        <v>181</v>
      </c>
      <c r="T106" s="25" t="s">
        <v>181</v>
      </c>
      <c r="U106" s="143" t="s">
        <v>181</v>
      </c>
    </row>
    <row r="107" spans="1:21" ht="15">
      <c r="A107" s="18" t="s">
        <v>98</v>
      </c>
      <c r="B107" s="5">
        <v>24</v>
      </c>
      <c r="C107" s="23">
        <v>0.060759493670886074</v>
      </c>
      <c r="D107" s="5"/>
      <c r="E107" s="5" t="s">
        <v>98</v>
      </c>
      <c r="F107" s="5">
        <v>24</v>
      </c>
      <c r="G107" s="23">
        <v>0.060759493670886074</v>
      </c>
      <c r="H107" s="5"/>
      <c r="I107" s="5" t="s">
        <v>98</v>
      </c>
      <c r="J107" s="25">
        <v>24</v>
      </c>
      <c r="K107" s="25" t="s">
        <v>181</v>
      </c>
      <c r="L107" s="25" t="s">
        <v>181</v>
      </c>
      <c r="M107" s="25" t="s">
        <v>181</v>
      </c>
      <c r="N107" s="25" t="s">
        <v>181</v>
      </c>
      <c r="O107" s="25" t="s">
        <v>181</v>
      </c>
      <c r="P107" s="25" t="s">
        <v>181</v>
      </c>
      <c r="Q107" s="25" t="s">
        <v>181</v>
      </c>
      <c r="R107" s="25" t="s">
        <v>181</v>
      </c>
      <c r="S107" s="25" t="s">
        <v>181</v>
      </c>
      <c r="T107" s="25" t="s">
        <v>181</v>
      </c>
      <c r="U107" s="143" t="s">
        <v>181</v>
      </c>
    </row>
    <row r="108" spans="1:21" ht="15">
      <c r="A108" s="18" t="s">
        <v>99</v>
      </c>
      <c r="B108" s="5">
        <v>21</v>
      </c>
      <c r="C108" s="23">
        <v>0.053164556962025315</v>
      </c>
      <c r="D108" s="5"/>
      <c r="E108" s="5" t="s">
        <v>99</v>
      </c>
      <c r="F108" s="5">
        <v>21</v>
      </c>
      <c r="G108" s="23">
        <v>0.053164556962025315</v>
      </c>
      <c r="H108" s="5"/>
      <c r="I108" s="5" t="s">
        <v>99</v>
      </c>
      <c r="J108" s="25">
        <v>21</v>
      </c>
      <c r="K108" s="25" t="s">
        <v>181</v>
      </c>
      <c r="L108" s="25" t="s">
        <v>181</v>
      </c>
      <c r="M108" s="25" t="s">
        <v>181</v>
      </c>
      <c r="N108" s="25" t="s">
        <v>181</v>
      </c>
      <c r="O108" s="25" t="s">
        <v>181</v>
      </c>
      <c r="P108" s="25" t="s">
        <v>181</v>
      </c>
      <c r="Q108" s="25" t="s">
        <v>181</v>
      </c>
      <c r="R108" s="25" t="s">
        <v>181</v>
      </c>
      <c r="S108" s="25" t="s">
        <v>181</v>
      </c>
      <c r="T108" s="25" t="s">
        <v>181</v>
      </c>
      <c r="U108" s="143" t="s">
        <v>181</v>
      </c>
    </row>
    <row r="109" spans="1:21" ht="15">
      <c r="A109" s="18" t="s">
        <v>100</v>
      </c>
      <c r="B109" s="5">
        <v>23</v>
      </c>
      <c r="C109" s="23">
        <v>0.05822784810126582</v>
      </c>
      <c r="D109" s="5"/>
      <c r="E109" s="5" t="s">
        <v>100</v>
      </c>
      <c r="F109" s="5">
        <v>23</v>
      </c>
      <c r="G109" s="23">
        <v>0.05822784810126582</v>
      </c>
      <c r="H109" s="5"/>
      <c r="I109" s="5" t="s">
        <v>100</v>
      </c>
      <c r="J109" s="25">
        <v>23</v>
      </c>
      <c r="K109" s="25" t="s">
        <v>181</v>
      </c>
      <c r="L109" s="25" t="s">
        <v>181</v>
      </c>
      <c r="M109" s="25" t="s">
        <v>181</v>
      </c>
      <c r="N109" s="25" t="s">
        <v>181</v>
      </c>
      <c r="O109" s="25" t="s">
        <v>181</v>
      </c>
      <c r="P109" s="25" t="s">
        <v>181</v>
      </c>
      <c r="Q109" s="25" t="s">
        <v>181</v>
      </c>
      <c r="R109" s="25" t="s">
        <v>181</v>
      </c>
      <c r="S109" s="25" t="s">
        <v>181</v>
      </c>
      <c r="T109" s="25" t="s">
        <v>181</v>
      </c>
      <c r="U109" s="143" t="s">
        <v>181</v>
      </c>
    </row>
    <row r="110" spans="1:21" ht="15">
      <c r="A110" s="18" t="s">
        <v>101</v>
      </c>
      <c r="B110" s="5">
        <v>29</v>
      </c>
      <c r="C110" s="23">
        <v>0.07341772151898734</v>
      </c>
      <c r="D110" s="5"/>
      <c r="E110" s="5" t="s">
        <v>101</v>
      </c>
      <c r="F110" s="5">
        <v>29</v>
      </c>
      <c r="G110" s="23">
        <v>0.07341772151898734</v>
      </c>
      <c r="H110" s="5"/>
      <c r="I110" s="5" t="s">
        <v>101</v>
      </c>
      <c r="J110" s="25">
        <v>29</v>
      </c>
      <c r="K110" s="25" t="s">
        <v>181</v>
      </c>
      <c r="L110" s="25" t="s">
        <v>181</v>
      </c>
      <c r="M110" s="25" t="s">
        <v>181</v>
      </c>
      <c r="N110" s="25" t="s">
        <v>181</v>
      </c>
      <c r="O110" s="25" t="s">
        <v>181</v>
      </c>
      <c r="P110" s="25" t="s">
        <v>181</v>
      </c>
      <c r="Q110" s="25" t="s">
        <v>181</v>
      </c>
      <c r="R110" s="25" t="s">
        <v>181</v>
      </c>
      <c r="S110" s="25" t="s">
        <v>181</v>
      </c>
      <c r="T110" s="25" t="s">
        <v>181</v>
      </c>
      <c r="U110" s="143" t="s">
        <v>181</v>
      </c>
    </row>
    <row r="111" spans="1:21" ht="15">
      <c r="A111" s="18" t="s">
        <v>102</v>
      </c>
      <c r="B111" s="5">
        <v>1</v>
      </c>
      <c r="C111" s="23">
        <v>0.002531645569620253</v>
      </c>
      <c r="D111" s="5"/>
      <c r="E111" s="5" t="s">
        <v>102</v>
      </c>
      <c r="F111" s="5">
        <v>1</v>
      </c>
      <c r="G111" s="23">
        <v>0.002531645569620253</v>
      </c>
      <c r="H111" s="5"/>
      <c r="I111" s="5" t="s">
        <v>102</v>
      </c>
      <c r="J111" s="25">
        <v>1</v>
      </c>
      <c r="K111" s="25" t="s">
        <v>181</v>
      </c>
      <c r="L111" s="25" t="s">
        <v>181</v>
      </c>
      <c r="M111" s="25" t="s">
        <v>181</v>
      </c>
      <c r="N111" s="25" t="s">
        <v>181</v>
      </c>
      <c r="O111" s="25" t="s">
        <v>181</v>
      </c>
      <c r="P111" s="25" t="s">
        <v>181</v>
      </c>
      <c r="Q111" s="25" t="s">
        <v>181</v>
      </c>
      <c r="R111" s="25" t="s">
        <v>181</v>
      </c>
      <c r="S111" s="25" t="s">
        <v>181</v>
      </c>
      <c r="T111" s="25" t="s">
        <v>181</v>
      </c>
      <c r="U111" s="143" t="s">
        <v>181</v>
      </c>
    </row>
    <row r="112" spans="1:21" ht="15">
      <c r="A112" s="18" t="s">
        <v>13</v>
      </c>
      <c r="B112" s="5">
        <v>25</v>
      </c>
      <c r="C112" s="23">
        <v>0.06329113924050633</v>
      </c>
      <c r="D112" s="5"/>
      <c r="E112" s="5" t="s">
        <v>13</v>
      </c>
      <c r="F112" s="5">
        <v>25</v>
      </c>
      <c r="G112" s="23">
        <v>0.06329113924050633</v>
      </c>
      <c r="H112" s="5"/>
      <c r="I112" s="5" t="s">
        <v>13</v>
      </c>
      <c r="J112" s="25">
        <v>25</v>
      </c>
      <c r="K112" s="25" t="s">
        <v>181</v>
      </c>
      <c r="L112" s="25" t="s">
        <v>181</v>
      </c>
      <c r="M112" s="25" t="s">
        <v>181</v>
      </c>
      <c r="N112" s="25" t="s">
        <v>181</v>
      </c>
      <c r="O112" s="25" t="s">
        <v>181</v>
      </c>
      <c r="P112" s="25" t="s">
        <v>181</v>
      </c>
      <c r="Q112" s="25" t="s">
        <v>181</v>
      </c>
      <c r="R112" s="25" t="s">
        <v>181</v>
      </c>
      <c r="S112" s="25" t="s">
        <v>181</v>
      </c>
      <c r="T112" s="25" t="s">
        <v>181</v>
      </c>
      <c r="U112" s="143" t="s">
        <v>181</v>
      </c>
    </row>
    <row r="113" spans="1:21" ht="15">
      <c r="A113" s="18" t="s">
        <v>1</v>
      </c>
      <c r="B113" s="5">
        <v>395</v>
      </c>
      <c r="C113" s="23">
        <v>1</v>
      </c>
      <c r="D113" s="5"/>
      <c r="E113" s="5" t="s">
        <v>1</v>
      </c>
      <c r="F113" s="5">
        <v>395</v>
      </c>
      <c r="G113" s="23">
        <v>1</v>
      </c>
      <c r="H113" s="5"/>
      <c r="I113" s="5" t="s">
        <v>1</v>
      </c>
      <c r="J113" s="5">
        <v>395</v>
      </c>
      <c r="K113" s="5">
        <v>0</v>
      </c>
      <c r="L113" s="5">
        <v>0</v>
      </c>
      <c r="M113" s="5">
        <v>0</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74" t="s">
        <v>103</v>
      </c>
      <c r="B116" s="180"/>
      <c r="C116" s="180"/>
      <c r="D116" s="180"/>
      <c r="E116" s="180"/>
      <c r="F116" s="180"/>
      <c r="G116" s="180"/>
      <c r="H116" s="122"/>
      <c r="I116" s="122"/>
      <c r="J116" s="122"/>
      <c r="K116" s="122"/>
      <c r="L116" s="122"/>
      <c r="M116" s="122"/>
      <c r="N116" s="122"/>
      <c r="O116" s="122"/>
      <c r="P116" s="122"/>
      <c r="Q116" s="122"/>
      <c r="R116" s="122"/>
      <c r="S116" s="122"/>
      <c r="T116" s="122"/>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178</v>
      </c>
      <c r="K119" s="12" t="s">
        <v>180</v>
      </c>
      <c r="L119" s="12" t="s">
        <v>182</v>
      </c>
      <c r="M119" s="12" t="s">
        <v>183</v>
      </c>
      <c r="N119" s="12" t="s">
        <v>184</v>
      </c>
      <c r="O119" s="12" t="s">
        <v>185</v>
      </c>
      <c r="P119" s="12" t="s">
        <v>186</v>
      </c>
      <c r="Q119" s="12" t="s">
        <v>188</v>
      </c>
      <c r="R119" s="12" t="s">
        <v>189</v>
      </c>
      <c r="S119" s="12" t="s">
        <v>190</v>
      </c>
      <c r="T119" s="12" t="s">
        <v>191</v>
      </c>
      <c r="U119" s="3" t="s">
        <v>192</v>
      </c>
    </row>
    <row r="120" spans="1:21" ht="15">
      <c r="A120" s="18" t="s">
        <v>96</v>
      </c>
      <c r="B120" s="16">
        <v>10.847478730026973</v>
      </c>
      <c r="C120" s="23"/>
      <c r="D120" s="5"/>
      <c r="E120" s="5" t="s">
        <v>96</v>
      </c>
      <c r="F120" s="16">
        <v>10.847478730026973</v>
      </c>
      <c r="G120" s="23"/>
      <c r="H120" s="5"/>
      <c r="I120" s="5" t="s">
        <v>96</v>
      </c>
      <c r="J120" s="16">
        <v>10.847478730026973</v>
      </c>
      <c r="K120" s="16" t="s">
        <v>181</v>
      </c>
      <c r="L120" s="16" t="s">
        <v>181</v>
      </c>
      <c r="M120" s="16" t="s">
        <v>181</v>
      </c>
      <c r="N120" s="16" t="s">
        <v>181</v>
      </c>
      <c r="O120" s="16" t="s">
        <v>181</v>
      </c>
      <c r="P120" s="16" t="s">
        <v>181</v>
      </c>
      <c r="Q120" s="16" t="s">
        <v>181</v>
      </c>
      <c r="R120" s="16" t="s">
        <v>181</v>
      </c>
      <c r="S120" s="16" t="s">
        <v>181</v>
      </c>
      <c r="T120" s="16" t="s">
        <v>181</v>
      </c>
      <c r="U120" s="124" t="s">
        <v>181</v>
      </c>
    </row>
    <row r="121" spans="1:21" ht="15">
      <c r="A121" s="18" t="s">
        <v>97</v>
      </c>
      <c r="B121" s="16">
        <v>4.886683922922061</v>
      </c>
      <c r="C121" s="23"/>
      <c r="D121" s="5"/>
      <c r="E121" s="5" t="s">
        <v>97</v>
      </c>
      <c r="F121" s="16">
        <v>4.886683922922061</v>
      </c>
      <c r="G121" s="23"/>
      <c r="H121" s="5"/>
      <c r="I121" s="5" t="s">
        <v>97</v>
      </c>
      <c r="J121" s="16">
        <v>4.886683922922061</v>
      </c>
      <c r="K121" s="16" t="s">
        <v>181</v>
      </c>
      <c r="L121" s="16" t="s">
        <v>181</v>
      </c>
      <c r="M121" s="16" t="s">
        <v>181</v>
      </c>
      <c r="N121" s="16" t="s">
        <v>181</v>
      </c>
      <c r="O121" s="16" t="s">
        <v>181</v>
      </c>
      <c r="P121" s="16" t="s">
        <v>181</v>
      </c>
      <c r="Q121" s="16" t="s">
        <v>181</v>
      </c>
      <c r="R121" s="16" t="s">
        <v>181</v>
      </c>
      <c r="S121" s="16" t="s">
        <v>181</v>
      </c>
      <c r="T121" s="16" t="s">
        <v>181</v>
      </c>
      <c r="U121" s="124" t="s">
        <v>181</v>
      </c>
    </row>
    <row r="122" spans="1:21" ht="15">
      <c r="A122" s="18" t="s">
        <v>98</v>
      </c>
      <c r="B122" s="16">
        <v>4.893442622950819</v>
      </c>
      <c r="C122" s="23"/>
      <c r="D122" s="5"/>
      <c r="E122" s="5" t="s">
        <v>98</v>
      </c>
      <c r="F122" s="16">
        <v>4.893442622950819</v>
      </c>
      <c r="G122" s="23"/>
      <c r="H122" s="5"/>
      <c r="I122" s="5" t="s">
        <v>98</v>
      </c>
      <c r="J122" s="16">
        <v>4.893442622950819</v>
      </c>
      <c r="K122" s="16" t="s">
        <v>181</v>
      </c>
      <c r="L122" s="16" t="s">
        <v>181</v>
      </c>
      <c r="M122" s="16" t="s">
        <v>181</v>
      </c>
      <c r="N122" s="16" t="s">
        <v>181</v>
      </c>
      <c r="O122" s="16" t="s">
        <v>181</v>
      </c>
      <c r="P122" s="16" t="s">
        <v>181</v>
      </c>
      <c r="Q122" s="16" t="s">
        <v>181</v>
      </c>
      <c r="R122" s="16" t="s">
        <v>181</v>
      </c>
      <c r="S122" s="16" t="s">
        <v>181</v>
      </c>
      <c r="T122" s="16" t="s">
        <v>181</v>
      </c>
      <c r="U122" s="124" t="s">
        <v>181</v>
      </c>
    </row>
    <row r="123" spans="1:21" ht="15">
      <c r="A123" s="18" t="s">
        <v>99</v>
      </c>
      <c r="B123" s="16">
        <v>8.124902419984386</v>
      </c>
      <c r="C123" s="23"/>
      <c r="D123" s="5"/>
      <c r="E123" s="5" t="s">
        <v>99</v>
      </c>
      <c r="F123" s="16">
        <v>8.124902419984386</v>
      </c>
      <c r="G123" s="23"/>
      <c r="H123" s="5"/>
      <c r="I123" s="5" t="s">
        <v>99</v>
      </c>
      <c r="J123" s="16">
        <v>8.124902419984386</v>
      </c>
      <c r="K123" s="16" t="s">
        <v>181</v>
      </c>
      <c r="L123" s="16" t="s">
        <v>181</v>
      </c>
      <c r="M123" s="16" t="s">
        <v>181</v>
      </c>
      <c r="N123" s="16" t="s">
        <v>181</v>
      </c>
      <c r="O123" s="16" t="s">
        <v>181</v>
      </c>
      <c r="P123" s="16" t="s">
        <v>181</v>
      </c>
      <c r="Q123" s="16" t="s">
        <v>181</v>
      </c>
      <c r="R123" s="16" t="s">
        <v>181</v>
      </c>
      <c r="S123" s="16" t="s">
        <v>181</v>
      </c>
      <c r="T123" s="16" t="s">
        <v>181</v>
      </c>
      <c r="U123" s="124" t="s">
        <v>181</v>
      </c>
    </row>
    <row r="124" spans="1:21" ht="15">
      <c r="A124" s="18" t="s">
        <v>100</v>
      </c>
      <c r="B124" s="16">
        <v>5.864575908766929</v>
      </c>
      <c r="C124" s="23"/>
      <c r="D124" s="5"/>
      <c r="E124" s="5" t="s">
        <v>100</v>
      </c>
      <c r="F124" s="16">
        <v>5.864575908766929</v>
      </c>
      <c r="G124" s="23"/>
      <c r="H124" s="5"/>
      <c r="I124" s="5" t="s">
        <v>100</v>
      </c>
      <c r="J124" s="16">
        <v>5.864575908766929</v>
      </c>
      <c r="K124" s="16" t="s">
        <v>181</v>
      </c>
      <c r="L124" s="16" t="s">
        <v>181</v>
      </c>
      <c r="M124" s="16" t="s">
        <v>181</v>
      </c>
      <c r="N124" s="16" t="s">
        <v>181</v>
      </c>
      <c r="O124" s="16" t="s">
        <v>181</v>
      </c>
      <c r="P124" s="16" t="s">
        <v>181</v>
      </c>
      <c r="Q124" s="16" t="s">
        <v>181</v>
      </c>
      <c r="R124" s="16" t="s">
        <v>181</v>
      </c>
      <c r="S124" s="16" t="s">
        <v>181</v>
      </c>
      <c r="T124" s="16" t="s">
        <v>181</v>
      </c>
      <c r="U124" s="124" t="s">
        <v>181</v>
      </c>
    </row>
    <row r="125" spans="1:21" ht="15">
      <c r="A125" s="18" t="s">
        <v>101</v>
      </c>
      <c r="B125" s="16">
        <v>7.925381571509327</v>
      </c>
      <c r="C125" s="23"/>
      <c r="D125" s="5"/>
      <c r="E125" s="5" t="s">
        <v>101</v>
      </c>
      <c r="F125" s="16">
        <v>7.925381571509327</v>
      </c>
      <c r="G125" s="23"/>
      <c r="H125" s="5"/>
      <c r="I125" s="5" t="s">
        <v>101</v>
      </c>
      <c r="J125" s="16">
        <v>7.925381571509327</v>
      </c>
      <c r="K125" s="16" t="s">
        <v>181</v>
      </c>
      <c r="L125" s="16" t="s">
        <v>181</v>
      </c>
      <c r="M125" s="16" t="s">
        <v>181</v>
      </c>
      <c r="N125" s="16" t="s">
        <v>181</v>
      </c>
      <c r="O125" s="16" t="s">
        <v>181</v>
      </c>
      <c r="P125" s="16" t="s">
        <v>181</v>
      </c>
      <c r="Q125" s="16" t="s">
        <v>181</v>
      </c>
      <c r="R125" s="16" t="s">
        <v>181</v>
      </c>
      <c r="S125" s="16" t="s">
        <v>181</v>
      </c>
      <c r="T125" s="16" t="s">
        <v>181</v>
      </c>
      <c r="U125" s="124" t="s">
        <v>181</v>
      </c>
    </row>
    <row r="126" spans="1:21" ht="15">
      <c r="A126" s="18" t="s">
        <v>102</v>
      </c>
      <c r="B126" s="16">
        <v>14.131147540983607</v>
      </c>
      <c r="C126" s="23"/>
      <c r="D126" s="5"/>
      <c r="E126" s="5" t="s">
        <v>102</v>
      </c>
      <c r="F126" s="16">
        <v>14.131147540983607</v>
      </c>
      <c r="G126" s="23"/>
      <c r="H126" s="5"/>
      <c r="I126" s="5" t="s">
        <v>102</v>
      </c>
      <c r="J126" s="16">
        <v>0</v>
      </c>
      <c r="K126" s="16" t="s">
        <v>181</v>
      </c>
      <c r="L126" s="16" t="s">
        <v>181</v>
      </c>
      <c r="M126" s="16" t="s">
        <v>181</v>
      </c>
      <c r="N126" s="16" t="s">
        <v>181</v>
      </c>
      <c r="O126" s="16" t="s">
        <v>181</v>
      </c>
      <c r="P126" s="16" t="s">
        <v>181</v>
      </c>
      <c r="Q126" s="16" t="s">
        <v>181</v>
      </c>
      <c r="R126" s="16" t="s">
        <v>181</v>
      </c>
      <c r="S126" s="16" t="s">
        <v>181</v>
      </c>
      <c r="T126" s="16" t="s">
        <v>181</v>
      </c>
      <c r="U126" s="124" t="s">
        <v>181</v>
      </c>
    </row>
    <row r="127" spans="1:21" ht="15">
      <c r="A127" s="18" t="s">
        <v>13</v>
      </c>
      <c r="B127" s="154">
        <v>7.6</v>
      </c>
      <c r="C127" s="23"/>
      <c r="D127" s="5"/>
      <c r="E127" s="5" t="s">
        <v>13</v>
      </c>
      <c r="F127" s="16">
        <v>7.644590163934427</v>
      </c>
      <c r="G127" s="23"/>
      <c r="H127" s="5"/>
      <c r="I127" s="5" t="s">
        <v>13</v>
      </c>
      <c r="J127" s="16">
        <v>14.131147540983607</v>
      </c>
      <c r="K127" s="16" t="s">
        <v>181</v>
      </c>
      <c r="L127" s="16" t="s">
        <v>181</v>
      </c>
      <c r="M127" s="16" t="s">
        <v>181</v>
      </c>
      <c r="N127" s="16" t="s">
        <v>181</v>
      </c>
      <c r="O127" s="16" t="s">
        <v>181</v>
      </c>
      <c r="P127" s="16" t="s">
        <v>181</v>
      </c>
      <c r="Q127" s="16" t="s">
        <v>181</v>
      </c>
      <c r="R127" s="16" t="s">
        <v>181</v>
      </c>
      <c r="S127" s="16" t="s">
        <v>181</v>
      </c>
      <c r="T127" s="16" t="s">
        <v>181</v>
      </c>
      <c r="U127" s="124" t="s">
        <v>181</v>
      </c>
    </row>
    <row r="128" spans="1:21" ht="15">
      <c r="A128" s="18" t="s">
        <v>0</v>
      </c>
      <c r="B128" s="16">
        <v>7.921560489728154</v>
      </c>
      <c r="C128" s="23"/>
      <c r="D128" s="5"/>
      <c r="E128" s="5" t="s">
        <v>0</v>
      </c>
      <c r="F128" s="16">
        <v>7.921560489728154</v>
      </c>
      <c r="G128" s="23"/>
      <c r="H128" s="5"/>
      <c r="I128" s="5" t="s">
        <v>0</v>
      </c>
      <c r="J128" s="16">
        <v>7.921560489728154</v>
      </c>
      <c r="K128" s="16" t="s">
        <v>181</v>
      </c>
      <c r="L128" s="16" t="s">
        <v>181</v>
      </c>
      <c r="M128" s="16" t="s">
        <v>181</v>
      </c>
      <c r="N128" s="16" t="s">
        <v>181</v>
      </c>
      <c r="O128" s="16" t="s">
        <v>181</v>
      </c>
      <c r="P128" s="16" t="s">
        <v>181</v>
      </c>
      <c r="Q128" s="16" t="s">
        <v>181</v>
      </c>
      <c r="R128" s="16" t="s">
        <v>181</v>
      </c>
      <c r="S128" s="16" t="s">
        <v>181</v>
      </c>
      <c r="T128" s="16" t="s">
        <v>181</v>
      </c>
      <c r="U128" s="124" t="s">
        <v>181</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74" t="s">
        <v>110</v>
      </c>
      <c r="B131" s="180"/>
      <c r="C131" s="180"/>
      <c r="D131" s="180"/>
      <c r="E131" s="175"/>
      <c r="F131" s="134"/>
      <c r="G131" s="134"/>
      <c r="H131" s="122"/>
      <c r="I131" s="122"/>
      <c r="J131" s="122"/>
      <c r="K131" s="122"/>
      <c r="L131" s="122"/>
      <c r="M131" s="122"/>
      <c r="N131" s="122"/>
      <c r="O131" s="122"/>
      <c r="P131" s="122"/>
      <c r="Q131" s="122"/>
      <c r="R131" s="122"/>
      <c r="S131" s="122"/>
      <c r="T131" s="122"/>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194</v>
      </c>
      <c r="D134" s="5"/>
      <c r="E134" s="5" t="s">
        <v>2</v>
      </c>
      <c r="F134" s="17" t="s">
        <v>14</v>
      </c>
      <c r="G134" s="12" t="s">
        <v>16</v>
      </c>
      <c r="H134" s="5"/>
      <c r="I134" s="5" t="s">
        <v>2</v>
      </c>
      <c r="J134" s="12" t="s">
        <v>178</v>
      </c>
      <c r="K134" s="12" t="s">
        <v>180</v>
      </c>
      <c r="L134" s="12" t="s">
        <v>182</v>
      </c>
      <c r="M134" s="12" t="s">
        <v>183</v>
      </c>
      <c r="N134" s="12" t="s">
        <v>184</v>
      </c>
      <c r="O134" s="12" t="s">
        <v>185</v>
      </c>
      <c r="P134" s="12" t="s">
        <v>186</v>
      </c>
      <c r="Q134" s="12" t="s">
        <v>188</v>
      </c>
      <c r="R134" s="12" t="s">
        <v>189</v>
      </c>
      <c r="S134" s="12" t="s">
        <v>190</v>
      </c>
      <c r="T134" s="12" t="s">
        <v>191</v>
      </c>
      <c r="U134" s="3" t="s">
        <v>192</v>
      </c>
    </row>
    <row r="135" spans="1:21" ht="30">
      <c r="A135" s="138" t="s">
        <v>109</v>
      </c>
      <c r="B135" s="5">
        <v>107</v>
      </c>
      <c r="C135" s="23">
        <f>B135/$B$149</f>
        <v>0.2899728997289973</v>
      </c>
      <c r="D135" s="5"/>
      <c r="E135" s="43" t="s">
        <v>109</v>
      </c>
      <c r="F135" s="5">
        <v>107</v>
      </c>
      <c r="G135" s="29">
        <f>C135</f>
        <v>0.2899728997289973</v>
      </c>
      <c r="H135" s="5"/>
      <c r="I135" s="5" t="s">
        <v>109</v>
      </c>
      <c r="J135" s="16">
        <v>107</v>
      </c>
      <c r="K135" s="16" t="s">
        <v>181</v>
      </c>
      <c r="L135" s="16" t="s">
        <v>181</v>
      </c>
      <c r="M135" s="16" t="s">
        <v>181</v>
      </c>
      <c r="N135" s="16" t="s">
        <v>181</v>
      </c>
      <c r="O135" s="16" t="s">
        <v>181</v>
      </c>
      <c r="P135" s="16" t="s">
        <v>181</v>
      </c>
      <c r="Q135" s="16" t="s">
        <v>181</v>
      </c>
      <c r="R135" s="16" t="s">
        <v>181</v>
      </c>
      <c r="S135" s="16" t="s">
        <v>181</v>
      </c>
      <c r="T135" s="16" t="s">
        <v>181</v>
      </c>
      <c r="U135" s="124" t="s">
        <v>181</v>
      </c>
    </row>
    <row r="136" spans="1:21" ht="15">
      <c r="A136" s="18" t="s">
        <v>4</v>
      </c>
      <c r="B136" s="5">
        <v>74</v>
      </c>
      <c r="C136" s="23">
        <f aca="true" t="shared" si="0" ref="C136:C149">B136/$B$149</f>
        <v>0.2005420054200542</v>
      </c>
      <c r="D136" s="5"/>
      <c r="E136" s="5" t="s">
        <v>4</v>
      </c>
      <c r="F136" s="5">
        <v>74</v>
      </c>
      <c r="G136" s="29">
        <f aca="true" t="shared" si="1" ref="G136:G149">C136</f>
        <v>0.2005420054200542</v>
      </c>
      <c r="H136" s="5"/>
      <c r="I136" s="5" t="s">
        <v>4</v>
      </c>
      <c r="J136" s="16">
        <v>74</v>
      </c>
      <c r="K136" s="16" t="s">
        <v>181</v>
      </c>
      <c r="L136" s="16" t="s">
        <v>181</v>
      </c>
      <c r="M136" s="16" t="s">
        <v>181</v>
      </c>
      <c r="N136" s="16" t="s">
        <v>181</v>
      </c>
      <c r="O136" s="16" t="s">
        <v>181</v>
      </c>
      <c r="P136" s="16" t="s">
        <v>181</v>
      </c>
      <c r="Q136" s="16" t="s">
        <v>181</v>
      </c>
      <c r="R136" s="16" t="s">
        <v>181</v>
      </c>
      <c r="S136" s="16" t="s">
        <v>181</v>
      </c>
      <c r="T136" s="16" t="s">
        <v>181</v>
      </c>
      <c r="U136" s="124" t="s">
        <v>181</v>
      </c>
    </row>
    <row r="137" spans="1:21" ht="15">
      <c r="A137" s="18" t="s">
        <v>5</v>
      </c>
      <c r="B137" s="5">
        <v>1</v>
      </c>
      <c r="C137" s="23">
        <f t="shared" si="0"/>
        <v>0.0027100271002710027</v>
      </c>
      <c r="D137" s="5"/>
      <c r="E137" s="5" t="s">
        <v>5</v>
      </c>
      <c r="F137" s="5">
        <v>1</v>
      </c>
      <c r="G137" s="29">
        <f t="shared" si="1"/>
        <v>0.0027100271002710027</v>
      </c>
      <c r="H137" s="5"/>
      <c r="I137" s="5" t="s">
        <v>5</v>
      </c>
      <c r="J137" s="16">
        <v>1</v>
      </c>
      <c r="K137" s="16" t="s">
        <v>181</v>
      </c>
      <c r="L137" s="16" t="s">
        <v>181</v>
      </c>
      <c r="M137" s="16" t="s">
        <v>181</v>
      </c>
      <c r="N137" s="16" t="s">
        <v>181</v>
      </c>
      <c r="O137" s="16" t="s">
        <v>181</v>
      </c>
      <c r="P137" s="16" t="s">
        <v>181</v>
      </c>
      <c r="Q137" s="16" t="s">
        <v>181</v>
      </c>
      <c r="R137" s="16" t="s">
        <v>181</v>
      </c>
      <c r="S137" s="16" t="s">
        <v>181</v>
      </c>
      <c r="T137" s="16" t="s">
        <v>181</v>
      </c>
      <c r="U137" s="124" t="s">
        <v>181</v>
      </c>
    </row>
    <row r="138" spans="1:21" ht="15">
      <c r="A138" s="18" t="s">
        <v>6</v>
      </c>
      <c r="B138" s="5">
        <v>3</v>
      </c>
      <c r="C138" s="23">
        <f t="shared" si="0"/>
        <v>0.008130081300813009</v>
      </c>
      <c r="D138" s="5"/>
      <c r="E138" s="5" t="s">
        <v>6</v>
      </c>
      <c r="F138" s="5">
        <v>3</v>
      </c>
      <c r="G138" s="29">
        <f t="shared" si="1"/>
        <v>0.008130081300813009</v>
      </c>
      <c r="H138" s="5"/>
      <c r="I138" s="5" t="s">
        <v>6</v>
      </c>
      <c r="J138" s="16">
        <v>3</v>
      </c>
      <c r="K138" s="16" t="s">
        <v>181</v>
      </c>
      <c r="L138" s="16" t="s">
        <v>181</v>
      </c>
      <c r="M138" s="16" t="s">
        <v>181</v>
      </c>
      <c r="N138" s="16" t="s">
        <v>181</v>
      </c>
      <c r="O138" s="16" t="s">
        <v>181</v>
      </c>
      <c r="P138" s="16" t="s">
        <v>181</v>
      </c>
      <c r="Q138" s="16" t="s">
        <v>181</v>
      </c>
      <c r="R138" s="16" t="s">
        <v>181</v>
      </c>
      <c r="S138" s="16" t="s">
        <v>181</v>
      </c>
      <c r="T138" s="16" t="s">
        <v>181</v>
      </c>
      <c r="U138" s="124" t="s">
        <v>181</v>
      </c>
    </row>
    <row r="139" spans="1:21" ht="15">
      <c r="A139" s="139" t="s">
        <v>106</v>
      </c>
      <c r="B139" s="5">
        <v>7</v>
      </c>
      <c r="C139" s="23">
        <f t="shared" si="0"/>
        <v>0.018970189701897018</v>
      </c>
      <c r="D139" s="5"/>
      <c r="E139" s="33" t="s">
        <v>106</v>
      </c>
      <c r="F139" s="5">
        <v>7</v>
      </c>
      <c r="G139" s="29">
        <f t="shared" si="1"/>
        <v>0.018970189701897018</v>
      </c>
      <c r="H139" s="5"/>
      <c r="I139" s="5" t="s">
        <v>106</v>
      </c>
      <c r="J139" s="16">
        <v>7</v>
      </c>
      <c r="K139" s="16" t="s">
        <v>181</v>
      </c>
      <c r="L139" s="16" t="s">
        <v>181</v>
      </c>
      <c r="M139" s="16" t="s">
        <v>181</v>
      </c>
      <c r="N139" s="16" t="s">
        <v>181</v>
      </c>
      <c r="O139" s="16" t="s">
        <v>181</v>
      </c>
      <c r="P139" s="16" t="s">
        <v>181</v>
      </c>
      <c r="Q139" s="16" t="s">
        <v>181</v>
      </c>
      <c r="R139" s="16" t="s">
        <v>181</v>
      </c>
      <c r="S139" s="16" t="s">
        <v>181</v>
      </c>
      <c r="T139" s="16" t="s">
        <v>181</v>
      </c>
      <c r="U139" s="124" t="s">
        <v>181</v>
      </c>
    </row>
    <row r="140" spans="1:21" ht="15">
      <c r="A140" s="18" t="s">
        <v>7</v>
      </c>
      <c r="B140" s="33">
        <v>0</v>
      </c>
      <c r="C140" s="23">
        <f t="shared" si="0"/>
        <v>0</v>
      </c>
      <c r="D140" s="5"/>
      <c r="E140" s="5" t="s">
        <v>7</v>
      </c>
      <c r="F140" s="33">
        <v>0</v>
      </c>
      <c r="G140" s="29">
        <f t="shared" si="1"/>
        <v>0</v>
      </c>
      <c r="H140" s="5"/>
      <c r="I140" s="5" t="s">
        <v>7</v>
      </c>
      <c r="J140" s="16">
        <v>15</v>
      </c>
      <c r="K140" s="16" t="s">
        <v>181</v>
      </c>
      <c r="L140" s="16" t="s">
        <v>181</v>
      </c>
      <c r="M140" s="16" t="s">
        <v>181</v>
      </c>
      <c r="N140" s="16" t="s">
        <v>181</v>
      </c>
      <c r="O140" s="16" t="s">
        <v>181</v>
      </c>
      <c r="P140" s="16" t="s">
        <v>181</v>
      </c>
      <c r="Q140" s="16" t="s">
        <v>181</v>
      </c>
      <c r="R140" s="16" t="s">
        <v>181</v>
      </c>
      <c r="S140" s="16" t="s">
        <v>181</v>
      </c>
      <c r="T140" s="16" t="s">
        <v>181</v>
      </c>
      <c r="U140" s="124" t="s">
        <v>181</v>
      </c>
    </row>
    <row r="141" spans="1:21" ht="15">
      <c r="A141" s="18" t="s">
        <v>8</v>
      </c>
      <c r="B141" s="5">
        <v>15</v>
      </c>
      <c r="C141" s="23">
        <f t="shared" si="0"/>
        <v>0.04065040650406504</v>
      </c>
      <c r="D141" s="5"/>
      <c r="E141" s="5" t="s">
        <v>8</v>
      </c>
      <c r="F141" s="5">
        <v>15</v>
      </c>
      <c r="G141" s="29">
        <f t="shared" si="1"/>
        <v>0.04065040650406504</v>
      </c>
      <c r="H141" s="5"/>
      <c r="I141" s="5" t="s">
        <v>8</v>
      </c>
      <c r="J141" s="16">
        <v>13</v>
      </c>
      <c r="K141" s="16" t="s">
        <v>181</v>
      </c>
      <c r="L141" s="16" t="s">
        <v>181</v>
      </c>
      <c r="M141" s="16" t="s">
        <v>181</v>
      </c>
      <c r="N141" s="16" t="s">
        <v>181</v>
      </c>
      <c r="O141" s="16" t="s">
        <v>181</v>
      </c>
      <c r="P141" s="16" t="s">
        <v>181</v>
      </c>
      <c r="Q141" s="16" t="s">
        <v>181</v>
      </c>
      <c r="R141" s="16" t="s">
        <v>181</v>
      </c>
      <c r="S141" s="16" t="s">
        <v>181</v>
      </c>
      <c r="T141" s="16" t="s">
        <v>181</v>
      </c>
      <c r="U141" s="124" t="s">
        <v>181</v>
      </c>
    </row>
    <row r="142" spans="1:21" ht="15">
      <c r="A142" s="18" t="s">
        <v>9</v>
      </c>
      <c r="B142" s="5">
        <v>13</v>
      </c>
      <c r="C142" s="23">
        <f t="shared" si="0"/>
        <v>0.03523035230352303</v>
      </c>
      <c r="D142" s="5"/>
      <c r="E142" s="5" t="s">
        <v>9</v>
      </c>
      <c r="F142" s="5">
        <v>13</v>
      </c>
      <c r="G142" s="29">
        <f t="shared" si="1"/>
        <v>0.03523035230352303</v>
      </c>
      <c r="H142" s="5"/>
      <c r="I142" s="5" t="s">
        <v>9</v>
      </c>
      <c r="J142" s="16">
        <v>20</v>
      </c>
      <c r="K142" s="16" t="s">
        <v>181</v>
      </c>
      <c r="L142" s="16" t="s">
        <v>181</v>
      </c>
      <c r="M142" s="16" t="s">
        <v>181</v>
      </c>
      <c r="N142" s="16" t="s">
        <v>181</v>
      </c>
      <c r="O142" s="16" t="s">
        <v>181</v>
      </c>
      <c r="P142" s="16" t="s">
        <v>181</v>
      </c>
      <c r="Q142" s="16" t="s">
        <v>181</v>
      </c>
      <c r="R142" s="16" t="s">
        <v>181</v>
      </c>
      <c r="S142" s="16" t="s">
        <v>181</v>
      </c>
      <c r="T142" s="16" t="s">
        <v>181</v>
      </c>
      <c r="U142" s="124" t="s">
        <v>181</v>
      </c>
    </row>
    <row r="143" spans="1:21" ht="15">
      <c r="A143" s="18" t="s">
        <v>10</v>
      </c>
      <c r="B143" s="5">
        <v>20</v>
      </c>
      <c r="C143" s="23">
        <f t="shared" si="0"/>
        <v>0.05420054200542006</v>
      </c>
      <c r="D143" s="5"/>
      <c r="E143" s="5" t="s">
        <v>10</v>
      </c>
      <c r="F143" s="5">
        <v>20</v>
      </c>
      <c r="G143" s="29">
        <f t="shared" si="1"/>
        <v>0.05420054200542006</v>
      </c>
      <c r="H143" s="5"/>
      <c r="I143" s="5" t="s">
        <v>10</v>
      </c>
      <c r="J143" s="16">
        <v>61</v>
      </c>
      <c r="K143" s="16" t="s">
        <v>181</v>
      </c>
      <c r="L143" s="16" t="s">
        <v>181</v>
      </c>
      <c r="M143" s="16" t="s">
        <v>181</v>
      </c>
      <c r="N143" s="16" t="s">
        <v>181</v>
      </c>
      <c r="O143" s="16" t="s">
        <v>181</v>
      </c>
      <c r="P143" s="16" t="s">
        <v>181</v>
      </c>
      <c r="Q143" s="16" t="s">
        <v>181</v>
      </c>
      <c r="R143" s="16" t="s">
        <v>181</v>
      </c>
      <c r="S143" s="16" t="s">
        <v>181</v>
      </c>
      <c r="T143" s="16" t="s">
        <v>181</v>
      </c>
      <c r="U143" s="124" t="s">
        <v>181</v>
      </c>
    </row>
    <row r="144" spans="1:21" ht="30">
      <c r="A144" s="138" t="s">
        <v>108</v>
      </c>
      <c r="B144" s="5">
        <v>61</v>
      </c>
      <c r="C144" s="23">
        <f t="shared" si="0"/>
        <v>0.16531165311653118</v>
      </c>
      <c r="D144" s="5"/>
      <c r="E144" s="43" t="s">
        <v>108</v>
      </c>
      <c r="F144" s="5">
        <v>61</v>
      </c>
      <c r="G144" s="29">
        <f t="shared" si="1"/>
        <v>0.16531165311653118</v>
      </c>
      <c r="H144" s="5"/>
      <c r="I144" s="5" t="s">
        <v>108</v>
      </c>
      <c r="J144" s="16">
        <v>7</v>
      </c>
      <c r="K144" s="16" t="s">
        <v>181</v>
      </c>
      <c r="L144" s="16" t="s">
        <v>181</v>
      </c>
      <c r="M144" s="16" t="s">
        <v>181</v>
      </c>
      <c r="N144" s="16" t="s">
        <v>181</v>
      </c>
      <c r="O144" s="16" t="s">
        <v>181</v>
      </c>
      <c r="P144" s="16" t="s">
        <v>181</v>
      </c>
      <c r="Q144" s="16" t="s">
        <v>181</v>
      </c>
      <c r="R144" s="16" t="s">
        <v>181</v>
      </c>
      <c r="S144" s="16" t="s">
        <v>181</v>
      </c>
      <c r="T144" s="16" t="s">
        <v>181</v>
      </c>
      <c r="U144" s="124" t="s">
        <v>181</v>
      </c>
    </row>
    <row r="145" spans="1:21" ht="15">
      <c r="A145" s="18" t="s">
        <v>12</v>
      </c>
      <c r="B145" s="5">
        <v>7</v>
      </c>
      <c r="C145" s="23">
        <f t="shared" si="0"/>
        <v>0.018970189701897018</v>
      </c>
      <c r="D145" s="5"/>
      <c r="E145" s="5" t="s">
        <v>12</v>
      </c>
      <c r="F145" s="5">
        <v>7</v>
      </c>
      <c r="G145" s="29">
        <f t="shared" si="1"/>
        <v>0.018970189701897018</v>
      </c>
      <c r="H145" s="5"/>
      <c r="I145" s="5" t="s">
        <v>12</v>
      </c>
      <c r="J145" s="16">
        <v>27</v>
      </c>
      <c r="K145" s="16" t="s">
        <v>181</v>
      </c>
      <c r="L145" s="16" t="s">
        <v>181</v>
      </c>
      <c r="M145" s="16" t="s">
        <v>181</v>
      </c>
      <c r="N145" s="16" t="s">
        <v>181</v>
      </c>
      <c r="O145" s="16" t="s">
        <v>181</v>
      </c>
      <c r="P145" s="16" t="s">
        <v>181</v>
      </c>
      <c r="Q145" s="16" t="s">
        <v>181</v>
      </c>
      <c r="R145" s="16" t="s">
        <v>181</v>
      </c>
      <c r="S145" s="16" t="s">
        <v>181</v>
      </c>
      <c r="T145" s="16" t="s">
        <v>181</v>
      </c>
      <c r="U145" s="124" t="s">
        <v>181</v>
      </c>
    </row>
    <row r="146" spans="1:21" ht="15">
      <c r="A146" s="18" t="s">
        <v>48</v>
      </c>
      <c r="B146" s="5">
        <v>27</v>
      </c>
      <c r="C146" s="23">
        <f t="shared" si="0"/>
        <v>0.07317073170731707</v>
      </c>
      <c r="D146" s="5"/>
      <c r="E146" s="5" t="s">
        <v>48</v>
      </c>
      <c r="F146" s="5">
        <v>27</v>
      </c>
      <c r="G146" s="29">
        <f t="shared" si="1"/>
        <v>0.07317073170731707</v>
      </c>
      <c r="H146" s="5"/>
      <c r="I146" s="5" t="s">
        <v>48</v>
      </c>
      <c r="J146" s="16">
        <v>13</v>
      </c>
      <c r="K146" s="16" t="s">
        <v>181</v>
      </c>
      <c r="L146" s="16" t="s">
        <v>181</v>
      </c>
      <c r="M146" s="16" t="s">
        <v>181</v>
      </c>
      <c r="N146" s="16" t="s">
        <v>181</v>
      </c>
      <c r="O146" s="16" t="s">
        <v>181</v>
      </c>
      <c r="P146" s="16" t="s">
        <v>181</v>
      </c>
      <c r="Q146" s="16" t="s">
        <v>181</v>
      </c>
      <c r="R146" s="16" t="s">
        <v>181</v>
      </c>
      <c r="S146" s="16" t="s">
        <v>181</v>
      </c>
      <c r="T146" s="16" t="s">
        <v>181</v>
      </c>
      <c r="U146" s="124" t="s">
        <v>181</v>
      </c>
    </row>
    <row r="147" spans="1:21" ht="30">
      <c r="A147" s="138" t="s">
        <v>107</v>
      </c>
      <c r="B147" s="5">
        <v>13</v>
      </c>
      <c r="C147" s="23">
        <f t="shared" si="0"/>
        <v>0.03523035230352303</v>
      </c>
      <c r="D147" s="5"/>
      <c r="E147" s="43" t="s">
        <v>107</v>
      </c>
      <c r="F147" s="5">
        <v>13</v>
      </c>
      <c r="G147" s="29">
        <f t="shared" si="1"/>
        <v>0.03523035230352303</v>
      </c>
      <c r="H147" s="5"/>
      <c r="I147" s="5" t="s">
        <v>107</v>
      </c>
      <c r="J147" s="16">
        <v>21</v>
      </c>
      <c r="K147" s="16" t="s">
        <v>181</v>
      </c>
      <c r="L147" s="16" t="s">
        <v>181</v>
      </c>
      <c r="M147" s="16" t="s">
        <v>181</v>
      </c>
      <c r="N147" s="16" t="s">
        <v>181</v>
      </c>
      <c r="O147" s="16" t="s">
        <v>181</v>
      </c>
      <c r="P147" s="16" t="s">
        <v>181</v>
      </c>
      <c r="Q147" s="16" t="s">
        <v>181</v>
      </c>
      <c r="R147" s="16" t="s">
        <v>181</v>
      </c>
      <c r="S147" s="16" t="s">
        <v>181</v>
      </c>
      <c r="T147" s="16" t="s">
        <v>181</v>
      </c>
      <c r="U147" s="124" t="s">
        <v>181</v>
      </c>
    </row>
    <row r="148" spans="1:21" ht="15">
      <c r="A148" s="18" t="s">
        <v>13</v>
      </c>
      <c r="B148" s="5">
        <v>21</v>
      </c>
      <c r="C148" s="23">
        <f t="shared" si="0"/>
        <v>0.056910569105691054</v>
      </c>
      <c r="D148" s="5"/>
      <c r="E148" s="5" t="s">
        <v>13</v>
      </c>
      <c r="F148" s="5">
        <v>21</v>
      </c>
      <c r="G148" s="29">
        <f t="shared" si="1"/>
        <v>0.056910569105691054</v>
      </c>
      <c r="H148" s="5"/>
      <c r="I148" s="5" t="s">
        <v>13</v>
      </c>
      <c r="J148" s="16">
        <v>369</v>
      </c>
      <c r="K148" s="16" t="s">
        <v>181</v>
      </c>
      <c r="L148" s="16" t="s">
        <v>181</v>
      </c>
      <c r="M148" s="16" t="s">
        <v>181</v>
      </c>
      <c r="N148" s="16" t="s">
        <v>181</v>
      </c>
      <c r="O148" s="16" t="s">
        <v>181</v>
      </c>
      <c r="P148" s="16" t="s">
        <v>181</v>
      </c>
      <c r="Q148" s="16" t="s">
        <v>181</v>
      </c>
      <c r="R148" s="16" t="s">
        <v>181</v>
      </c>
      <c r="S148" s="16" t="s">
        <v>181</v>
      </c>
      <c r="T148" s="16" t="s">
        <v>181</v>
      </c>
      <c r="U148" s="124" t="s">
        <v>181</v>
      </c>
    </row>
    <row r="149" spans="1:21" ht="15">
      <c r="A149" s="139" t="s">
        <v>0</v>
      </c>
      <c r="B149" s="5">
        <v>369</v>
      </c>
      <c r="C149" s="23">
        <f t="shared" si="0"/>
        <v>1</v>
      </c>
      <c r="D149" s="5"/>
      <c r="E149" s="33" t="s">
        <v>0</v>
      </c>
      <c r="F149" s="5">
        <v>369</v>
      </c>
      <c r="G149" s="29">
        <f t="shared" si="1"/>
        <v>1</v>
      </c>
      <c r="H149" s="5"/>
      <c r="I149" s="5" t="s">
        <v>0</v>
      </c>
      <c r="J149" s="5">
        <v>738</v>
      </c>
      <c r="K149" s="5">
        <v>0</v>
      </c>
      <c r="L149" s="5">
        <v>0</v>
      </c>
      <c r="M149" s="5">
        <v>0</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8" t="s">
        <v>111</v>
      </c>
      <c r="C152" s="189"/>
      <c r="D152" s="189"/>
      <c r="E152" s="189"/>
      <c r="F152" s="189"/>
      <c r="G152" s="190"/>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17</v>
      </c>
      <c r="D155" s="38"/>
      <c r="E155" s="37">
        <v>1</v>
      </c>
      <c r="F155" s="37">
        <v>1</v>
      </c>
      <c r="G155" s="37">
        <v>1</v>
      </c>
      <c r="H155" s="38"/>
    </row>
    <row r="156" spans="1:8" s="39" customFormat="1" ht="15">
      <c r="A156" s="36"/>
      <c r="B156" s="37">
        <v>2</v>
      </c>
      <c r="C156" s="37">
        <v>8</v>
      </c>
      <c r="D156" s="38"/>
      <c r="E156" s="37">
        <v>2</v>
      </c>
      <c r="F156" s="37">
        <v>0</v>
      </c>
      <c r="G156" s="37">
        <v>0</v>
      </c>
      <c r="H156" s="38"/>
    </row>
    <row r="157" spans="1:8" s="39" customFormat="1" ht="15">
      <c r="A157" s="36"/>
      <c r="B157" s="37">
        <v>3</v>
      </c>
      <c r="C157" s="37">
        <v>11</v>
      </c>
      <c r="D157" s="38"/>
      <c r="E157" s="37">
        <v>3</v>
      </c>
      <c r="F157" s="37">
        <v>0</v>
      </c>
      <c r="G157" s="37">
        <v>1</v>
      </c>
      <c r="H157" s="38"/>
    </row>
    <row r="158" spans="1:8" s="39" customFormat="1" ht="15">
      <c r="A158" s="36"/>
      <c r="B158" s="37">
        <v>4</v>
      </c>
      <c r="C158" s="37">
        <v>21</v>
      </c>
      <c r="D158" s="38"/>
      <c r="E158" s="37">
        <v>4</v>
      </c>
      <c r="F158" s="37">
        <v>0</v>
      </c>
      <c r="G158" s="37">
        <v>1</v>
      </c>
      <c r="H158" s="38"/>
    </row>
    <row r="159" spans="1:8" s="39" customFormat="1" ht="15">
      <c r="A159" s="36"/>
      <c r="B159" s="37">
        <v>5</v>
      </c>
      <c r="C159" s="37">
        <v>11</v>
      </c>
      <c r="D159" s="38"/>
      <c r="E159" s="37">
        <v>5</v>
      </c>
      <c r="F159" s="37">
        <v>0</v>
      </c>
      <c r="G159" s="37">
        <v>6</v>
      </c>
      <c r="H159" s="38"/>
    </row>
    <row r="160" spans="1:8" s="39" customFormat="1" ht="15">
      <c r="A160" s="36"/>
      <c r="B160" s="37">
        <v>6</v>
      </c>
      <c r="C160" s="37">
        <v>22</v>
      </c>
      <c r="D160" s="38"/>
      <c r="E160" s="37">
        <v>6</v>
      </c>
      <c r="F160" s="37">
        <v>0</v>
      </c>
      <c r="G160" s="37">
        <v>4</v>
      </c>
      <c r="H160" s="38"/>
    </row>
    <row r="161" spans="1:8" s="39" customFormat="1" ht="15">
      <c r="A161" s="36"/>
      <c r="B161" s="37">
        <v>7</v>
      </c>
      <c r="C161" s="37">
        <v>33</v>
      </c>
      <c r="D161" s="38"/>
      <c r="E161" s="37">
        <v>7</v>
      </c>
      <c r="F161" s="37">
        <v>5</v>
      </c>
      <c r="G161" s="37">
        <v>6</v>
      </c>
      <c r="H161" s="38"/>
    </row>
    <row r="162" spans="1:8" s="39" customFormat="1" ht="15">
      <c r="A162" s="36"/>
      <c r="B162" s="37">
        <v>8</v>
      </c>
      <c r="C162" s="37">
        <v>37</v>
      </c>
      <c r="D162" s="38"/>
      <c r="E162" s="37">
        <v>8</v>
      </c>
      <c r="F162" s="37">
        <v>4</v>
      </c>
      <c r="G162" s="37">
        <v>3</v>
      </c>
      <c r="H162" s="38"/>
    </row>
    <row r="163" spans="1:8" s="39" customFormat="1" ht="15">
      <c r="A163" s="36"/>
      <c r="B163" s="37">
        <v>9</v>
      </c>
      <c r="C163" s="37">
        <v>47</v>
      </c>
      <c r="D163" s="38"/>
      <c r="E163" s="37">
        <v>9</v>
      </c>
      <c r="F163" s="37">
        <v>5</v>
      </c>
      <c r="G163" s="37">
        <v>1</v>
      </c>
      <c r="H163" s="38"/>
    </row>
    <row r="164" spans="1:8" s="39" customFormat="1" ht="15">
      <c r="A164" s="36"/>
      <c r="B164" s="37">
        <v>10</v>
      </c>
      <c r="C164" s="37">
        <v>53</v>
      </c>
      <c r="D164" s="38"/>
      <c r="E164" s="37">
        <v>10</v>
      </c>
      <c r="F164" s="37">
        <v>3</v>
      </c>
      <c r="G164" s="37">
        <v>4</v>
      </c>
      <c r="H164" s="38"/>
    </row>
    <row r="165" spans="1:8" s="39" customFormat="1" ht="15">
      <c r="A165" s="36"/>
      <c r="B165" s="37">
        <v>11</v>
      </c>
      <c r="C165" s="37">
        <v>31</v>
      </c>
      <c r="D165" s="38"/>
      <c r="E165" s="37">
        <v>11</v>
      </c>
      <c r="F165" s="37">
        <v>1</v>
      </c>
      <c r="G165" s="37">
        <v>1</v>
      </c>
      <c r="H165" s="38"/>
    </row>
    <row r="166" spans="1:8" s="39" customFormat="1" ht="15">
      <c r="A166" s="36"/>
      <c r="B166" s="37">
        <v>12</v>
      </c>
      <c r="C166" s="37">
        <v>33</v>
      </c>
      <c r="D166" s="38"/>
      <c r="E166" s="37">
        <v>12</v>
      </c>
      <c r="F166" s="37">
        <v>4</v>
      </c>
      <c r="G166" s="37">
        <v>0</v>
      </c>
      <c r="H166" s="38"/>
    </row>
    <row r="167" spans="1:8" s="39" customFormat="1" ht="15">
      <c r="A167" s="36"/>
      <c r="B167" s="37">
        <v>13</v>
      </c>
      <c r="C167" s="37">
        <v>35</v>
      </c>
      <c r="D167" s="38"/>
      <c r="E167" s="37">
        <v>13</v>
      </c>
      <c r="F167" s="37">
        <v>1</v>
      </c>
      <c r="G167" s="37">
        <v>2</v>
      </c>
      <c r="H167" s="38"/>
    </row>
    <row r="168" spans="1:8" s="39" customFormat="1" ht="15">
      <c r="A168" s="36"/>
      <c r="B168" s="37">
        <v>14</v>
      </c>
      <c r="C168" s="37">
        <v>16</v>
      </c>
      <c r="D168" s="38"/>
      <c r="E168" s="37">
        <v>14</v>
      </c>
      <c r="F168" s="37">
        <v>0</v>
      </c>
      <c r="G168" s="37">
        <v>2</v>
      </c>
      <c r="H168" s="38"/>
    </row>
    <row r="169" spans="1:8" s="39" customFormat="1" ht="15">
      <c r="A169" s="36"/>
      <c r="B169" s="37">
        <v>15</v>
      </c>
      <c r="C169" s="37">
        <v>9</v>
      </c>
      <c r="D169" s="38"/>
      <c r="E169" s="37">
        <v>15</v>
      </c>
      <c r="F169" s="37">
        <v>2</v>
      </c>
      <c r="G169" s="37">
        <v>0</v>
      </c>
      <c r="H169" s="38"/>
    </row>
    <row r="170" spans="1:8" s="39" customFormat="1" ht="15">
      <c r="A170" s="36"/>
      <c r="B170" s="37">
        <v>16</v>
      </c>
      <c r="C170" s="37">
        <v>4</v>
      </c>
      <c r="D170" s="38"/>
      <c r="E170" s="37">
        <v>16</v>
      </c>
      <c r="F170" s="37">
        <v>2</v>
      </c>
      <c r="G170" s="37">
        <v>0</v>
      </c>
      <c r="H170" s="38"/>
    </row>
    <row r="171" spans="1:8" s="39" customFormat="1" ht="15">
      <c r="A171" s="36"/>
      <c r="B171" s="37">
        <v>17</v>
      </c>
      <c r="C171" s="37">
        <v>2</v>
      </c>
      <c r="D171" s="38"/>
      <c r="E171" s="37">
        <v>17</v>
      </c>
      <c r="F171" s="37">
        <v>0</v>
      </c>
      <c r="G171" s="37">
        <v>0</v>
      </c>
      <c r="H171" s="38"/>
    </row>
    <row r="172" spans="1:8" s="39" customFormat="1" ht="15">
      <c r="A172" s="36"/>
      <c r="B172" s="37">
        <v>18</v>
      </c>
      <c r="C172" s="37">
        <v>0</v>
      </c>
      <c r="D172" s="38"/>
      <c r="E172" s="37">
        <v>18</v>
      </c>
      <c r="F172" s="37">
        <v>1</v>
      </c>
      <c r="G172" s="37">
        <v>0</v>
      </c>
      <c r="H172" s="38"/>
    </row>
    <row r="173" spans="1:8" s="39" customFormat="1" ht="15">
      <c r="A173" s="36"/>
      <c r="B173" s="37" t="s">
        <v>67</v>
      </c>
      <c r="C173" s="37">
        <v>0</v>
      </c>
      <c r="D173" s="38"/>
      <c r="E173" s="37">
        <v>19</v>
      </c>
      <c r="F173" s="37">
        <v>0</v>
      </c>
      <c r="G173" s="37">
        <v>0</v>
      </c>
      <c r="H173" s="38"/>
    </row>
    <row r="174" spans="1:8" s="39" customFormat="1" ht="15">
      <c r="A174" s="36"/>
      <c r="B174" s="36"/>
      <c r="C174" s="36"/>
      <c r="D174" s="36"/>
      <c r="E174" s="37">
        <v>20</v>
      </c>
      <c r="F174" s="37">
        <v>1</v>
      </c>
      <c r="G174" s="37">
        <v>0</v>
      </c>
      <c r="H174" s="36"/>
    </row>
    <row r="175" spans="1:8" s="39" customFormat="1" ht="15">
      <c r="A175" s="36"/>
      <c r="B175" s="36"/>
      <c r="C175" s="36"/>
      <c r="D175" s="36"/>
      <c r="E175" s="37">
        <v>21</v>
      </c>
      <c r="F175" s="37">
        <v>1</v>
      </c>
      <c r="G175" s="37">
        <v>0</v>
      </c>
      <c r="H175" s="36"/>
    </row>
    <row r="176" spans="2:8" s="39" customFormat="1" ht="15">
      <c r="B176" s="186" t="s">
        <v>70</v>
      </c>
      <c r="C176" s="187"/>
      <c r="D176" s="42">
        <v>9.728805003225172</v>
      </c>
      <c r="E176" s="37">
        <v>22</v>
      </c>
      <c r="F176" s="37">
        <v>1</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0" t="str">
        <f>Data!R34&amp;"1"</f>
        <v>CSA Monthly Report for July 2011, Report 1</v>
      </c>
      <c r="B1" s="161"/>
      <c r="C1" s="161"/>
      <c r="D1" s="161"/>
      <c r="E1" s="161"/>
      <c r="F1" s="161"/>
      <c r="G1" s="161"/>
      <c r="H1" s="161"/>
      <c r="I1" s="161"/>
      <c r="J1" s="161"/>
      <c r="K1" s="161"/>
      <c r="L1" s="161"/>
      <c r="M1" s="161"/>
      <c r="N1" s="161"/>
      <c r="O1" s="161"/>
      <c r="P1" s="161"/>
      <c r="Q1" s="161"/>
      <c r="R1" s="162"/>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Jul-11 (%)</v>
      </c>
      <c r="D28" s="69">
        <f>Data!C68</f>
        <v>0.24660633484162897</v>
      </c>
      <c r="E28" s="69">
        <f>Data!C69</f>
        <v>0.2398190045248869</v>
      </c>
      <c r="F28" s="69">
        <f>Data!C70</f>
        <v>0.00904977375565611</v>
      </c>
      <c r="G28" s="69">
        <f>Data!C71</f>
        <v>0.011312217194570135</v>
      </c>
      <c r="H28" s="69">
        <f>Data!C72</f>
        <v>0.024886877828054297</v>
      </c>
      <c r="I28" s="69">
        <f>Data!C73</f>
        <v>0.0022624434389140274</v>
      </c>
      <c r="J28" s="69">
        <f>Data!C74</f>
        <v>0.00904977375565611</v>
      </c>
      <c r="K28" s="69">
        <f>Data!C75</f>
        <v>0.033936651583710405</v>
      </c>
      <c r="L28" s="69">
        <f>Data!C76</f>
        <v>0.09502262443438914</v>
      </c>
      <c r="M28" s="69">
        <f>Data!C77</f>
        <v>0.1515837104072398</v>
      </c>
      <c r="N28" s="69">
        <f>Data!C78</f>
        <v>0.006787330316742082</v>
      </c>
      <c r="O28" s="69">
        <f>Data!C79</f>
        <v>0.09049773755656108</v>
      </c>
      <c r="P28" s="69">
        <f>Data!C80</f>
        <v>0.027149321266968326</v>
      </c>
      <c r="Q28" s="69">
        <f>Data!C81</f>
        <v>0.05203619909502263</v>
      </c>
      <c r="R28" s="70"/>
    </row>
    <row r="29" spans="1:18" ht="15">
      <c r="A29" s="58"/>
      <c r="B29" s="71" t="s">
        <v>39</v>
      </c>
      <c r="C29" s="72" t="s">
        <v>44</v>
      </c>
      <c r="D29" s="69">
        <f>Data!G68</f>
        <v>0.24660633484162897</v>
      </c>
      <c r="E29" s="69">
        <f>Data!G69</f>
        <v>0.2398190045248869</v>
      </c>
      <c r="F29" s="69">
        <f>Data!G70</f>
        <v>0.00904977375565611</v>
      </c>
      <c r="G29" s="69">
        <f>Data!G71</f>
        <v>0.011312217194570135</v>
      </c>
      <c r="H29" s="69">
        <f>Data!G72</f>
        <v>0.024886877828054297</v>
      </c>
      <c r="I29" s="69">
        <f>Data!G73</f>
        <v>0.0022624434389140274</v>
      </c>
      <c r="J29" s="69">
        <f>Data!G74</f>
        <v>0.00904977375565611</v>
      </c>
      <c r="K29" s="69">
        <f>Data!G75</f>
        <v>0.033936651583710405</v>
      </c>
      <c r="L29" s="69">
        <f>Data!G76</f>
        <v>0.09502262443438914</v>
      </c>
      <c r="M29" s="69">
        <f>Data!G77</f>
        <v>0.1515837104072398</v>
      </c>
      <c r="N29" s="69">
        <f>Data!G78</f>
        <v>0.006787330316742082</v>
      </c>
      <c r="O29" s="69">
        <f>Data!G79</f>
        <v>0.09049773755656108</v>
      </c>
      <c r="P29" s="69">
        <f>Data!G80</f>
        <v>0.027149321266968326</v>
      </c>
      <c r="Q29" s="69">
        <f>Data!G81</f>
        <v>0.05203619909502263</v>
      </c>
      <c r="R29" s="65" t="s">
        <v>0</v>
      </c>
    </row>
    <row r="30" spans="1:18" ht="15">
      <c r="A30" s="58"/>
      <c r="B30" s="73"/>
      <c r="C30" s="68" t="str">
        <f>Data!C67</f>
        <v>Youth</v>
      </c>
      <c r="D30" s="74">
        <f>Data!B68</f>
        <v>109</v>
      </c>
      <c r="E30" s="74">
        <f>Data!B69</f>
        <v>106</v>
      </c>
      <c r="F30" s="74">
        <f>Data!B70</f>
        <v>4</v>
      </c>
      <c r="G30" s="74">
        <f>Data!B71</f>
        <v>5</v>
      </c>
      <c r="H30" s="75">
        <f>Data!B72</f>
        <v>11</v>
      </c>
      <c r="I30" s="74">
        <f>Data!B73</f>
        <v>1</v>
      </c>
      <c r="J30" s="74">
        <f>Data!B74</f>
        <v>4</v>
      </c>
      <c r="K30" s="74">
        <f>Data!B75</f>
        <v>15</v>
      </c>
      <c r="L30" s="74">
        <f>Data!B76</f>
        <v>42</v>
      </c>
      <c r="M30" s="74">
        <f>Data!B77</f>
        <v>67</v>
      </c>
      <c r="N30" s="74">
        <f>Data!B78</f>
        <v>3</v>
      </c>
      <c r="O30" s="74">
        <f>Data!B79</f>
        <v>40</v>
      </c>
      <c r="P30" s="74">
        <f>Data!B80</f>
        <v>12</v>
      </c>
      <c r="Q30" s="74">
        <f>Data!B81</f>
        <v>23</v>
      </c>
      <c r="R30" s="74">
        <f>Data!B82</f>
        <v>442</v>
      </c>
    </row>
    <row r="31" spans="1:18" ht="15">
      <c r="A31" s="58"/>
      <c r="B31" s="73"/>
      <c r="C31" s="72" t="s">
        <v>38</v>
      </c>
      <c r="D31" s="74">
        <f>Data!F68</f>
        <v>109</v>
      </c>
      <c r="E31" s="74">
        <f>Data!F69</f>
        <v>106</v>
      </c>
      <c r="F31" s="74">
        <f>Data!F70</f>
        <v>4</v>
      </c>
      <c r="G31" s="74">
        <f>Data!F71</f>
        <v>5</v>
      </c>
      <c r="H31" s="75">
        <f>Data!F72</f>
        <v>11</v>
      </c>
      <c r="I31" s="74">
        <f>Data!F73</f>
        <v>1</v>
      </c>
      <c r="J31" s="74">
        <f>Data!F74</f>
        <v>4</v>
      </c>
      <c r="K31" s="74">
        <f>Data!F75</f>
        <v>15</v>
      </c>
      <c r="L31" s="74">
        <f>Data!F76</f>
        <v>42</v>
      </c>
      <c r="M31" s="74">
        <f>Data!F77</f>
        <v>67</v>
      </c>
      <c r="N31" s="74">
        <f>Data!F78</f>
        <v>3</v>
      </c>
      <c r="O31" s="74">
        <f>Data!F79</f>
        <v>40</v>
      </c>
      <c r="P31" s="74">
        <f>Data!F80</f>
        <v>12</v>
      </c>
      <c r="Q31" s="74">
        <f>Data!F81</f>
        <v>23</v>
      </c>
      <c r="R31" s="74">
        <f>Data!F82</f>
        <v>442</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8/17/2011.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0" t="str">
        <f>Data!R34&amp;"2"</f>
        <v>CSA Monthly Report for July 2011, Report 2</v>
      </c>
      <c r="B1" s="161"/>
      <c r="C1" s="161"/>
      <c r="D1" s="161"/>
      <c r="E1" s="161"/>
      <c r="F1" s="161"/>
      <c r="G1" s="161"/>
      <c r="H1" s="161"/>
      <c r="I1" s="161"/>
      <c r="J1" s="161"/>
      <c r="K1" s="161"/>
      <c r="L1" s="161"/>
      <c r="M1" s="162"/>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Jul-11 (%)</v>
      </c>
      <c r="D28" s="69">
        <f>Data!C90</f>
        <v>0.31447963800904977</v>
      </c>
      <c r="E28" s="69">
        <f>Data!C91</f>
        <v>0.09276018099547512</v>
      </c>
      <c r="F28" s="69">
        <f>Data!C92</f>
        <v>0.20135746606334842</v>
      </c>
      <c r="G28" s="69">
        <f>Data!C93</f>
        <v>0.058823529411764705</v>
      </c>
      <c r="H28" s="69">
        <f>Data!C94</f>
        <v>0.042986425339366516</v>
      </c>
      <c r="I28" s="69">
        <f>Data!C95</f>
        <v>0.0746606334841629</v>
      </c>
      <c r="J28" s="69">
        <f>Data!C96</f>
        <v>0.01583710407239819</v>
      </c>
      <c r="K28" s="69">
        <f>Data!C97</f>
        <v>0.19909502262443438</v>
      </c>
      <c r="L28" s="81"/>
      <c r="M28" s="59"/>
    </row>
    <row r="29" spans="1:13" ht="15">
      <c r="A29" s="58"/>
      <c r="B29" s="71" t="s">
        <v>39</v>
      </c>
      <c r="C29" s="72" t="s">
        <v>44</v>
      </c>
      <c r="D29" s="69">
        <f>Data!G90</f>
        <v>0.31447963800904977</v>
      </c>
      <c r="E29" s="69">
        <f>Data!G91</f>
        <v>0.09276018099547512</v>
      </c>
      <c r="F29" s="69">
        <f>Data!G92</f>
        <v>0.20135746606334842</v>
      </c>
      <c r="G29" s="69">
        <f>Data!G93</f>
        <v>0.058823529411764705</v>
      </c>
      <c r="H29" s="69">
        <f>Data!G94</f>
        <v>0.042986425339366516</v>
      </c>
      <c r="I29" s="69">
        <f>Data!G95</f>
        <v>0.0746606334841629</v>
      </c>
      <c r="J29" s="69">
        <f>Data!G96</f>
        <v>0.01583710407239819</v>
      </c>
      <c r="K29" s="69">
        <f>Data!G97</f>
        <v>0.19909502262443438</v>
      </c>
      <c r="L29" s="65" t="s">
        <v>0</v>
      </c>
      <c r="M29" s="59"/>
    </row>
    <row r="30" spans="1:13" ht="15">
      <c r="A30" s="58"/>
      <c r="B30" s="73"/>
      <c r="C30" s="68" t="str">
        <f>Data!C67</f>
        <v>Youth</v>
      </c>
      <c r="D30" s="74">
        <f>Data!B90</f>
        <v>139</v>
      </c>
      <c r="E30" s="74">
        <f>Data!B91</f>
        <v>41</v>
      </c>
      <c r="F30" s="74">
        <f>Data!B92</f>
        <v>89</v>
      </c>
      <c r="G30" s="74">
        <f>Data!B93</f>
        <v>26</v>
      </c>
      <c r="H30" s="74">
        <f>Data!B94</f>
        <v>19</v>
      </c>
      <c r="I30" s="74">
        <f>Data!B95</f>
        <v>33</v>
      </c>
      <c r="J30" s="74">
        <f>Data!B96</f>
        <v>7</v>
      </c>
      <c r="K30" s="74">
        <f>Data!B97</f>
        <v>88</v>
      </c>
      <c r="L30" s="74">
        <f>Data!B98</f>
        <v>442</v>
      </c>
      <c r="M30" s="59"/>
    </row>
    <row r="31" spans="1:13" ht="15">
      <c r="A31" s="58"/>
      <c r="B31" s="73"/>
      <c r="C31" s="72" t="s">
        <v>38</v>
      </c>
      <c r="D31" s="74">
        <f>Data!F90</f>
        <v>139</v>
      </c>
      <c r="E31" s="74">
        <f>Data!F91</f>
        <v>41</v>
      </c>
      <c r="F31" s="74">
        <f>Data!F92</f>
        <v>89</v>
      </c>
      <c r="G31" s="74">
        <f>Data!F93</f>
        <v>26</v>
      </c>
      <c r="H31" s="74">
        <f>Data!F94</f>
        <v>19</v>
      </c>
      <c r="I31" s="74">
        <f>Data!F95</f>
        <v>33</v>
      </c>
      <c r="J31" s="74">
        <f>Data!F96</f>
        <v>7</v>
      </c>
      <c r="K31" s="74">
        <f>Data!F97</f>
        <v>88</v>
      </c>
      <c r="L31" s="74">
        <f>Data!F98</f>
        <v>442</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8/17/2011.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0" t="str">
        <f>Data!R34&amp;"3"</f>
        <v>CSA Monthly Report for July 2011, Report 3</v>
      </c>
      <c r="B1" s="161"/>
      <c r="C1" s="161"/>
      <c r="D1" s="161"/>
      <c r="E1" s="161"/>
      <c r="F1" s="161"/>
      <c r="G1" s="161"/>
      <c r="H1" s="161"/>
      <c r="I1" s="161"/>
      <c r="J1" s="161"/>
      <c r="K1" s="161"/>
      <c r="L1" s="161"/>
      <c r="M1" s="161"/>
      <c r="N1" s="161"/>
      <c r="O1" s="161"/>
      <c r="P1" s="162"/>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Jul-11</v>
      </c>
      <c r="E27" s="65" t="str">
        <f>Data!I6</f>
        <v>Aug-11</v>
      </c>
      <c r="F27" s="65" t="str">
        <f>Data!I7</f>
        <v>Sep-11</v>
      </c>
      <c r="G27" s="65" t="str">
        <f>Data!I8</f>
        <v>Oct-11</v>
      </c>
      <c r="H27" s="65" t="str">
        <f>Data!I9</f>
        <v>Nov-11</v>
      </c>
      <c r="I27" s="65" t="str">
        <f>Data!I10</f>
        <v>Dec-11</v>
      </c>
      <c r="J27" s="65" t="str">
        <f>Data!I11</f>
        <v>Jan-12</v>
      </c>
      <c r="K27" s="65" t="str">
        <f>Data!I12</f>
        <v>Feb-12</v>
      </c>
      <c r="L27" s="65" t="str">
        <f>Data!I13</f>
        <v>Mar-12</v>
      </c>
      <c r="M27" s="65" t="str">
        <f>Data!I14</f>
        <v>Apr-12</v>
      </c>
      <c r="N27" s="65" t="str">
        <f>Data!I15</f>
        <v>May-12</v>
      </c>
      <c r="O27" s="65" t="str">
        <f>Data!I16</f>
        <v>Jun-12</v>
      </c>
      <c r="P27" s="59"/>
    </row>
    <row r="28" spans="1:16" ht="15">
      <c r="A28" s="58"/>
      <c r="B28" s="67" t="s">
        <v>39</v>
      </c>
      <c r="C28" s="68" t="s">
        <v>117</v>
      </c>
      <c r="D28" s="83">
        <f>Data!O5</f>
        <v>20.07859078590786</v>
      </c>
      <c r="E28" s="83"/>
      <c r="F28" s="83"/>
      <c r="G28" s="83"/>
      <c r="H28" s="83"/>
      <c r="I28" s="83"/>
      <c r="J28" s="83"/>
      <c r="K28" s="83"/>
      <c r="L28" s="83"/>
      <c r="M28" s="83"/>
      <c r="N28" s="83"/>
      <c r="O28" s="83"/>
      <c r="P28" s="59"/>
    </row>
    <row r="29" spans="1:16" ht="15">
      <c r="A29" s="58"/>
      <c r="B29" s="73"/>
      <c r="C29" s="68" t="str">
        <f>Data!C67</f>
        <v>Youth</v>
      </c>
      <c r="D29" s="75">
        <f>Data!P5</f>
        <v>369</v>
      </c>
      <c r="E29" s="75"/>
      <c r="F29" s="75"/>
      <c r="G29" s="75"/>
      <c r="H29" s="75"/>
      <c r="I29" s="75"/>
      <c r="J29" s="75"/>
      <c r="K29" s="75"/>
      <c r="L29" s="75"/>
      <c r="M29" s="75"/>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8/17/2011.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0" t="str">
        <f>Data!R34&amp;"4"</f>
        <v>CSA Monthly Report for July 2011, Report 4</v>
      </c>
      <c r="B1" s="164"/>
      <c r="C1" s="164"/>
      <c r="D1" s="164"/>
      <c r="E1" s="164"/>
      <c r="F1" s="164"/>
      <c r="G1" s="164"/>
      <c r="H1" s="164"/>
      <c r="I1" s="164"/>
      <c r="J1" s="164"/>
      <c r="K1" s="164"/>
      <c r="L1" s="164"/>
      <c r="M1" s="164"/>
      <c r="N1" s="165"/>
    </row>
    <row r="2" spans="1:14" ht="15">
      <c r="A2" s="58"/>
      <c r="B2" s="54"/>
      <c r="C2" s="54"/>
      <c r="D2" s="54"/>
      <c r="E2" s="54"/>
      <c r="F2" s="54"/>
      <c r="G2" s="54"/>
      <c r="H2" s="54"/>
      <c r="I2" s="54"/>
      <c r="J2" s="54"/>
      <c r="K2" s="54"/>
      <c r="L2" s="54"/>
      <c r="M2" s="54"/>
      <c r="N2" s="59"/>
    </row>
    <row r="3" spans="1:14" ht="53.25" customHeight="1">
      <c r="A3" s="58"/>
      <c r="B3" s="163" t="s">
        <v>175</v>
      </c>
      <c r="C3" s="163"/>
      <c r="D3" s="163"/>
      <c r="E3" s="163"/>
      <c r="F3" s="163"/>
      <c r="G3" s="163"/>
      <c r="H3" s="163"/>
      <c r="I3" s="163"/>
      <c r="J3" s="163"/>
      <c r="K3" s="163"/>
      <c r="L3" s="163"/>
      <c r="M3" s="163"/>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127</v>
      </c>
      <c r="C35" s="84"/>
      <c r="D35" s="54"/>
      <c r="E35" s="54"/>
      <c r="F35" s="54"/>
      <c r="I35" s="85">
        <f>Data!R61</f>
        <v>369</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8/17/2011.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0" t="str">
        <f>Data!R34&amp;"5"</f>
        <v>CSA Monthly Report for July 2011, Report 5</v>
      </c>
      <c r="B1" s="164"/>
      <c r="C1" s="164"/>
      <c r="D1" s="164"/>
      <c r="E1" s="164"/>
      <c r="F1" s="164"/>
      <c r="G1" s="164"/>
      <c r="H1" s="164"/>
      <c r="I1" s="164"/>
      <c r="J1" s="164"/>
      <c r="K1" s="164"/>
      <c r="L1" s="164"/>
      <c r="M1" s="164"/>
      <c r="N1" s="165"/>
    </row>
    <row r="2" spans="1:14" ht="15">
      <c r="A2" s="58"/>
      <c r="B2" s="54"/>
      <c r="C2" s="54"/>
      <c r="D2" s="54"/>
      <c r="E2" s="54"/>
      <c r="F2" s="54"/>
      <c r="G2" s="54"/>
      <c r="H2" s="54"/>
      <c r="I2" s="54"/>
      <c r="J2" s="54"/>
      <c r="K2" s="54"/>
      <c r="L2" s="54"/>
      <c r="M2" s="54"/>
      <c r="N2" s="59"/>
    </row>
    <row r="3" spans="1:14" ht="26.25">
      <c r="A3" s="166" t="s">
        <v>161</v>
      </c>
      <c r="B3" s="167"/>
      <c r="C3" s="167"/>
      <c r="D3" s="167"/>
      <c r="E3" s="167"/>
      <c r="F3" s="167"/>
      <c r="G3" s="167"/>
      <c r="H3" s="167"/>
      <c r="I3" s="167"/>
      <c r="J3" s="167"/>
      <c r="K3" s="167"/>
      <c r="L3" s="167"/>
      <c r="M3" s="167"/>
      <c r="N3" s="168"/>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120</v>
      </c>
      <c r="C35" s="84"/>
      <c r="D35" s="54"/>
      <c r="E35" s="54"/>
      <c r="F35" s="54"/>
      <c r="G35" s="54"/>
      <c r="H35" s="85">
        <f>Data!L59</f>
        <v>114</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8/17/2011.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0" t="str">
        <f>Data!R34&amp;"6"</f>
        <v>CSA Monthly Report for July 2011, Report 6</v>
      </c>
      <c r="B1" s="164"/>
      <c r="C1" s="164"/>
      <c r="D1" s="164"/>
      <c r="E1" s="164"/>
      <c r="F1" s="164"/>
      <c r="G1" s="164"/>
      <c r="H1" s="164"/>
      <c r="I1" s="164"/>
      <c r="J1" s="164"/>
      <c r="K1" s="164"/>
      <c r="L1" s="164"/>
      <c r="M1" s="164"/>
      <c r="N1" s="165"/>
    </row>
    <row r="2" spans="1:14" ht="15">
      <c r="A2" s="58"/>
      <c r="B2" s="54"/>
      <c r="C2" s="54"/>
      <c r="D2" s="54"/>
      <c r="E2" s="54"/>
      <c r="F2" s="54"/>
      <c r="G2" s="54"/>
      <c r="H2" s="54"/>
      <c r="I2" s="54"/>
      <c r="J2" s="54"/>
      <c r="K2" s="54"/>
      <c r="L2" s="54"/>
      <c r="M2" s="54"/>
      <c r="N2" s="59"/>
    </row>
    <row r="3" spans="1:14" ht="26.25">
      <c r="A3" s="58"/>
      <c r="B3" s="169" t="str">
        <f>Data!R36</f>
        <v>Distribution of Youth Waiting by Days Waiting for Current Month</v>
      </c>
      <c r="C3" s="169"/>
      <c r="D3" s="169"/>
      <c r="E3" s="169"/>
      <c r="F3" s="169"/>
      <c r="G3" s="169"/>
      <c r="H3" s="169"/>
      <c r="I3" s="169"/>
      <c r="J3" s="169"/>
      <c r="K3" s="169"/>
      <c r="L3" s="169"/>
      <c r="M3" s="169"/>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120</v>
      </c>
      <c r="C35" s="84"/>
      <c r="D35" s="54"/>
      <c r="E35" s="54"/>
      <c r="F35" s="54"/>
      <c r="G35" s="54"/>
      <c r="H35" s="85">
        <f>Data!L59</f>
        <v>114</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8/17/2011.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0" t="str">
        <f>Data!R34&amp;"7"</f>
        <v>CSA Monthly Report for July 2011, Report 7</v>
      </c>
      <c r="B1" s="164"/>
      <c r="C1" s="164"/>
      <c r="D1" s="164"/>
      <c r="E1" s="164"/>
      <c r="F1" s="164"/>
      <c r="G1" s="164"/>
      <c r="H1" s="164"/>
      <c r="I1" s="164"/>
      <c r="J1" s="164"/>
      <c r="K1" s="164"/>
      <c r="L1" s="164"/>
      <c r="M1" s="164"/>
      <c r="N1" s="165"/>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8/17/2011.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0" t="str">
        <f>Data!R34&amp;"8"</f>
        <v>CSA Monthly Report for July 2011, Report 8</v>
      </c>
      <c r="B1" s="164"/>
      <c r="C1" s="164"/>
      <c r="D1" s="164"/>
      <c r="E1" s="164"/>
      <c r="F1" s="164"/>
      <c r="G1" s="164"/>
      <c r="H1" s="164"/>
      <c r="I1" s="164"/>
      <c r="J1" s="164"/>
      <c r="K1" s="164"/>
      <c r="L1" s="164"/>
      <c r="M1" s="164"/>
      <c r="N1" s="165"/>
    </row>
    <row r="2" spans="1:14" ht="15">
      <c r="A2" s="58"/>
      <c r="B2" s="54"/>
      <c r="C2" s="54"/>
      <c r="D2" s="54"/>
      <c r="E2" s="54"/>
      <c r="F2" s="54"/>
      <c r="G2" s="54"/>
      <c r="H2" s="54"/>
      <c r="I2" s="54"/>
      <c r="J2" s="54"/>
      <c r="K2" s="54"/>
      <c r="L2" s="54"/>
      <c r="M2" s="54"/>
      <c r="N2" s="59"/>
    </row>
    <row r="3" spans="1:14" ht="26.25">
      <c r="A3" s="166" t="str">
        <f>Data!R38</f>
        <v>Distribution of ICC Youth At End of Month by CSA for Current Month</v>
      </c>
      <c r="B3" s="169"/>
      <c r="C3" s="169"/>
      <c r="D3" s="169"/>
      <c r="E3" s="169"/>
      <c r="F3" s="169"/>
      <c r="G3" s="169"/>
      <c r="H3" s="169"/>
      <c r="I3" s="169"/>
      <c r="J3" s="169"/>
      <c r="K3" s="169"/>
      <c r="L3" s="169"/>
      <c r="M3" s="169"/>
      <c r="N3" s="170"/>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8/17/2011.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2011-08-17T18:45:49Z</cp:lastPrinted>
  <dcterms:created xsi:type="dcterms:W3CDTF">2009-09-01T19:00:46Z</dcterms:created>
  <dcterms:modified xsi:type="dcterms:W3CDTF">2016-12-20T15:46:35Z</dcterms:modified>
  <cp:category/>
  <cp:version/>
  <cp:contentType/>
  <cp:contentStatus/>
</cp:coreProperties>
</file>