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<sst xmlns="http://schemas.openxmlformats.org/spreadsheetml/2006/main" count="752" uniqueCount="242">
  <si>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</si>
  <si>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</si>
  <si>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</si>
  <si>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</si>
  <si>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</si>
  <si>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</si>
  <si>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</si>
  <si>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</si>
  <si>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</si>
  <si>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</si>
  <si>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</si>
  <si>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</si>
  <si>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</si>
  <si>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</si>
  <si>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</si>
  <si>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</si>
  <si>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</si>
  <si>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</si>
  <si>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</si>
  <si>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</si>
  <si>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</si>
  <si>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</si>
  <si>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</si>
  <si>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</si>
  <si>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</si>
  <si>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</si>
  <si>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</si>
  <si>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</si>
  <si>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</si>
  <si>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</si>
  <si>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</si>
  <si>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</si>
  <si>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</si>
  <si>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</si>
  <si>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</si>
  <si>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</si>
  <si>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</si>
  <si>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</si>
  <si>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</si>
  <si>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</si>
  <si>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</si>
  <si>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</si>
  <si>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</si>
  <si>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</si>
  <si>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</si>
  <si>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</si>
  <si>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</si>
  <si>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</si>
  <si>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</si>
  <si>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</si>
  <si>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</si>
  <si>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</si>
  <si>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</si>
  <si>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</si>
  <si>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</si>
  <si>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</si>
  <si>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</si>
  <si>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</si>
  <si>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</si>
  <si>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</si>
  <si>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</si>
  <si>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</si>
  <si>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</si>
  <si>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</si>
  <si>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</si>
  <si>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</si>
  <si>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</si>
  <si>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</si>
  <si>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</si>
  <si>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</si>
  <si>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</si>
  <si>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</si>
  <si>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</si>
  <si>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</si>
  <si>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</si>
  <si>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</si>
  <si>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</si>
  <si>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</si>
  <si>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</si>
  <si>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</si>
  <si>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</si>
  <si>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</si>
  <si>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</si>
  <si>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</si>
  <si>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</si>
  <si>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</si>
  <si>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</si>
  <si>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</si>
  <si>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</si>
  <si>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</si>
  <si>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</si>
  <si>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</si>
  <si>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</si>
  <si>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</si>
  <si>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</si>
  <si>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</si>
  <si>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</si>
  <si>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</si>
  <si>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</si>
  <si>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</si>
  <si>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</si>
  <si>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</si>
  <si>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</si>
  <si>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</si>
  <si>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</si>
  <si>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</si>
  <si>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</si>
  <si>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</si>
  <si>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</si>
  <si>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</si>
  <si>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</si>
  <si>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</si>
  <si>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</si>
  <si>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</si>
  <si>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</si>
  <si>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</si>
  <si>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</si>
  <si>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</si>
  <si>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</si>
  <si>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</si>
  <si>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</si>
  <si>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</si>
  <si>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</si>
  <si>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</si>
  <si>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</si>
  <si>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</si>
  <si>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</si>
  <si>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</si>
  <si>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</si>
  <si>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</si>
  <si>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</si>
  <si>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</si>
  <si>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</si>
  <si>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</si>
  <si>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</si>
  <si>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</si>
  <si>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</si>
  <si>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</si>
  <si>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</si>
  <si>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</si>
  <si>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</si>
  <si>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</si>
  <si>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</si>
  <si>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</si>
  <si>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</si>
  <si>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</si>
  <si>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</si>
  <si>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</si>
  <si>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</si>
  <si>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</si>
  <si>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</si>
  <si>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</si>
  <si>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</si>
  <si>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</si>
  <si>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</si>
  <si>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</si>
  <si>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</si>
  <si>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</si>
  <si>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</si>
  <si>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</si>
  <si>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</si>
  <si>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</si>
  <si>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</si>
  <si>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</si>
  <si>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</si>
  <si>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</si>
  <si>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</si>
  <si>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</si>
  <si>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</si>
  <si>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</si>
  <si>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</si>
  <si>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</si>
  <si>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</si>
  <si>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</si>
  <si>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</si>
  <si>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</si>
  <si>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</si>
  <si>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</si>
  <si>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</si>
  <si>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</si>
  <si>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</si>
  <si>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</si>
  <si>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</si>
  <si>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</si>
  <si>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</si>
  <si>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</si>
  <si>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</si>
  <si>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</si>
  <si>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</si>
  <si>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</si>
  <si>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</si>
  <si>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</si>
  <si>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</si>
  <si>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</si>
  <si>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</si>
  <si>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</si>
  <si>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</si>
  <si>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</si>
  <si>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</si>
  <si>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</si>
  <si>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</si>
  <si>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</si>
  <si>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Jul-13</t>
  </si>
  <si>
    <t>13</t>
  </si>
  <si>
    <t>Aug-13</t>
  </si>
  <si>
    <t>Sep-13</t>
  </si>
  <si>
    <t>Nov-13</t>
  </si>
  <si>
    <t>Dec-13</t>
  </si>
  <si>
    <t>Jan-14</t>
  </si>
  <si>
    <t>14</t>
  </si>
  <si>
    <t>Feb-14</t>
  </si>
  <si>
    <t>Mar-14</t>
  </si>
  <si>
    <t xml:space="preserve"> </t>
  </si>
  <si>
    <t>Apr-14</t>
  </si>
  <si>
    <t>May-14</t>
  </si>
  <si>
    <t>Jun-14</t>
  </si>
  <si>
    <t>Mar-14 (LOS)</t>
  </si>
  <si>
    <t>Mar-14 (N)</t>
  </si>
  <si>
    <t>Mar-14 (%)</t>
  </si>
  <si>
    <t>4/27/2014</t>
  </si>
  <si>
    <t>Prepared by the Massachusetts Behavioral Health Partnership on 4/27/2014.</t>
  </si>
  <si>
    <t xml:space="preserve">DRAFT CSA Monthly Report for </t>
  </si>
  <si>
    <t>March 2014</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</si>
  <si>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</si>
  <si>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</si>
  <si>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</si>
  <si>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</si>
  <si>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</si>
  <si>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</si>
  <si>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</si>
  <si>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</si>
  <si>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</si>
  <si>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</si>
  <si>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</si>
  <si>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</si>
  <si>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</si>
  <si>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</si>
  <si>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</si>
  <si>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</si>
  <si>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</si>
  <si>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90% of youth enrolled.</t>
  </si>
  <si>
    <t xml:space="preserve">CSA Monthly Report for March 2014,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</si>
</sst>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2"/>
    </font>
    <font>
      <b/>
      <sz val="14.25"/>
      <color indexed="8"/>
      <name val="Arial"/>
      <family val="2"/>
    </font>
    <font>
      <sz val="10"/>
      <color indexed="8"/>
      <name val="Arial"/>
      <family val="2"/>
    </font>
    <font>
      <sz val="11"/>
      <color indexed="8"/>
      <name val="Arial"/>
      <family val="2"/>
    </font>
    <font>
      <sz val="10.75"/>
      <color indexed="8"/>
      <name val="Arial"/>
      <family val="2"/>
    </font>
    <font>
      <sz val="10.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2"/>
    </font>
    <font>
      <b/>
      <sz val="14"/>
      <color indexed="8"/>
      <name val="Arial"/>
      <family val="2"/>
    </font>
    <font>
      <b/>
      <sz val="17.75"/>
      <color indexed="8"/>
      <name val="Arial"/>
      <family val="2"/>
    </font>
    <font>
      <b/>
      <sz val="12"/>
      <color indexed="8"/>
      <name val="Arial"/>
      <family val="2"/>
    </font>
    <font>
      <b/>
      <sz val="15.25"/>
      <color indexed="8"/>
      <name val="Arial"/>
      <family val="2"/>
    </font>
    <font>
      <b/>
      <sz val="13.75"/>
      <color indexed="8"/>
      <name val="Arial"/>
      <family val="2"/>
    </font>
    <font>
      <b/>
      <sz val="19.5"/>
      <color indexed="8"/>
      <name val="Arial"/>
      <family val="2"/>
    </font>
    <font>
      <b/>
      <sz val="19.75"/>
      <color indexed="8"/>
      <name val="Arial"/>
      <family val="2"/>
    </font>
    <font>
      <b/>
      <sz val="14.5"/>
      <color indexed="8"/>
      <name val="Arial"/>
      <family val="2"/>
    </font>
    <font>
      <b/>
      <sz val="20.75"/>
      <color indexed="8"/>
      <name val="Arial"/>
      <family val="2"/>
    </font>
    <font>
      <b/>
      <sz val="1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2">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76" fillId="0" borderId="13" xfId="0" applyFont="1" applyBorder="1" applyAlignment="1">
      <alignment/>
    </xf>
    <xf numFmtId="0" fontId="76" fillId="0" borderId="17" xfId="0" applyFont="1" applyBorder="1" applyAlignment="1">
      <alignment/>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0" xfId="0" applyFont="1" applyBorder="1" applyAlignment="1">
      <alignment horizontal="center"/>
    </xf>
    <xf numFmtId="0" fontId="16" fillId="0" borderId="31" xfId="0" applyFont="1" applyBorder="1" applyAlignment="1">
      <alignment horizontal="center"/>
    </xf>
    <xf numFmtId="0" fontId="16" fillId="0" borderId="32" xfId="0" applyFont="1" applyBorder="1" applyAlignment="1">
      <alignment horizontal="center"/>
    </xf>
    <xf numFmtId="0" fontId="5" fillId="0" borderId="29" xfId="0" applyFont="1" applyBorder="1" applyAlignment="1">
      <alignment horizontal="center"/>
    </xf>
    <xf numFmtId="0" fontId="5" fillId="0" borderId="28" xfId="0" applyFont="1" applyBorder="1" applyAlignment="1">
      <alignment horizontal="center"/>
    </xf>
    <xf numFmtId="0" fontId="0" fillId="0" borderId="28" xfId="0"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2014</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0.19428571428571428</c:v>
                </c:pt>
                <c:pt idx="1">
                  <c:v>0.12428571428571429</c:v>
                </c:pt>
                <c:pt idx="2">
                  <c:v>0.005714285714285714</c:v>
                </c:pt>
                <c:pt idx="3">
                  <c:v>0.002857142857142857</c:v>
                </c:pt>
                <c:pt idx="4">
                  <c:v>0.018571428571428572</c:v>
                </c:pt>
                <c:pt idx="5">
                  <c:v>0</c:v>
                </c:pt>
                <c:pt idx="6">
                  <c:v>0.09714285714285714</c:v>
                </c:pt>
                <c:pt idx="7">
                  <c:v>0.12571428571428572</c:v>
                </c:pt>
                <c:pt idx="8">
                  <c:v>0.09571428571428571</c:v>
                </c:pt>
                <c:pt idx="9">
                  <c:v>0.12857142857142856</c:v>
                </c:pt>
                <c:pt idx="10">
                  <c:v>0.02</c:v>
                </c:pt>
                <c:pt idx="11">
                  <c:v>0.05</c:v>
                </c:pt>
                <c:pt idx="12">
                  <c:v>0.02857142857142857</c:v>
                </c:pt>
                <c:pt idx="13">
                  <c:v>0.10857142857142857</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0.21503017004936917</c:v>
                </c:pt>
                <c:pt idx="1">
                  <c:v>0.1534101298226367</c:v>
                </c:pt>
                <c:pt idx="2">
                  <c:v>0.003474126897056135</c:v>
                </c:pt>
                <c:pt idx="3">
                  <c:v>0.004936917169500823</c:v>
                </c:pt>
                <c:pt idx="4">
                  <c:v>0.014627902724446883</c:v>
                </c:pt>
                <c:pt idx="5">
                  <c:v>0.0007313951362223441</c:v>
                </c:pt>
                <c:pt idx="6">
                  <c:v>0.06344852806728835</c:v>
                </c:pt>
                <c:pt idx="7">
                  <c:v>0.09782409946973852</c:v>
                </c:pt>
                <c:pt idx="8">
                  <c:v>0.08264765039312488</c:v>
                </c:pt>
                <c:pt idx="9">
                  <c:v>0.16108977875297129</c:v>
                </c:pt>
                <c:pt idx="10">
                  <c:v>0.020479063814225637</c:v>
                </c:pt>
                <c:pt idx="11">
                  <c:v>0.045895044797952096</c:v>
                </c:pt>
                <c:pt idx="12">
                  <c:v>0.03163283964161638</c:v>
                </c:pt>
                <c:pt idx="13">
                  <c:v>0.1047723532638508</c:v>
                </c:pt>
              </c:numCache>
            </c:numRef>
          </c:val>
        </c:ser>
        <c:axId val="30209486"/>
        <c:axId val="3449919"/>
      </c:barChart>
      <c:catAx>
        <c:axId val="30209486"/>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3449919"/>
        <c:crosses val="autoZero"/>
        <c:auto val="1"/>
        <c:lblOffset val="100"/>
        <c:tickLblSkip val="1"/>
        <c:noMultiLvlLbl val="0"/>
      </c:catAx>
      <c:valAx>
        <c:axId val="3449919"/>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020948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2014</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Data!$C$105</c:f>
              <c:strCache>
                <c:ptCount val="1"/>
                <c:pt idx="0">
                  <c:v>Mar-14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11.131971792288672</c:v>
                </c:pt>
                <c:pt idx="1">
                  <c:v>4.929781420765027</c:v>
                </c:pt>
                <c:pt idx="2">
                  <c:v>3.0315258511979817</c:v>
                </c:pt>
                <c:pt idx="3">
                  <c:v>5.053037608486017</c:v>
                </c:pt>
                <c:pt idx="4">
                  <c:v>4.924590163934426</c:v>
                </c:pt>
                <c:pt idx="5">
                  <c:v>8.672131147540984</c:v>
                </c:pt>
                <c:pt idx="6">
                  <c:v>9.049180327868852</c:v>
                </c:pt>
                <c:pt idx="7">
                  <c:v>5.061175529788085</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11.214705943931502</c:v>
                </c:pt>
                <c:pt idx="1">
                  <c:v>5.024277678957738</c:v>
                </c:pt>
                <c:pt idx="2">
                  <c:v>3.189082482190371</c:v>
                </c:pt>
                <c:pt idx="3">
                  <c:v>5.8957845433255285</c:v>
                </c:pt>
                <c:pt idx="4">
                  <c:v>5.9573452172529064</c:v>
                </c:pt>
                <c:pt idx="5">
                  <c:v>8.492482799626266</c:v>
                </c:pt>
                <c:pt idx="6">
                  <c:v>7.612518628912071</c:v>
                </c:pt>
                <c:pt idx="7">
                  <c:v>6.658434461713152</c:v>
                </c:pt>
              </c:numCache>
            </c:numRef>
          </c:val>
        </c:ser>
        <c:axId val="21257362"/>
        <c:axId val="57098531"/>
      </c:barChart>
      <c:catAx>
        <c:axId val="21257362"/>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57098531"/>
        <c:crosses val="autoZero"/>
        <c:auto val="1"/>
        <c:lblOffset val="100"/>
        <c:tickLblSkip val="1"/>
        <c:noMultiLvlLbl val="0"/>
      </c:catAx>
      <c:valAx>
        <c:axId val="57098531"/>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125736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2014</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187.45</c:v>
                </c:pt>
                <c:pt idx="1">
                  <c:v>185.01</c:v>
                </c:pt>
                <c:pt idx="2">
                  <c:v>191.01</c:v>
                </c:pt>
                <c:pt idx="3">
                  <c:v>193.26999999999998</c:v>
                </c:pt>
                <c:pt idx="4">
                  <c:v>196.76999999999998</c:v>
                </c:pt>
                <c:pt idx="5">
                  <c:v>196.51999999999998</c:v>
                </c:pt>
                <c:pt idx="6">
                  <c:v>191.36999999999998</c:v>
                </c:pt>
                <c:pt idx="7">
                  <c:v>185.67</c:v>
                </c:pt>
                <c:pt idx="8">
                  <c:v>179.47</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151.54999999999998</c:v>
                </c:pt>
                <c:pt idx="1">
                  <c:v>138.6</c:v>
                </c:pt>
                <c:pt idx="2">
                  <c:v>146.29999999999998</c:v>
                </c:pt>
                <c:pt idx="3">
                  <c:v>147.24999999999997</c:v>
                </c:pt>
                <c:pt idx="4">
                  <c:v>148.04999999999998</c:v>
                </c:pt>
                <c:pt idx="5">
                  <c:v>148.54999999999998</c:v>
                </c:pt>
                <c:pt idx="6">
                  <c:v>147.79999999999998</c:v>
                </c:pt>
                <c:pt idx="7">
                  <c:v>148.1</c:v>
                </c:pt>
                <c:pt idx="8">
                  <c:v>138.4</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7</c:v>
                </c:pt>
                <c:pt idx="1">
                  <c:v>7</c:v>
                </c:pt>
                <c:pt idx="2">
                  <c:v>7</c:v>
                </c:pt>
                <c:pt idx="3">
                  <c:v>8</c:v>
                </c:pt>
                <c:pt idx="4">
                  <c:v>7</c:v>
                </c:pt>
                <c:pt idx="5">
                  <c:v>7</c:v>
                </c:pt>
                <c:pt idx="6">
                  <c:v>7</c:v>
                </c:pt>
                <c:pt idx="7">
                  <c:v>6</c:v>
                </c:pt>
                <c:pt idx="8">
                  <c:v>6</c:v>
                </c:pt>
              </c:numCache>
            </c:numRef>
          </c:val>
        </c:ser>
        <c:overlap val="100"/>
        <c:axId val="44124732"/>
        <c:axId val="61578269"/>
      </c:barChart>
      <c:catAx>
        <c:axId val="44124732"/>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61578269"/>
        <c:crosses val="autoZero"/>
        <c:auto val="1"/>
        <c:lblOffset val="100"/>
        <c:tickLblSkip val="1"/>
        <c:noMultiLvlLbl val="0"/>
      </c:catAx>
      <c:valAx>
        <c:axId val="61578269"/>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412473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2014</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275.47499999999997</c:v>
                </c:pt>
                <c:pt idx="1">
                  <c:v>279.85</c:v>
                </c:pt>
                <c:pt idx="2">
                  <c:v>285.90000000000003</c:v>
                </c:pt>
                <c:pt idx="3">
                  <c:v>281.4</c:v>
                </c:pt>
                <c:pt idx="4">
                  <c:v>285.85</c:v>
                </c:pt>
                <c:pt idx="5">
                  <c:v>292.6</c:v>
                </c:pt>
                <c:pt idx="6">
                  <c:v>289.15000000000003</c:v>
                </c:pt>
                <c:pt idx="7">
                  <c:v>281.75000000000006</c:v>
                </c:pt>
                <c:pt idx="8">
                  <c:v>271.54999999999995</c:v>
                </c:pt>
              </c:numCache>
            </c:numRef>
          </c:val>
        </c:ser>
        <c:axId val="17333510"/>
        <c:axId val="21783863"/>
      </c:barChart>
      <c:catAx>
        <c:axId val="17333510"/>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21783863"/>
        <c:crosses val="autoZero"/>
        <c:auto val="1"/>
        <c:lblOffset val="100"/>
        <c:tickLblSkip val="1"/>
        <c:noMultiLvlLbl val="0"/>
      </c:catAx>
      <c:valAx>
        <c:axId val="21783863"/>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733351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2014</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0.782017075773746</c:v>
                </c:pt>
                <c:pt idx="1">
                  <c:v>0.7843563280825638</c:v>
                </c:pt>
                <c:pt idx="2">
                  <c:v>0.7845694104862809</c:v>
                </c:pt>
                <c:pt idx="3">
                  <c:v>0.7794397606744629</c:v>
                </c:pt>
                <c:pt idx="4">
                  <c:v>0.7749799089204393</c:v>
                </c:pt>
                <c:pt idx="5">
                  <c:v>0.7802285410576667</c:v>
                </c:pt>
                <c:pt idx="6">
                  <c:v>0.7668005354752343</c:v>
                </c:pt>
                <c:pt idx="7">
                  <c:v>0.7851416354890433</c:v>
                </c:pt>
                <c:pt idx="8">
                  <c:v>0.8062812673707616</c:v>
                </c:pt>
              </c:numCache>
            </c:numRef>
          </c:val>
        </c:ser>
        <c:axId val="61837040"/>
        <c:axId val="19662449"/>
      </c:barChart>
      <c:catAx>
        <c:axId val="61837040"/>
        <c:scaling>
          <c:orientation val="minMax"/>
        </c:scaling>
        <c:axPos val="b"/>
        <c:delete val="1"/>
        <c:majorTickMark val="out"/>
        <c:minorTickMark val="none"/>
        <c:tickLblPos val="nextTo"/>
        <c:crossAx val="19662449"/>
        <c:crosses val="autoZero"/>
        <c:auto val="1"/>
        <c:lblOffset val="100"/>
        <c:tickLblSkip val="1"/>
        <c:noMultiLvlLbl val="0"/>
      </c:catAx>
      <c:valAx>
        <c:axId val="19662449"/>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6183704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2975"/>
          <c:w val="0.86475"/>
          <c:h val="0.78"/>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6</c:v>
                </c:pt>
                <c:pt idx="1">
                  <c:v>5</c:v>
                </c:pt>
                <c:pt idx="2">
                  <c:v>5</c:v>
                </c:pt>
                <c:pt idx="3">
                  <c:v>7</c:v>
                </c:pt>
                <c:pt idx="4">
                  <c:v>7</c:v>
                </c:pt>
                <c:pt idx="5">
                  <c:v>9</c:v>
                </c:pt>
                <c:pt idx="6">
                  <c:v>14</c:v>
                </c:pt>
                <c:pt idx="7">
                  <c:v>17</c:v>
                </c:pt>
                <c:pt idx="8">
                  <c:v>29</c:v>
                </c:pt>
                <c:pt idx="9">
                  <c:v>35</c:v>
                </c:pt>
                <c:pt idx="10">
                  <c:v>24</c:v>
                </c:pt>
                <c:pt idx="11">
                  <c:v>41</c:v>
                </c:pt>
                <c:pt idx="12">
                  <c:v>30</c:v>
                </c:pt>
                <c:pt idx="13">
                  <c:v>27</c:v>
                </c:pt>
                <c:pt idx="14">
                  <c:v>21</c:v>
                </c:pt>
                <c:pt idx="15">
                  <c:v>9</c:v>
                </c:pt>
                <c:pt idx="16">
                  <c:v>6</c:v>
                </c:pt>
                <c:pt idx="17">
                  <c:v>3</c:v>
                </c:pt>
                <c:pt idx="18">
                  <c:v>9</c:v>
                </c:pt>
              </c:numCache>
            </c:numRef>
          </c:val>
        </c:ser>
        <c:axId val="42744314"/>
        <c:axId val="49154507"/>
      </c:barChart>
      <c:catAx>
        <c:axId val="42744314"/>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9154507"/>
        <c:crosses val="autoZero"/>
        <c:auto val="1"/>
        <c:lblOffset val="100"/>
        <c:tickLblSkip val="1"/>
        <c:noMultiLvlLbl val="0"/>
      </c:catAx>
      <c:valAx>
        <c:axId val="49154507"/>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4274431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2014</a:t>
            </a:r>
          </a:p>
        </c:rich>
      </c:tx>
      <c:layout>
        <c:manualLayout>
          <c:xMode val="factor"/>
          <c:yMode val="factor"/>
          <c:x val="0.022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Data!$C$90</c:f>
              <c:strCache>
                <c:ptCount val="1"/>
                <c:pt idx="0">
                  <c:v>Mar-14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0.36857142857142855</c:v>
                </c:pt>
                <c:pt idx="1">
                  <c:v>0.11571428571428571</c:v>
                </c:pt>
                <c:pt idx="2">
                  <c:v>0.1757142857142857</c:v>
                </c:pt>
                <c:pt idx="3">
                  <c:v>0.04</c:v>
                </c:pt>
                <c:pt idx="4">
                  <c:v>0.08428571428571428</c:v>
                </c:pt>
                <c:pt idx="5">
                  <c:v>0.10285714285714286</c:v>
                </c:pt>
                <c:pt idx="6">
                  <c:v>0.024285714285714285</c:v>
                </c:pt>
                <c:pt idx="7">
                  <c:v>0.08857142857142856</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0.6291826659352715</c:v>
                </c:pt>
                <c:pt idx="1">
                  <c:v>0.025050283415615285</c:v>
                </c:pt>
                <c:pt idx="2">
                  <c:v>0.0314499908575608</c:v>
                </c:pt>
                <c:pt idx="3">
                  <c:v>0.05375754251234229</c:v>
                </c:pt>
                <c:pt idx="4">
                  <c:v>0.07167672334978972</c:v>
                </c:pt>
                <c:pt idx="5">
                  <c:v>0.1698665203876394</c:v>
                </c:pt>
                <c:pt idx="6">
                  <c:v>0.004205522033278479</c:v>
                </c:pt>
                <c:pt idx="7">
                  <c:v>0.014810751508502468</c:v>
                </c:pt>
              </c:numCache>
            </c:numRef>
          </c:val>
        </c:ser>
        <c:axId val="31049272"/>
        <c:axId val="11007993"/>
      </c:barChart>
      <c:catAx>
        <c:axId val="31049272"/>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11007993"/>
        <c:crosses val="autoZero"/>
        <c:auto val="1"/>
        <c:lblOffset val="100"/>
        <c:tickLblSkip val="1"/>
        <c:noMultiLvlLbl val="0"/>
      </c:catAx>
      <c:valAx>
        <c:axId val="11007993"/>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104927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2014</a:t>
            </a:r>
          </a:p>
        </c:rich>
      </c:tx>
      <c:layout>
        <c:manualLayout>
          <c:xMode val="factor"/>
          <c:yMode val="factor"/>
          <c:x val="0.04225"/>
          <c:y val="0"/>
        </c:manualLayout>
      </c:layout>
      <c:spPr>
        <a:noFill/>
        <a:ln w="3175">
          <a:noFill/>
        </a:ln>
      </c:spPr>
    </c:title>
    <c:plotArea>
      <c:layout>
        <c:manualLayout>
          <c:xMode val="edge"/>
          <c:yMode val="edge"/>
          <c:x val="0.061"/>
          <c:y val="0.19575"/>
          <c:w val="0.9177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6.866666666666666</c:v>
                </c:pt>
                <c:pt idx="1">
                  <c:v>6.308539944903581</c:v>
                </c:pt>
                <c:pt idx="2">
                  <c:v>3.1449275362318843</c:v>
                </c:pt>
                <c:pt idx="3">
                  <c:v>3.1818181818181817</c:v>
                </c:pt>
                <c:pt idx="4">
                  <c:v>3.9285714285714284</c:v>
                </c:pt>
                <c:pt idx="5">
                  <c:v>6.114525139664805</c:v>
                </c:pt>
                <c:pt idx="6">
                  <c:v>5.14021164021164</c:v>
                </c:pt>
                <c:pt idx="7">
                  <c:v>4.752212389380531</c:v>
                </c:pt>
                <c:pt idx="8">
                  <c:v>6.525469168900805</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2</c:v>
                </c:pt>
                <c:pt idx="1">
                  <c:v>2</c:v>
                </c:pt>
                <c:pt idx="2">
                  <c:v>1</c:v>
                </c:pt>
                <c:pt idx="3">
                  <c:v>2</c:v>
                </c:pt>
                <c:pt idx="4">
                  <c:v>2</c:v>
                </c:pt>
                <c:pt idx="5">
                  <c:v>2</c:v>
                </c:pt>
                <c:pt idx="6">
                  <c:v>2</c:v>
                </c:pt>
                <c:pt idx="7">
                  <c:v>2</c:v>
                </c:pt>
                <c:pt idx="8">
                  <c:v>2</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pt idx="4">
                  <c:v>1</c:v>
                </c:pt>
                <c:pt idx="5">
                  <c:v>1</c:v>
                </c:pt>
                <c:pt idx="6">
                  <c:v>1</c:v>
                </c:pt>
                <c:pt idx="7">
                  <c:v>1</c:v>
                </c:pt>
                <c:pt idx="8">
                  <c:v>1</c:v>
                </c:pt>
              </c:numCache>
            </c:numRef>
          </c:val>
        </c:ser>
        <c:axId val="31963074"/>
        <c:axId val="19232211"/>
      </c:barChart>
      <c:catAx>
        <c:axId val="31963074"/>
        <c:scaling>
          <c:orientation val="minMax"/>
        </c:scaling>
        <c:axPos val="b"/>
        <c:delete val="1"/>
        <c:majorTickMark val="out"/>
        <c:minorTickMark val="none"/>
        <c:tickLblPos val="nextTo"/>
        <c:crossAx val="19232211"/>
        <c:crosses val="autoZero"/>
        <c:auto val="1"/>
        <c:lblOffset val="100"/>
        <c:tickLblSkip val="1"/>
        <c:noMultiLvlLbl val="0"/>
      </c:catAx>
      <c:valAx>
        <c:axId val="19232211"/>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196307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251</c:v>
                </c:pt>
                <c:pt idx="1">
                  <c:v>64</c:v>
                </c:pt>
                <c:pt idx="2">
                  <c:v>16</c:v>
                </c:pt>
                <c:pt idx="3">
                  <c:v>9</c:v>
                </c:pt>
                <c:pt idx="4">
                  <c:v>12</c:v>
                </c:pt>
                <c:pt idx="5">
                  <c:v>9</c:v>
                </c:pt>
                <c:pt idx="6">
                  <c:v>7</c:v>
                </c:pt>
                <c:pt idx="7">
                  <c:v>0</c:v>
                </c:pt>
                <c:pt idx="8">
                  <c:v>3</c:v>
                </c:pt>
                <c:pt idx="9">
                  <c:v>0</c:v>
                </c:pt>
                <c:pt idx="10">
                  <c:v>0</c:v>
                </c:pt>
                <c:pt idx="11">
                  <c:v>0</c:v>
                </c:pt>
                <c:pt idx="12">
                  <c:v>2</c:v>
                </c:pt>
              </c:numCache>
            </c:numRef>
          </c:val>
        </c:ser>
        <c:axId val="38872172"/>
        <c:axId val="14305229"/>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0.6729222520107239</c:v>
                </c:pt>
                <c:pt idx="1">
                  <c:v>0.8445040214477212</c:v>
                </c:pt>
                <c:pt idx="2">
                  <c:v>0.8873994638069705</c:v>
                </c:pt>
                <c:pt idx="3">
                  <c:v>0.9115281501340483</c:v>
                </c:pt>
                <c:pt idx="4">
                  <c:v>0.9436997319034852</c:v>
                </c:pt>
                <c:pt idx="5">
                  <c:v>0.967828418230563</c:v>
                </c:pt>
                <c:pt idx="6">
                  <c:v>0.9865951742627346</c:v>
                </c:pt>
                <c:pt idx="7">
                  <c:v>0.9865951742627346</c:v>
                </c:pt>
                <c:pt idx="8">
                  <c:v>0.9946380697050938</c:v>
                </c:pt>
                <c:pt idx="9">
                  <c:v>0.9946380697050938</c:v>
                </c:pt>
                <c:pt idx="10">
                  <c:v>0.9946380697050938</c:v>
                </c:pt>
                <c:pt idx="11">
                  <c:v>0.9946380697050938</c:v>
                </c:pt>
                <c:pt idx="12">
                  <c:v>1</c:v>
                </c:pt>
              </c:numCache>
            </c:numRef>
          </c:val>
          <c:smooth val="0"/>
        </c:ser>
        <c:axId val="61638198"/>
        <c:axId val="17872871"/>
      </c:lineChart>
      <c:catAx>
        <c:axId val="38872172"/>
        <c:scaling>
          <c:orientation val="minMax"/>
        </c:scaling>
        <c:axPos val="b"/>
        <c:delete val="0"/>
        <c:numFmt formatCode="General" sourceLinked="1"/>
        <c:majorTickMark val="cross"/>
        <c:minorTickMark val="none"/>
        <c:tickLblPos val="nextTo"/>
        <c:spPr>
          <a:ln w="3175">
            <a:solidFill>
              <a:srgbClr val="000000"/>
            </a:solidFill>
          </a:ln>
        </c:spPr>
        <c:crossAx val="14305229"/>
        <c:crosses val="autoZero"/>
        <c:auto val="0"/>
        <c:lblOffset val="100"/>
        <c:tickLblSkip val="1"/>
        <c:noMultiLvlLbl val="0"/>
      </c:catAx>
      <c:valAx>
        <c:axId val="14305229"/>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38872172"/>
        <c:crossesAt val="1"/>
        <c:crossBetween val="between"/>
        <c:dispUnits/>
        <c:majorUnit val="40"/>
      </c:valAx>
      <c:catAx>
        <c:axId val="61638198"/>
        <c:scaling>
          <c:orientation val="minMax"/>
        </c:scaling>
        <c:axPos val="b"/>
        <c:delete val="1"/>
        <c:majorTickMark val="out"/>
        <c:minorTickMark val="none"/>
        <c:tickLblPos val="nextTo"/>
        <c:crossAx val="17872871"/>
        <c:crosses val="autoZero"/>
        <c:auto val="0"/>
        <c:lblOffset val="100"/>
        <c:tickLblSkip val="1"/>
        <c:noMultiLvlLbl val="0"/>
      </c:catAx>
      <c:valAx>
        <c:axId val="17872871"/>
        <c:scaling>
          <c:orientation val="minMax"/>
          <c:max val="1"/>
        </c:scaling>
        <c:axPos val="l"/>
        <c:delete val="0"/>
        <c:numFmt formatCode="General" sourceLinked="1"/>
        <c:majorTickMark val="cross"/>
        <c:minorTickMark val="none"/>
        <c:tickLblPos val="nextTo"/>
        <c:spPr>
          <a:ln w="3175">
            <a:solidFill>
              <a:srgbClr val="000000"/>
            </a:solidFill>
          </a:ln>
        </c:spPr>
        <c:crossAx val="61638198"/>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19</c:v>
                </c:pt>
                <c:pt idx="1">
                  <c:v>12</c:v>
                </c:pt>
                <c:pt idx="2">
                  <c:v>1</c:v>
                </c:pt>
                <c:pt idx="3">
                  <c:v>0</c:v>
                </c:pt>
                <c:pt idx="4">
                  <c:v>0</c:v>
                </c:pt>
                <c:pt idx="5">
                  <c:v>0</c:v>
                </c:pt>
                <c:pt idx="6">
                  <c:v>0</c:v>
                </c:pt>
                <c:pt idx="7">
                  <c:v>0</c:v>
                </c:pt>
                <c:pt idx="8">
                  <c:v>0</c:v>
                </c:pt>
                <c:pt idx="9">
                  <c:v>0</c:v>
                </c:pt>
              </c:numCache>
            </c:numRef>
          </c:val>
        </c:ser>
        <c:axId val="26638112"/>
        <c:axId val="38416417"/>
      </c:barChart>
      <c:catAx>
        <c:axId val="26638112"/>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8416417"/>
        <c:crosses val="autoZero"/>
        <c:auto val="1"/>
        <c:lblOffset val="100"/>
        <c:tickLblSkip val="1"/>
        <c:noMultiLvlLbl val="0"/>
      </c:catAx>
      <c:valAx>
        <c:axId val="38416417"/>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638112"/>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26</c:v>
                </c:pt>
                <c:pt idx="1">
                  <c:v>24</c:v>
                </c:pt>
                <c:pt idx="2">
                  <c:v>8</c:v>
                </c:pt>
                <c:pt idx="3">
                  <c:v>9</c:v>
                </c:pt>
                <c:pt idx="4">
                  <c:v>3</c:v>
                </c:pt>
                <c:pt idx="5">
                  <c:v>1</c:v>
                </c:pt>
                <c:pt idx="6">
                  <c:v>0</c:v>
                </c:pt>
                <c:pt idx="7">
                  <c:v>0</c:v>
                </c:pt>
                <c:pt idx="8">
                  <c:v>0</c:v>
                </c:pt>
                <c:pt idx="9">
                  <c:v>0</c:v>
                </c:pt>
                <c:pt idx="10">
                  <c:v>0</c:v>
                </c:pt>
              </c:numCache>
            </c:numRef>
          </c:val>
        </c:ser>
        <c:axId val="10203434"/>
        <c:axId val="24722043"/>
      </c:barChart>
      <c:catAx>
        <c:axId val="10203434"/>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4722043"/>
        <c:crosses val="autoZero"/>
        <c:auto val="1"/>
        <c:lblOffset val="100"/>
        <c:tickLblSkip val="1"/>
        <c:noMultiLvlLbl val="0"/>
      </c:catAx>
      <c:valAx>
        <c:axId val="24722043"/>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203434"/>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2014</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3759</c:v>
                </c:pt>
                <c:pt idx="1">
                  <c:v>3698</c:v>
                </c:pt>
                <c:pt idx="2">
                  <c:v>3688</c:v>
                </c:pt>
                <c:pt idx="3">
                  <c:v>3668</c:v>
                </c:pt>
                <c:pt idx="4">
                  <c:v>3738</c:v>
                </c:pt>
                <c:pt idx="5">
                  <c:v>3769</c:v>
                </c:pt>
                <c:pt idx="6">
                  <c:v>3753</c:v>
                </c:pt>
                <c:pt idx="7">
                  <c:v>3757</c:v>
                </c:pt>
                <c:pt idx="8">
                  <c:v>3668</c:v>
                </c:pt>
              </c:numCache>
            </c:numRef>
          </c:val>
        </c:ser>
        <c:axId val="21171796"/>
        <c:axId val="56328437"/>
      </c:barChart>
      <c:catAx>
        <c:axId val="21171796"/>
        <c:scaling>
          <c:orientation val="minMax"/>
        </c:scaling>
        <c:axPos val="b"/>
        <c:delete val="1"/>
        <c:majorTickMark val="out"/>
        <c:minorTickMark val="none"/>
        <c:tickLblPos val="nextTo"/>
        <c:crossAx val="56328437"/>
        <c:crosses val="autoZero"/>
        <c:auto val="1"/>
        <c:lblOffset val="100"/>
        <c:tickLblSkip val="1"/>
        <c:noMultiLvlLbl val="0"/>
      </c:catAx>
      <c:valAx>
        <c:axId val="56328437"/>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117179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1</c:v>
                </c:pt>
                <c:pt idx="2">
                  <c:v>8</c:v>
                </c:pt>
                <c:pt idx="3">
                  <c:v>6</c:v>
                </c:pt>
                <c:pt idx="4">
                  <c:v>7</c:v>
                </c:pt>
                <c:pt idx="5">
                  <c:v>4</c:v>
                </c:pt>
                <c:pt idx="6">
                  <c:v>1</c:v>
                </c:pt>
                <c:pt idx="7">
                  <c:v>2</c:v>
                </c:pt>
                <c:pt idx="8">
                  <c:v>2</c:v>
                </c:pt>
                <c:pt idx="9">
                  <c:v>0</c:v>
                </c:pt>
                <c:pt idx="10">
                  <c:v>1</c:v>
                </c:pt>
                <c:pt idx="11">
                  <c:v>0</c:v>
                </c:pt>
                <c:pt idx="12">
                  <c:v>0</c:v>
                </c:pt>
                <c:pt idx="13">
                  <c:v>0</c:v>
                </c:pt>
                <c:pt idx="14">
                  <c:v>0</c:v>
                </c:pt>
                <c:pt idx="15">
                  <c:v>0</c:v>
                </c:pt>
              </c:numCache>
            </c:numRef>
          </c:val>
        </c:ser>
        <c:axId val="37193886"/>
        <c:axId val="66309519"/>
      </c:barChart>
      <c:catAx>
        <c:axId val="37193886"/>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6309519"/>
        <c:crosses val="autoZero"/>
        <c:auto val="1"/>
        <c:lblOffset val="100"/>
        <c:tickLblSkip val="1"/>
        <c:noMultiLvlLbl val="0"/>
      </c:catAx>
      <c:valAx>
        <c:axId val="66309519"/>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193886"/>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2014</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Data!$C$105</c:f>
              <c:strCache>
                <c:ptCount val="1"/>
                <c:pt idx="0">
                  <c:v>Mar-14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0.45202020202020204</c:v>
                </c:pt>
                <c:pt idx="1">
                  <c:v>0.30303030303030304</c:v>
                </c:pt>
                <c:pt idx="2">
                  <c:v>0.03282828282828283</c:v>
                </c:pt>
                <c:pt idx="3">
                  <c:v>0.04292929292929293</c:v>
                </c:pt>
                <c:pt idx="4">
                  <c:v>0.012626262626262626</c:v>
                </c:pt>
                <c:pt idx="5">
                  <c:v>0.050505050505050504</c:v>
                </c:pt>
                <c:pt idx="6">
                  <c:v>0.0025252525252525255</c:v>
                </c:pt>
                <c:pt idx="7">
                  <c:v>0.10353535353535354</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0.4456459874786568</c:v>
                </c:pt>
                <c:pt idx="1">
                  <c:v>0.2911212293682413</c:v>
                </c:pt>
                <c:pt idx="2">
                  <c:v>0.0543540125213432</c:v>
                </c:pt>
                <c:pt idx="3">
                  <c:v>0.055776892430278883</c:v>
                </c:pt>
                <c:pt idx="4">
                  <c:v>0.029311326124075127</c:v>
                </c:pt>
                <c:pt idx="5">
                  <c:v>0.05492316448491747</c:v>
                </c:pt>
                <c:pt idx="6">
                  <c:v>0.003130335799658509</c:v>
                </c:pt>
                <c:pt idx="7">
                  <c:v>0.06573705179282868</c:v>
                </c:pt>
              </c:numCache>
            </c:numRef>
          </c:val>
        </c:ser>
        <c:axId val="59914760"/>
        <c:axId val="2361929"/>
      </c:barChart>
      <c:catAx>
        <c:axId val="59914760"/>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2361929"/>
        <c:crosses val="autoZero"/>
        <c:auto val="1"/>
        <c:lblOffset val="100"/>
        <c:tickLblSkip val="1"/>
        <c:noMultiLvlLbl val="0"/>
      </c:catAx>
      <c:valAx>
        <c:axId val="2361929"/>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991476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9" t="s">
        <v>40</v>
      </c>
      <c r="B1" s="180"/>
    </row>
    <row r="2" spans="1:2" ht="15.75">
      <c r="A2" s="181"/>
      <c r="B2" s="181"/>
    </row>
    <row r="3" spans="1:2" ht="21">
      <c r="A3" s="182" t="s">
        <v>47</v>
      </c>
      <c r="B3" s="183"/>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4" t="str">
        <f>Data!R34&amp;"9"</f>
        <v>CSA Monthly Report for March 2014, Report 9</v>
      </c>
      <c r="B1" s="188"/>
      <c r="C1" s="188"/>
      <c r="D1" s="188"/>
      <c r="E1" s="188"/>
      <c r="F1" s="188"/>
      <c r="G1" s="188"/>
      <c r="H1" s="188"/>
      <c r="I1" s="188"/>
      <c r="J1" s="188"/>
      <c r="K1" s="188"/>
      <c r="L1" s="188"/>
      <c r="M1" s="189"/>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Mar-14 (%)</v>
      </c>
      <c r="D28" s="92">
        <f>Data!C106</f>
        <v>0.45202020202020204</v>
      </c>
      <c r="E28" s="92">
        <f>Data!C107</f>
        <v>0.30303030303030304</v>
      </c>
      <c r="F28" s="92">
        <f>Data!C108</f>
        <v>0.03282828282828283</v>
      </c>
      <c r="G28" s="92">
        <f>Data!C109</f>
        <v>0.04292929292929293</v>
      </c>
      <c r="H28" s="92">
        <f>Data!C110</f>
        <v>0.012626262626262626</v>
      </c>
      <c r="I28" s="92">
        <f>Data!C111</f>
        <v>0.050505050505050504</v>
      </c>
      <c r="J28" s="92">
        <f>Data!C112</f>
        <v>0.0025252525252525255</v>
      </c>
      <c r="K28" s="92">
        <f>Data!C113</f>
        <v>0.10353535353535354</v>
      </c>
      <c r="L28" s="83"/>
      <c r="M28" s="61"/>
    </row>
    <row r="29" spans="1:13" ht="15">
      <c r="A29" s="60"/>
      <c r="B29" s="73" t="s">
        <v>39</v>
      </c>
      <c r="C29" s="74" t="s">
        <v>44</v>
      </c>
      <c r="D29" s="92">
        <f>Data!G106</f>
        <v>0.4456459874786568</v>
      </c>
      <c r="E29" s="92">
        <f>Data!G107</f>
        <v>0.2911212293682413</v>
      </c>
      <c r="F29" s="92">
        <f>Data!G108</f>
        <v>0.0543540125213432</v>
      </c>
      <c r="G29" s="92">
        <f>Data!G109</f>
        <v>0.055776892430278883</v>
      </c>
      <c r="H29" s="92">
        <f>Data!G110</f>
        <v>0.029311326124075127</v>
      </c>
      <c r="I29" s="92">
        <f>Data!G111</f>
        <v>0.05492316448491747</v>
      </c>
      <c r="J29" s="92">
        <f>Data!G112</f>
        <v>0.003130335799658509</v>
      </c>
      <c r="K29" s="92">
        <f>Data!G113</f>
        <v>0.06573705179282868</v>
      </c>
      <c r="L29" s="67" t="s">
        <v>0</v>
      </c>
      <c r="M29" s="61"/>
    </row>
    <row r="30" spans="1:13" ht="15">
      <c r="A30" s="60"/>
      <c r="B30" s="75"/>
      <c r="C30" s="70" t="str">
        <f>Data!C68</f>
        <v>Youth</v>
      </c>
      <c r="D30" s="93">
        <f>Data!B106</f>
        <v>179</v>
      </c>
      <c r="E30" s="93">
        <f>Data!B107</f>
        <v>120</v>
      </c>
      <c r="F30" s="93">
        <f>Data!B108</f>
        <v>13</v>
      </c>
      <c r="G30" s="93">
        <f>Data!B109</f>
        <v>17</v>
      </c>
      <c r="H30" s="93">
        <f>Data!B110</f>
        <v>5</v>
      </c>
      <c r="I30" s="93">
        <f>Data!B111</f>
        <v>20</v>
      </c>
      <c r="J30" s="93">
        <f>Data!B112</f>
        <v>1</v>
      </c>
      <c r="K30" s="93">
        <f>Data!B113</f>
        <v>41</v>
      </c>
      <c r="L30" s="76">
        <f>Data!B114</f>
        <v>396</v>
      </c>
      <c r="M30" s="61"/>
    </row>
    <row r="31" spans="1:13" ht="15">
      <c r="A31" s="60"/>
      <c r="B31" s="75"/>
      <c r="C31" s="74" t="s">
        <v>38</v>
      </c>
      <c r="D31" s="93">
        <f>Data!F106</f>
        <v>1566</v>
      </c>
      <c r="E31" s="93">
        <f>Data!F107</f>
        <v>1023</v>
      </c>
      <c r="F31" s="93">
        <f>Data!F108</f>
        <v>191</v>
      </c>
      <c r="G31" s="93">
        <f>Data!F109</f>
        <v>196</v>
      </c>
      <c r="H31" s="93">
        <f>Data!F110</f>
        <v>103</v>
      </c>
      <c r="I31" s="93">
        <f>Data!F111</f>
        <v>193</v>
      </c>
      <c r="J31" s="93">
        <f>Data!F112</f>
        <v>11</v>
      </c>
      <c r="K31" s="93">
        <f>Data!F113</f>
        <v>231</v>
      </c>
      <c r="L31" s="76">
        <f>Data!F114</f>
        <v>3514</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4/27/2014.</v>
      </c>
      <c r="D33" s="80"/>
      <c r="E33" s="80"/>
      <c r="F33" s="80"/>
      <c r="G33" s="80"/>
      <c r="H33" s="80"/>
      <c r="I33" s="80"/>
      <c r="J33" s="80"/>
      <c r="K33" s="80"/>
      <c r="L33" s="80"/>
      <c r="M33" s="84"/>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4" t="str">
        <f>Data!R34&amp;"10"</f>
        <v>CSA Monthly Report for March 2014, Report 10</v>
      </c>
      <c r="B1" s="188"/>
      <c r="C1" s="188"/>
      <c r="D1" s="188"/>
      <c r="E1" s="188"/>
      <c r="F1" s="188"/>
      <c r="G1" s="188"/>
      <c r="H1" s="188"/>
      <c r="I1" s="188"/>
      <c r="J1" s="188"/>
      <c r="K1" s="188"/>
      <c r="L1" s="188"/>
      <c r="M1" s="189"/>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Mar-14 (LOS)</v>
      </c>
      <c r="D28" s="111">
        <f>Data!B121</f>
        <v>11.131971792288672</v>
      </c>
      <c r="E28" s="111">
        <f>Data!B122</f>
        <v>4.929781420765027</v>
      </c>
      <c r="F28" s="111">
        <f>Data!B123</f>
        <v>3.0315258511979817</v>
      </c>
      <c r="G28" s="111">
        <f>Data!B124</f>
        <v>5.053037608486017</v>
      </c>
      <c r="H28" s="111">
        <f>Data!B125</f>
        <v>4.924590163934426</v>
      </c>
      <c r="I28" s="111">
        <f>Data!B126</f>
        <v>8.672131147540984</v>
      </c>
      <c r="J28" s="111">
        <f>Data!B127</f>
        <v>9.049180327868852</v>
      </c>
      <c r="K28" s="111">
        <f>Data!B128</f>
        <v>5.061175529788085</v>
      </c>
      <c r="L28" s="83"/>
      <c r="M28" s="61"/>
    </row>
    <row r="29" spans="1:13" ht="15">
      <c r="A29" s="60"/>
      <c r="B29" s="73" t="s">
        <v>39</v>
      </c>
      <c r="C29" s="74" t="s">
        <v>102</v>
      </c>
      <c r="D29" s="111">
        <f>Data!F121</f>
        <v>11.214705943931502</v>
      </c>
      <c r="E29" s="111">
        <f>Data!F122</f>
        <v>5.024277678957738</v>
      </c>
      <c r="F29" s="111">
        <f>Data!F123</f>
        <v>3.189082482190371</v>
      </c>
      <c r="G29" s="111">
        <f>Data!F124</f>
        <v>5.8957845433255285</v>
      </c>
      <c r="H29" s="111">
        <f>Data!F125</f>
        <v>5.9573452172529064</v>
      </c>
      <c r="I29" s="111">
        <f>Data!F126</f>
        <v>8.492482799626266</v>
      </c>
      <c r="J29" s="111">
        <f>Data!F127</f>
        <v>7.612518628912071</v>
      </c>
      <c r="K29" s="111">
        <f>Data!F128</f>
        <v>6.658434461713152</v>
      </c>
      <c r="L29" s="67" t="s">
        <v>0</v>
      </c>
      <c r="M29" s="61"/>
    </row>
    <row r="30" spans="1:13" ht="15">
      <c r="A30" s="60"/>
      <c r="B30" s="75"/>
      <c r="C30" s="70" t="str">
        <f>Data!C68</f>
        <v>Youth</v>
      </c>
      <c r="D30" s="93">
        <f>Data!B106</f>
        <v>179</v>
      </c>
      <c r="E30" s="93">
        <f>Data!B107</f>
        <v>120</v>
      </c>
      <c r="F30" s="93">
        <f>Data!B108</f>
        <v>13</v>
      </c>
      <c r="G30" s="93">
        <f>Data!B109</f>
        <v>17</v>
      </c>
      <c r="H30" s="93">
        <f>Data!B110</f>
        <v>5</v>
      </c>
      <c r="I30" s="93">
        <f>Data!B111</f>
        <v>20</v>
      </c>
      <c r="J30" s="93">
        <f>Data!B112</f>
        <v>1</v>
      </c>
      <c r="K30" s="93">
        <f>Data!B113</f>
        <v>41</v>
      </c>
      <c r="L30" s="76">
        <f>Data!B114</f>
        <v>396</v>
      </c>
      <c r="M30" s="61"/>
    </row>
    <row r="31" spans="1:13" ht="15">
      <c r="A31" s="60"/>
      <c r="B31" s="75"/>
      <c r="C31" s="74" t="s">
        <v>38</v>
      </c>
      <c r="D31" s="93">
        <f>Data!F106</f>
        <v>1566</v>
      </c>
      <c r="E31" s="93">
        <f>Data!F107</f>
        <v>1023</v>
      </c>
      <c r="F31" s="93">
        <f>Data!F108</f>
        <v>191</v>
      </c>
      <c r="G31" s="93">
        <f>Data!F109</f>
        <v>196</v>
      </c>
      <c r="H31" s="93">
        <f>Data!F110</f>
        <v>103</v>
      </c>
      <c r="I31" s="93">
        <f>Data!F111</f>
        <v>193</v>
      </c>
      <c r="J31" s="93">
        <f>Data!F112</f>
        <v>11</v>
      </c>
      <c r="K31" s="93">
        <f>Data!F113</f>
        <v>231</v>
      </c>
      <c r="L31" s="76">
        <f>Data!F114</f>
        <v>3514</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4/27/2014.</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5" t="str">
        <f>Data!R34&amp;"11"</f>
        <v>CSA Monthly Report for March 2014, Report 11</v>
      </c>
      <c r="B2" s="196"/>
      <c r="C2" s="196"/>
      <c r="D2" s="196"/>
      <c r="E2" s="196"/>
      <c r="F2" s="196"/>
      <c r="G2" s="196"/>
      <c r="H2" s="196"/>
      <c r="I2" s="196"/>
      <c r="J2" s="196"/>
      <c r="K2" s="196"/>
      <c r="L2" s="196"/>
      <c r="M2" s="196"/>
      <c r="N2" s="197"/>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4/27/2014.</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5" t="str">
        <f>Data!R34&amp;"12"</f>
        <v>CSA Monthly Report for March 2014, Report 12</v>
      </c>
      <c r="B2" s="196"/>
      <c r="C2" s="196"/>
      <c r="D2" s="196"/>
      <c r="E2" s="196"/>
      <c r="F2" s="196"/>
      <c r="G2" s="196"/>
      <c r="H2" s="196"/>
      <c r="I2" s="196"/>
      <c r="J2" s="196"/>
      <c r="K2" s="196"/>
      <c r="L2" s="196"/>
      <c r="M2" s="196"/>
      <c r="N2" s="197"/>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4/27/2014.</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5" t="str">
        <f>Data!R34&amp;"13"</f>
        <v>CSA Monthly Report for March 2014, Report 13</v>
      </c>
      <c r="B2" s="196"/>
      <c r="C2" s="196"/>
      <c r="D2" s="196"/>
      <c r="E2" s="196"/>
      <c r="F2" s="196"/>
      <c r="G2" s="196"/>
      <c r="H2" s="196"/>
      <c r="I2" s="196"/>
      <c r="J2" s="196"/>
      <c r="K2" s="196"/>
      <c r="L2" s="196"/>
      <c r="M2" s="196"/>
      <c r="N2" s="197"/>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4/27/2014.</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2">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5" t="str">
        <f>Data!R34&amp;"14"</f>
        <v>CSA Monthly Report for March 2014, Report 14</v>
      </c>
      <c r="B2" s="196"/>
      <c r="C2" s="196"/>
      <c r="D2" s="196"/>
      <c r="E2" s="196"/>
      <c r="F2" s="196"/>
      <c r="G2" s="196"/>
      <c r="H2" s="196"/>
      <c r="I2" s="196"/>
      <c r="J2" s="196"/>
      <c r="K2" s="196"/>
      <c r="L2" s="196"/>
      <c r="M2" s="197"/>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Data!D177</f>
        <v>10.948837496526384</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90% of youth enrolled.</v>
      </c>
      <c r="D41" s="101"/>
      <c r="E41" s="101"/>
      <c r="F41" s="101"/>
      <c r="G41" s="101"/>
      <c r="H41" s="101"/>
      <c r="I41" s="101"/>
      <c r="J41" s="101"/>
      <c r="K41" s="101"/>
      <c r="L41" s="101"/>
      <c r="M41" s="102"/>
    </row>
    <row r="42" spans="1:13" ht="12.75">
      <c r="A42" s="107" t="str">
        <f>Data!R27</f>
        <v>Prepared by the Massachusetts Behavioral Health Partnership on 4/27/2014.</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G31">
      <selection activeCell="K36" sqref="K36:M41"/>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205" t="s">
        <v>70</v>
      </c>
      <c r="J2" s="207"/>
      <c r="K2" s="217"/>
      <c r="L2" s="217"/>
      <c r="M2" s="148"/>
      <c r="N2" s="148"/>
      <c r="O2" s="123"/>
      <c r="P2" s="24"/>
      <c r="R2" t="s">
        <v>15</v>
      </c>
      <c r="S2">
        <v>9</v>
      </c>
      <c r="T2" s="2"/>
      <c r="U2">
        <v>3</v>
      </c>
      <c r="W2">
        <v>2014</v>
      </c>
    </row>
    <row r="3" spans="8:23" ht="15">
      <c r="H3" s="5"/>
      <c r="I3" s="18"/>
      <c r="J3" s="48">
        <v>3668</v>
      </c>
      <c r="K3" s="25">
        <v>2957.4396887159533</v>
      </c>
      <c r="L3" s="29">
        <v>0.8062812673707616</v>
      </c>
      <c r="M3" s="30">
        <v>71</v>
      </c>
      <c r="N3" s="31">
        <v>16.661971830985916</v>
      </c>
      <c r="O3" s="16">
        <v>6.525469168900805</v>
      </c>
      <c r="P3" s="149">
        <v>373</v>
      </c>
      <c r="R3" t="s">
        <v>50</v>
      </c>
      <c r="S3" s="5">
        <v>2014</v>
      </c>
      <c r="T3">
        <v>14</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3759</v>
      </c>
      <c r="K5" s="48">
        <v>2939.6021878335114</v>
      </c>
      <c r="L5" s="154">
        <v>0.782017075773746</v>
      </c>
      <c r="M5" s="48">
        <v>25</v>
      </c>
      <c r="N5" s="16">
        <v>11.2</v>
      </c>
      <c r="O5" s="121">
        <v>6.866666666666666</v>
      </c>
      <c r="P5" s="122">
        <v>405</v>
      </c>
      <c r="R5" s="127">
        <v>1</v>
      </c>
      <c r="S5" s="128" t="s">
        <v>202</v>
      </c>
      <c r="T5" s="123" t="s">
        <v>51</v>
      </c>
      <c r="U5" s="129">
        <v>13</v>
      </c>
      <c r="V5" s="129" t="s">
        <v>203</v>
      </c>
      <c r="W5" s="24" t="s">
        <v>158</v>
      </c>
    </row>
    <row r="6" spans="8:23" ht="15">
      <c r="H6" s="5">
        <v>2</v>
      </c>
      <c r="I6" s="151" t="s">
        <v>52</v>
      </c>
      <c r="J6" s="48">
        <v>3698</v>
      </c>
      <c r="K6" s="48">
        <v>2900.549701249321</v>
      </c>
      <c r="L6" s="154">
        <v>0.7843563280825638</v>
      </c>
      <c r="M6" s="48">
        <v>14</v>
      </c>
      <c r="N6" s="16">
        <v>13.571428571428571</v>
      </c>
      <c r="O6" s="121">
        <v>6.308539944903581</v>
      </c>
      <c r="P6" s="122">
        <v>363</v>
      </c>
      <c r="R6" s="18">
        <v>2</v>
      </c>
      <c r="S6" s="6" t="s">
        <v>204</v>
      </c>
      <c r="T6" s="5" t="s">
        <v>52</v>
      </c>
      <c r="U6" s="25">
        <v>13</v>
      </c>
      <c r="V6" s="25" t="s">
        <v>203</v>
      </c>
      <c r="W6" s="130" t="s">
        <v>159</v>
      </c>
    </row>
    <row r="7" spans="8:23" ht="15">
      <c r="H7" s="5">
        <v>3</v>
      </c>
      <c r="I7" s="151" t="s">
        <v>53</v>
      </c>
      <c r="J7" s="48">
        <v>3688</v>
      </c>
      <c r="K7" s="48">
        <v>2893.4919858734042</v>
      </c>
      <c r="L7" s="154">
        <v>0.7845694104862809</v>
      </c>
      <c r="M7" s="48">
        <v>13</v>
      </c>
      <c r="N7" s="16">
        <v>6.230769230769231</v>
      </c>
      <c r="O7" s="121">
        <v>3.1449275362318843</v>
      </c>
      <c r="P7" s="122">
        <v>345</v>
      </c>
      <c r="R7" s="18">
        <v>3</v>
      </c>
      <c r="S7" s="6" t="s">
        <v>205</v>
      </c>
      <c r="T7" s="5" t="s">
        <v>53</v>
      </c>
      <c r="U7" s="25">
        <v>13</v>
      </c>
      <c r="V7" s="25" t="s">
        <v>203</v>
      </c>
      <c r="W7" s="130" t="s">
        <v>160</v>
      </c>
    </row>
    <row r="8" spans="8:23" ht="15">
      <c r="H8" s="34">
        <v>4</v>
      </c>
      <c r="I8" s="151" t="s">
        <v>54</v>
      </c>
      <c r="J8" s="48">
        <v>3668</v>
      </c>
      <c r="K8" s="48">
        <v>2858.98504215393</v>
      </c>
      <c r="L8" s="154">
        <v>0.7794397606744629</v>
      </c>
      <c r="M8" s="48">
        <v>34</v>
      </c>
      <c r="N8" s="16">
        <v>14.5</v>
      </c>
      <c r="O8" s="121">
        <v>3.1818181818181817</v>
      </c>
      <c r="P8" s="122">
        <v>418</v>
      </c>
      <c r="R8" s="18">
        <v>4</v>
      </c>
      <c r="S8" s="6" t="s">
        <v>201</v>
      </c>
      <c r="T8" s="5" t="s">
        <v>54</v>
      </c>
      <c r="U8" s="25">
        <v>13</v>
      </c>
      <c r="V8" s="25" t="s">
        <v>203</v>
      </c>
      <c r="W8" s="130" t="s">
        <v>161</v>
      </c>
    </row>
    <row r="9" spans="8:23" ht="15">
      <c r="H9" s="34">
        <v>5</v>
      </c>
      <c r="I9" s="151" t="s">
        <v>55</v>
      </c>
      <c r="J9" s="48">
        <v>3738</v>
      </c>
      <c r="K9" s="48">
        <v>2896.874899544602</v>
      </c>
      <c r="L9" s="154">
        <v>0.7749799089204393</v>
      </c>
      <c r="M9" s="48">
        <v>35</v>
      </c>
      <c r="N9" s="16">
        <v>27.62857142857143</v>
      </c>
      <c r="O9" s="121">
        <v>3.9285714285714284</v>
      </c>
      <c r="P9" s="122">
        <v>420</v>
      </c>
      <c r="R9" s="18">
        <v>5</v>
      </c>
      <c r="S9" s="6" t="s">
        <v>206</v>
      </c>
      <c r="T9" s="5" t="s">
        <v>55</v>
      </c>
      <c r="U9" s="25">
        <v>13</v>
      </c>
      <c r="V9" s="25" t="s">
        <v>203</v>
      </c>
      <c r="W9" s="130" t="s">
        <v>162</v>
      </c>
    </row>
    <row r="10" spans="8:23" ht="15">
      <c r="H10" s="34">
        <v>6</v>
      </c>
      <c r="I10" s="151" t="s">
        <v>56</v>
      </c>
      <c r="J10" s="48">
        <v>3769</v>
      </c>
      <c r="K10" s="48">
        <v>2940.681371246346</v>
      </c>
      <c r="L10" s="154">
        <v>0.7802285410576667</v>
      </c>
      <c r="M10" s="48">
        <v>25</v>
      </c>
      <c r="N10" s="16">
        <v>18.64</v>
      </c>
      <c r="O10" s="121">
        <v>6.114525139664805</v>
      </c>
      <c r="P10" s="122">
        <v>358</v>
      </c>
      <c r="R10" s="18">
        <v>6</v>
      </c>
      <c r="S10" s="6" t="s">
        <v>207</v>
      </c>
      <c r="T10" s="5" t="s">
        <v>56</v>
      </c>
      <c r="U10" s="25">
        <v>13</v>
      </c>
      <c r="V10" s="25" t="s">
        <v>203</v>
      </c>
      <c r="W10" s="130" t="s">
        <v>163</v>
      </c>
    </row>
    <row r="11" spans="8:23" ht="15">
      <c r="H11" s="34">
        <v>7</v>
      </c>
      <c r="I11" s="151" t="s">
        <v>57</v>
      </c>
      <c r="J11" s="48">
        <v>3753</v>
      </c>
      <c r="K11" s="48">
        <v>2877.8024096385543</v>
      </c>
      <c r="L11" s="154">
        <v>0.7668005354752343</v>
      </c>
      <c r="M11" s="48">
        <v>51</v>
      </c>
      <c r="N11" s="16">
        <v>12.098039215686274</v>
      </c>
      <c r="O11" s="121">
        <v>5.14021164021164</v>
      </c>
      <c r="P11" s="122">
        <v>378</v>
      </c>
      <c r="R11" s="18">
        <v>7</v>
      </c>
      <c r="S11" s="6" t="s">
        <v>208</v>
      </c>
      <c r="T11" s="5" t="s">
        <v>57</v>
      </c>
      <c r="U11" s="25">
        <v>14</v>
      </c>
      <c r="V11" s="25" t="s">
        <v>209</v>
      </c>
      <c r="W11" s="130" t="s">
        <v>164</v>
      </c>
    </row>
    <row r="12" spans="8:23" ht="15">
      <c r="H12" s="34">
        <v>8</v>
      </c>
      <c r="I12" s="151" t="s">
        <v>58</v>
      </c>
      <c r="J12" s="48">
        <v>3757</v>
      </c>
      <c r="K12" s="48">
        <v>2949.7771245323356</v>
      </c>
      <c r="L12" s="154">
        <v>0.7851416354890433</v>
      </c>
      <c r="M12" s="48">
        <v>56</v>
      </c>
      <c r="N12" s="16">
        <v>14.160714285714286</v>
      </c>
      <c r="O12" s="121">
        <v>4.752212389380531</v>
      </c>
      <c r="P12" s="122">
        <v>339</v>
      </c>
      <c r="R12" s="18">
        <v>8</v>
      </c>
      <c r="S12" s="6" t="s">
        <v>210</v>
      </c>
      <c r="T12" s="5" t="s">
        <v>58</v>
      </c>
      <c r="U12" s="25">
        <v>14</v>
      </c>
      <c r="V12" s="25" t="s">
        <v>209</v>
      </c>
      <c r="W12" s="130" t="s">
        <v>165</v>
      </c>
    </row>
    <row r="13" spans="8:23" ht="15">
      <c r="H13" s="34">
        <v>9</v>
      </c>
      <c r="I13" s="151" t="s">
        <v>59</v>
      </c>
      <c r="J13" s="48">
        <v>3668</v>
      </c>
      <c r="K13" s="48">
        <v>2957.4396887159533</v>
      </c>
      <c r="L13" s="154">
        <v>0.8062812673707616</v>
      </c>
      <c r="M13" s="48">
        <v>71</v>
      </c>
      <c r="N13" s="16">
        <v>16.661971830985916</v>
      </c>
      <c r="O13" s="121">
        <v>6.525469168900805</v>
      </c>
      <c r="P13" s="122">
        <v>373</v>
      </c>
      <c r="R13" s="18">
        <v>9</v>
      </c>
      <c r="S13" s="6" t="s">
        <v>211</v>
      </c>
      <c r="T13" s="5" t="s">
        <v>59</v>
      </c>
      <c r="U13" s="25">
        <v>14</v>
      </c>
      <c r="V13" s="25" t="s">
        <v>209</v>
      </c>
      <c r="W13" s="130" t="s">
        <v>166</v>
      </c>
    </row>
    <row r="14" spans="8:23" ht="15">
      <c r="H14" s="34">
        <v>10</v>
      </c>
      <c r="I14" s="151" t="s">
        <v>60</v>
      </c>
      <c r="J14" s="48"/>
      <c r="K14" s="48"/>
      <c r="L14" s="154"/>
      <c r="M14" s="48"/>
      <c r="N14" s="16"/>
      <c r="O14" s="121"/>
      <c r="P14" s="122"/>
      <c r="R14" s="18">
        <v>10</v>
      </c>
      <c r="S14" s="6" t="s">
        <v>213</v>
      </c>
      <c r="T14" s="5" t="s">
        <v>60</v>
      </c>
      <c r="U14" s="25">
        <v>14</v>
      </c>
      <c r="V14" s="25" t="s">
        <v>209</v>
      </c>
      <c r="W14" s="130" t="s">
        <v>167</v>
      </c>
    </row>
    <row r="15" spans="8:23" ht="15">
      <c r="H15" s="34">
        <v>11</v>
      </c>
      <c r="I15" s="151" t="s">
        <v>61</v>
      </c>
      <c r="J15" s="48"/>
      <c r="K15" s="48"/>
      <c r="L15" s="154"/>
      <c r="M15" s="48"/>
      <c r="N15" s="16"/>
      <c r="O15" s="121"/>
      <c r="P15" s="122"/>
      <c r="R15" s="18">
        <v>11</v>
      </c>
      <c r="S15" s="6" t="s">
        <v>214</v>
      </c>
      <c r="T15" s="5" t="s">
        <v>61</v>
      </c>
      <c r="U15" s="25">
        <v>14</v>
      </c>
      <c r="V15" s="25" t="s">
        <v>209</v>
      </c>
      <c r="W15" s="130" t="s">
        <v>61</v>
      </c>
    </row>
    <row r="16" spans="8:23" ht="15">
      <c r="H16" s="34">
        <v>12</v>
      </c>
      <c r="I16" s="151" t="s">
        <v>62</v>
      </c>
      <c r="J16" s="48"/>
      <c r="K16" s="48"/>
      <c r="L16" s="154"/>
      <c r="M16" s="48"/>
      <c r="N16" s="16"/>
      <c r="O16" s="121"/>
      <c r="P16" s="122"/>
      <c r="R16" s="18">
        <v>12</v>
      </c>
      <c r="S16" s="6" t="s">
        <v>215</v>
      </c>
      <c r="T16" s="5" t="s">
        <v>62</v>
      </c>
      <c r="U16" s="25">
        <v>14</v>
      </c>
      <c r="V16" s="25" t="s">
        <v>209</v>
      </c>
      <c r="W16" s="130" t="s">
        <v>168</v>
      </c>
    </row>
    <row r="17" spans="8:23" ht="15">
      <c r="H17" s="5"/>
      <c r="I17" s="131"/>
      <c r="J17" s="5">
        <v>396</v>
      </c>
      <c r="K17" s="16">
        <v>7.889220069547935</v>
      </c>
      <c r="L17" s="160">
        <v>2</v>
      </c>
      <c r="M17" s="161">
        <v>1</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216</v>
      </c>
      <c r="S18" s="5"/>
      <c r="T18" s="5"/>
      <c r="U18" s="5"/>
      <c r="V18" s="5"/>
      <c r="W18" s="130"/>
    </row>
    <row r="19" spans="8:23" ht="15">
      <c r="H19" s="5">
        <v>1</v>
      </c>
      <c r="I19" s="151" t="s">
        <v>51</v>
      </c>
      <c r="J19" s="48">
        <v>383</v>
      </c>
      <c r="K19" s="121">
        <v>7.66596755553653</v>
      </c>
      <c r="L19" s="16">
        <v>2</v>
      </c>
      <c r="M19" s="5">
        <v>1</v>
      </c>
      <c r="N19" s="5"/>
      <c r="O19" s="5"/>
      <c r="P19" s="21"/>
      <c r="R19" s="131" t="s">
        <v>211</v>
      </c>
      <c r="S19" s="5"/>
      <c r="T19" s="5"/>
      <c r="U19" s="5"/>
      <c r="V19" s="5"/>
      <c r="W19" s="21"/>
    </row>
    <row r="20" spans="8:23" ht="15">
      <c r="H20" s="5">
        <v>2</v>
      </c>
      <c r="I20" s="151" t="s">
        <v>52</v>
      </c>
      <c r="J20" s="48">
        <v>356</v>
      </c>
      <c r="K20" s="121">
        <v>6.914072573217905</v>
      </c>
      <c r="L20" s="16">
        <v>2</v>
      </c>
      <c r="M20" s="5">
        <v>1</v>
      </c>
      <c r="N20" s="5"/>
      <c r="O20" s="5"/>
      <c r="P20" s="21"/>
      <c r="R20" s="132" t="s">
        <v>217</v>
      </c>
      <c r="S20" s="5"/>
      <c r="T20" s="5"/>
      <c r="U20" s="5"/>
      <c r="V20" s="5"/>
      <c r="W20" s="21"/>
    </row>
    <row r="21" spans="8:23" ht="15.75" thickBot="1">
      <c r="H21" s="5">
        <v>3</v>
      </c>
      <c r="I21" s="151" t="s">
        <v>53</v>
      </c>
      <c r="J21" s="48">
        <v>299</v>
      </c>
      <c r="K21" s="121">
        <v>7.636712539064633</v>
      </c>
      <c r="L21" s="16">
        <v>1</v>
      </c>
      <c r="M21" s="5">
        <v>1</v>
      </c>
      <c r="N21" s="5"/>
      <c r="O21" s="5"/>
      <c r="P21" s="21"/>
      <c r="R21" s="133" t="s">
        <v>218</v>
      </c>
      <c r="S21" s="7"/>
      <c r="T21" s="7"/>
      <c r="U21" s="7"/>
      <c r="V21" s="7"/>
      <c r="W21" s="19"/>
    </row>
    <row r="22" spans="6:23" ht="15">
      <c r="F22" s="5"/>
      <c r="H22" s="34">
        <v>4</v>
      </c>
      <c r="I22" s="151" t="s">
        <v>54</v>
      </c>
      <c r="J22" s="48">
        <v>337</v>
      </c>
      <c r="K22" s="121">
        <v>8.306270370190207</v>
      </c>
      <c r="L22" s="16">
        <v>2</v>
      </c>
      <c r="M22" s="5">
        <v>1</v>
      </c>
      <c r="N22" s="5"/>
      <c r="O22" s="5"/>
      <c r="P22" s="21"/>
      <c r="R22" s="5"/>
      <c r="S22" s="5"/>
      <c r="T22" s="5"/>
      <c r="U22" s="5"/>
      <c r="V22" s="5"/>
      <c r="W22" s="5"/>
    </row>
    <row r="23" spans="8:23" ht="15">
      <c r="H23" s="34">
        <v>5</v>
      </c>
      <c r="I23" s="151" t="s">
        <v>55</v>
      </c>
      <c r="J23" s="48">
        <v>307</v>
      </c>
      <c r="K23" s="121">
        <v>8.305761734394201</v>
      </c>
      <c r="L23" s="16">
        <v>2</v>
      </c>
      <c r="M23" s="5">
        <v>1</v>
      </c>
      <c r="N23" s="5"/>
      <c r="O23" s="5"/>
      <c r="P23" s="21"/>
      <c r="R23" s="5"/>
      <c r="S23" s="5"/>
      <c r="T23" s="5"/>
      <c r="U23" s="5"/>
      <c r="V23" s="6"/>
      <c r="W23" s="5"/>
    </row>
    <row r="24" spans="8:23" ht="15">
      <c r="H24" s="34">
        <v>6</v>
      </c>
      <c r="I24" s="151" t="s">
        <v>56</v>
      </c>
      <c r="J24" s="48">
        <v>303</v>
      </c>
      <c r="K24" s="121">
        <v>8.561921765947092</v>
      </c>
      <c r="L24" s="16">
        <v>2</v>
      </c>
      <c r="M24" s="5">
        <v>1</v>
      </c>
      <c r="N24" s="5"/>
      <c r="O24" s="5"/>
      <c r="P24" s="21"/>
      <c r="Q24" s="5"/>
      <c r="R24" s="5" t="s">
        <v>113</v>
      </c>
      <c r="S24" s="6"/>
      <c r="T24" s="5"/>
      <c r="V24" s="5"/>
      <c r="W24" s="5"/>
    </row>
    <row r="25" spans="8:23" ht="15">
      <c r="H25" s="34">
        <v>7</v>
      </c>
      <c r="I25" s="151" t="s">
        <v>57</v>
      </c>
      <c r="J25" s="48">
        <v>313</v>
      </c>
      <c r="K25" s="121">
        <v>8.00429476771592</v>
      </c>
      <c r="L25" s="16">
        <v>2</v>
      </c>
      <c r="M25" s="5">
        <v>1</v>
      </c>
      <c r="N25" s="5"/>
      <c r="O25" s="5"/>
      <c r="P25" s="21"/>
      <c r="Q25" s="5"/>
      <c r="S25" s="6"/>
      <c r="T25" s="5"/>
      <c r="U25" s="41">
        <v>41756</v>
      </c>
      <c r="V25" s="5"/>
      <c r="W25" s="5" t="s">
        <v>219</v>
      </c>
    </row>
    <row r="26" spans="8:23" ht="15">
      <c r="H26" s="34">
        <v>8</v>
      </c>
      <c r="I26" s="151" t="s">
        <v>58</v>
      </c>
      <c r="J26" s="48">
        <v>309</v>
      </c>
      <c r="K26" s="121">
        <v>8.524908483208648</v>
      </c>
      <c r="L26" s="16">
        <v>2</v>
      </c>
      <c r="M26" s="5">
        <v>1</v>
      </c>
      <c r="N26" s="5"/>
      <c r="O26" s="5"/>
      <c r="P26" s="21"/>
      <c r="Q26" s="5"/>
      <c r="S26" s="6"/>
      <c r="T26" s="5"/>
      <c r="V26" s="5"/>
      <c r="W26" s="5"/>
    </row>
    <row r="27" spans="8:23" ht="15">
      <c r="H27" s="34">
        <v>9</v>
      </c>
      <c r="I27" s="151" t="s">
        <v>59</v>
      </c>
      <c r="J27" s="48">
        <v>396</v>
      </c>
      <c r="K27" s="121">
        <v>7.889220069547935</v>
      </c>
      <c r="L27" s="16">
        <v>2</v>
      </c>
      <c r="M27" s="5">
        <v>1</v>
      </c>
      <c r="N27" s="5"/>
      <c r="O27" s="5"/>
      <c r="P27" s="21"/>
      <c r="Q27" s="5"/>
      <c r="R27" s="5" t="s">
        <v>220</v>
      </c>
      <c r="S27" s="6"/>
      <c r="T27" s="5"/>
      <c r="V27" s="5"/>
      <c r="W27" s="5"/>
    </row>
    <row r="28" spans="8:23" ht="15">
      <c r="H28" s="34">
        <v>10</v>
      </c>
      <c r="I28" s="151" t="s">
        <v>60</v>
      </c>
      <c r="J28" s="48"/>
      <c r="K28" s="121"/>
      <c r="L28" s="16"/>
      <c r="M28" s="5"/>
      <c r="N28" s="5"/>
      <c r="O28" s="5"/>
      <c r="P28" s="21"/>
      <c r="Q28" s="5"/>
      <c r="R28" s="5"/>
      <c r="S28" s="6"/>
      <c r="T28" s="5"/>
      <c r="V28" s="5"/>
      <c r="W28" s="5"/>
    </row>
    <row r="29" spans="8:18" ht="15">
      <c r="H29" s="34">
        <v>11</v>
      </c>
      <c r="I29" s="151" t="s">
        <v>61</v>
      </c>
      <c r="J29" s="48"/>
      <c r="K29" s="121"/>
      <c r="L29" s="16"/>
      <c r="M29" s="5"/>
      <c r="N29" s="5"/>
      <c r="O29" s="5"/>
      <c r="P29" s="21"/>
      <c r="Q29" s="5"/>
      <c r="R29" t="s">
        <v>125</v>
      </c>
    </row>
    <row r="30" spans="8:23" ht="15">
      <c r="H30" s="34">
        <v>12</v>
      </c>
      <c r="I30" s="151" t="s">
        <v>62</v>
      </c>
      <c r="J30" s="48"/>
      <c r="K30" s="121"/>
      <c r="L30" s="16"/>
      <c r="M30" s="5"/>
      <c r="N30" s="5"/>
      <c r="O30" s="5"/>
      <c r="P30" s="21"/>
      <c r="Q30" s="5"/>
      <c r="R30" s="198" t="s">
        <v>221</v>
      </c>
      <c r="S30" s="199"/>
      <c r="T30" s="199"/>
      <c r="U30" s="199"/>
      <c r="V30" s="199"/>
      <c r="W30" s="199"/>
    </row>
    <row r="31" spans="8:23" ht="15.75" thickBot="1">
      <c r="H31" s="5"/>
      <c r="I31" s="4"/>
      <c r="J31" s="7"/>
      <c r="K31" s="7"/>
      <c r="L31" s="7"/>
      <c r="M31" s="7"/>
      <c r="N31" s="7"/>
      <c r="O31" s="7"/>
      <c r="P31" s="19"/>
      <c r="Q31" s="5"/>
      <c r="S31" s="6"/>
      <c r="V31" s="5"/>
      <c r="W31" s="5"/>
    </row>
    <row r="32" ht="15.75" thickBot="1">
      <c r="R32" s="41" t="s">
        <v>222</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241</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187.45</v>
      </c>
      <c r="C36" s="16">
        <v>185.01</v>
      </c>
      <c r="D36" s="16">
        <v>191.01</v>
      </c>
      <c r="E36" s="16">
        <v>193.26999999999998</v>
      </c>
      <c r="F36" s="16">
        <v>196.76999999999998</v>
      </c>
      <c r="G36" s="16">
        <v>196.51999999999998</v>
      </c>
      <c r="H36" s="16">
        <v>191.36999999999998</v>
      </c>
      <c r="I36" s="16">
        <v>185.67</v>
      </c>
      <c r="J36" s="16">
        <v>179.47</v>
      </c>
      <c r="K36" s="16"/>
      <c r="L36" s="16"/>
      <c r="M36" s="16"/>
      <c r="N36" s="125">
        <v>179.47</v>
      </c>
      <c r="O36" s="5"/>
      <c r="R36" t="s">
        <v>120</v>
      </c>
    </row>
    <row r="37" spans="1:15" ht="15">
      <c r="A37" s="18" t="s">
        <v>30</v>
      </c>
      <c r="B37" s="16">
        <v>151.54999999999998</v>
      </c>
      <c r="C37" s="16">
        <v>138.6</v>
      </c>
      <c r="D37" s="16">
        <v>146.29999999999998</v>
      </c>
      <c r="E37" s="16">
        <v>147.24999999999997</v>
      </c>
      <c r="F37" s="16">
        <v>148.04999999999998</v>
      </c>
      <c r="G37" s="16">
        <v>148.54999999999998</v>
      </c>
      <c r="H37" s="16">
        <v>147.79999999999998</v>
      </c>
      <c r="I37" s="16">
        <v>148.1</v>
      </c>
      <c r="J37" s="16">
        <v>138.4</v>
      </c>
      <c r="K37" s="16"/>
      <c r="L37" s="16"/>
      <c r="M37" s="16"/>
      <c r="N37" s="125">
        <v>138.4</v>
      </c>
      <c r="O37" s="5"/>
    </row>
    <row r="38" spans="1:18" ht="15">
      <c r="A38" s="18" t="s">
        <v>29</v>
      </c>
      <c r="B38" s="16">
        <v>7</v>
      </c>
      <c r="C38" s="16">
        <v>7</v>
      </c>
      <c r="D38" s="16">
        <v>7</v>
      </c>
      <c r="E38" s="16">
        <v>8</v>
      </c>
      <c r="F38" s="16">
        <v>7</v>
      </c>
      <c r="G38" s="16">
        <v>7</v>
      </c>
      <c r="H38" s="16">
        <v>7</v>
      </c>
      <c r="I38" s="16">
        <v>6</v>
      </c>
      <c r="J38" s="16">
        <v>6</v>
      </c>
      <c r="K38" s="16"/>
      <c r="L38" s="16"/>
      <c r="M38" s="16"/>
      <c r="N38" s="125">
        <v>6</v>
      </c>
      <c r="O38" s="5"/>
      <c r="R38" t="s">
        <v>121</v>
      </c>
    </row>
    <row r="39" spans="1:18" ht="15">
      <c r="A39" s="18" t="s">
        <v>32</v>
      </c>
      <c r="B39" s="16">
        <v>275.47499999999997</v>
      </c>
      <c r="C39" s="16">
        <v>279.85</v>
      </c>
      <c r="D39" s="16">
        <v>285.90000000000003</v>
      </c>
      <c r="E39" s="16">
        <v>281.4</v>
      </c>
      <c r="F39" s="16">
        <v>285.85</v>
      </c>
      <c r="G39" s="16">
        <v>292.6</v>
      </c>
      <c r="H39" s="16">
        <v>289.15000000000003</v>
      </c>
      <c r="I39" s="16">
        <v>281.75000000000006</v>
      </c>
      <c r="J39" s="16">
        <v>271.54999999999995</v>
      </c>
      <c r="K39" s="16"/>
      <c r="L39" s="16"/>
      <c r="M39" s="16"/>
      <c r="N39" s="125">
        <v>271.54999999999995</v>
      </c>
      <c r="O39" s="5"/>
      <c r="R39" s="51"/>
    </row>
    <row r="40" spans="1:18" ht="15">
      <c r="A40" s="18" t="s">
        <v>33</v>
      </c>
      <c r="B40" s="172">
        <v>0.5417630057803468</v>
      </c>
      <c r="C40" s="172">
        <v>0.559601947914461</v>
      </c>
      <c r="D40" s="172">
        <v>0.5547616973076589</v>
      </c>
      <c r="E40" s="172">
        <v>0.5545449328589463</v>
      </c>
      <c r="F40" s="172">
        <v>0.5592916832471151</v>
      </c>
      <c r="G40" s="172">
        <v>0.5581844519555771</v>
      </c>
      <c r="H40" s="172">
        <v>0.5528208683594765</v>
      </c>
      <c r="I40" s="172">
        <v>0.5464578979898166</v>
      </c>
      <c r="J40" s="172">
        <v>0.5541420940500819</v>
      </c>
      <c r="K40" s="172"/>
      <c r="L40" s="172"/>
      <c r="M40" s="172"/>
      <c r="N40" s="126">
        <v>0.5541420940500819</v>
      </c>
      <c r="O40" s="5"/>
      <c r="R40" s="41"/>
    </row>
    <row r="41" spans="1:15" ht="15">
      <c r="A41" s="18" t="s">
        <v>34</v>
      </c>
      <c r="B41" s="16">
        <v>346</v>
      </c>
      <c r="C41" s="16">
        <v>330.61</v>
      </c>
      <c r="D41" s="16">
        <v>344.30999999999995</v>
      </c>
      <c r="E41" s="16">
        <v>348.52</v>
      </c>
      <c r="F41" s="16">
        <v>351.81999999999994</v>
      </c>
      <c r="G41" s="16">
        <v>352.06999999999994</v>
      </c>
      <c r="H41" s="16">
        <v>346.16999999999996</v>
      </c>
      <c r="I41" s="16">
        <v>339.77</v>
      </c>
      <c r="J41" s="16">
        <v>323.87</v>
      </c>
      <c r="K41" s="16"/>
      <c r="L41" s="16"/>
      <c r="M41" s="16"/>
      <c r="N41" s="125">
        <v>323.87</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11" t="s">
        <v>182</v>
      </c>
      <c r="P45" s="212"/>
      <c r="Q45" s="212"/>
      <c r="R45" s="212"/>
      <c r="S45" s="212"/>
      <c r="T45" s="213"/>
      <c r="W45" s="211" t="s">
        <v>183</v>
      </c>
      <c r="X45" s="212"/>
      <c r="Y45" s="212"/>
      <c r="Z45" s="212"/>
      <c r="AA45" s="212"/>
      <c r="AB45" s="213"/>
    </row>
    <row r="46" spans="1:28" ht="23.25">
      <c r="A46" s="208" t="s">
        <v>36</v>
      </c>
      <c r="B46" s="209"/>
      <c r="C46" s="221"/>
      <c r="E46" s="218" t="s">
        <v>83</v>
      </c>
      <c r="F46" s="219"/>
      <c r="G46" s="220"/>
      <c r="J46" s="208" t="s">
        <v>116</v>
      </c>
      <c r="K46" s="209"/>
      <c r="L46" s="209"/>
      <c r="M46" s="210"/>
      <c r="O46" s="214"/>
      <c r="P46" s="215"/>
      <c r="Q46" s="215"/>
      <c r="R46" s="215"/>
      <c r="S46" s="215"/>
      <c r="T46" s="216"/>
      <c r="W46" s="214"/>
      <c r="X46" s="215"/>
      <c r="Y46" s="215"/>
      <c r="Z46" s="215"/>
      <c r="AA46" s="215"/>
      <c r="AB46" s="216"/>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19</v>
      </c>
      <c r="J48" s="10"/>
      <c r="K48" s="32" t="s">
        <v>223</v>
      </c>
      <c r="L48" s="32">
        <v>26</v>
      </c>
      <c r="M48" s="21"/>
      <c r="O48" s="18"/>
      <c r="P48" s="12"/>
      <c r="Q48" s="32" t="s">
        <v>224</v>
      </c>
      <c r="R48" s="32">
        <v>251</v>
      </c>
      <c r="S48" s="147">
        <v>0.6729222520107239</v>
      </c>
      <c r="T48" s="21">
        <v>251</v>
      </c>
      <c r="W48" s="18"/>
      <c r="X48" s="12"/>
      <c r="Y48" s="32" t="s">
        <v>224</v>
      </c>
      <c r="Z48" s="32">
        <v>1928</v>
      </c>
      <c r="AA48" s="147">
        <v>0.5371969908052382</v>
      </c>
      <c r="AB48" s="21">
        <v>1928</v>
      </c>
    </row>
    <row r="49" spans="1:28" ht="15">
      <c r="A49" s="10">
        <v>1</v>
      </c>
      <c r="B49" s="12" t="s">
        <v>21</v>
      </c>
      <c r="C49" s="3">
        <v>1</v>
      </c>
      <c r="E49" s="10">
        <v>1</v>
      </c>
      <c r="F49" s="11" t="s">
        <v>84</v>
      </c>
      <c r="G49" s="3">
        <v>12</v>
      </c>
      <c r="J49" s="10"/>
      <c r="K49" s="32" t="s">
        <v>225</v>
      </c>
      <c r="L49" s="32">
        <v>24</v>
      </c>
      <c r="M49" s="21"/>
      <c r="O49" s="18"/>
      <c r="P49" s="12"/>
      <c r="Q49" s="32" t="s">
        <v>226</v>
      </c>
      <c r="R49" s="32">
        <v>64</v>
      </c>
      <c r="S49" s="147">
        <v>0.8445040214477212</v>
      </c>
      <c r="T49" s="21">
        <v>315</v>
      </c>
      <c r="W49" s="18"/>
      <c r="X49" s="12"/>
      <c r="Y49" s="32" t="s">
        <v>226</v>
      </c>
      <c r="Z49" s="32">
        <v>1222</v>
      </c>
      <c r="AA49" s="147">
        <v>0.877681805516857</v>
      </c>
      <c r="AB49" s="21">
        <v>3150</v>
      </c>
    </row>
    <row r="50" spans="1:28" ht="15">
      <c r="A50" s="10">
        <v>2</v>
      </c>
      <c r="B50" s="12" t="s">
        <v>22</v>
      </c>
      <c r="C50" s="3">
        <v>8</v>
      </c>
      <c r="E50" s="10">
        <v>2</v>
      </c>
      <c r="F50" s="11" t="s">
        <v>85</v>
      </c>
      <c r="G50" s="3">
        <v>1</v>
      </c>
      <c r="J50" s="10"/>
      <c r="K50" s="32" t="s">
        <v>227</v>
      </c>
      <c r="L50" s="32">
        <v>8</v>
      </c>
      <c r="M50" s="21"/>
      <c r="O50" s="18"/>
      <c r="P50" s="12"/>
      <c r="Q50" s="32" t="s">
        <v>228</v>
      </c>
      <c r="R50" s="32">
        <v>16</v>
      </c>
      <c r="S50" s="147">
        <v>0.8873994638069705</v>
      </c>
      <c r="T50" s="21">
        <v>331</v>
      </c>
      <c r="W50" s="18"/>
      <c r="X50" s="12"/>
      <c r="Y50" s="32" t="s">
        <v>225</v>
      </c>
      <c r="Z50" s="32">
        <v>200</v>
      </c>
      <c r="AA50" s="147">
        <v>0.9334076344385622</v>
      </c>
      <c r="AB50" s="21">
        <v>3350</v>
      </c>
    </row>
    <row r="51" spans="1:28" ht="15">
      <c r="A51" s="10">
        <v>3</v>
      </c>
      <c r="B51" s="13" t="s">
        <v>23</v>
      </c>
      <c r="C51" s="3">
        <v>6</v>
      </c>
      <c r="E51" s="10">
        <v>3</v>
      </c>
      <c r="F51" s="32" t="s">
        <v>86</v>
      </c>
      <c r="G51" s="3">
        <v>0</v>
      </c>
      <c r="J51" s="10"/>
      <c r="K51" s="32" t="s">
        <v>229</v>
      </c>
      <c r="L51" s="32">
        <v>9</v>
      </c>
      <c r="M51" s="21"/>
      <c r="O51" s="18"/>
      <c r="P51" s="12"/>
      <c r="Q51" s="32" t="s">
        <v>230</v>
      </c>
      <c r="R51" s="32">
        <v>9</v>
      </c>
      <c r="S51" s="147">
        <v>0.9115281501340483</v>
      </c>
      <c r="T51" s="21">
        <v>340</v>
      </c>
      <c r="W51" s="18"/>
      <c r="X51" s="12"/>
      <c r="Y51" s="32" t="s">
        <v>227</v>
      </c>
      <c r="Z51" s="32">
        <v>122</v>
      </c>
      <c r="AA51" s="147">
        <v>0.9674003900808025</v>
      </c>
      <c r="AB51" s="21">
        <v>3472</v>
      </c>
    </row>
    <row r="52" spans="1:28" ht="15">
      <c r="A52" s="10">
        <v>4</v>
      </c>
      <c r="B52" s="12" t="s">
        <v>24</v>
      </c>
      <c r="C52" s="3">
        <v>7</v>
      </c>
      <c r="E52" s="10">
        <v>4</v>
      </c>
      <c r="F52" s="32" t="s">
        <v>87</v>
      </c>
      <c r="G52" s="3">
        <v>0</v>
      </c>
      <c r="J52" s="10"/>
      <c r="K52" s="32" t="s">
        <v>231</v>
      </c>
      <c r="L52" s="32">
        <v>3</v>
      </c>
      <c r="M52" s="21"/>
      <c r="O52" s="18"/>
      <c r="P52" s="12"/>
      <c r="Q52" s="32" t="s">
        <v>227</v>
      </c>
      <c r="R52" s="32">
        <v>12</v>
      </c>
      <c r="S52" s="147">
        <v>0.9436997319034852</v>
      </c>
      <c r="T52" s="21">
        <v>352</v>
      </c>
      <c r="W52" s="18"/>
      <c r="X52" s="12"/>
      <c r="Y52" s="32" t="s">
        <v>229</v>
      </c>
      <c r="Z52" s="32">
        <v>43</v>
      </c>
      <c r="AA52" s="147">
        <v>0.979381443298969</v>
      </c>
      <c r="AB52" s="21">
        <v>3515</v>
      </c>
    </row>
    <row r="53" spans="1:28" ht="15">
      <c r="A53" s="10">
        <v>5</v>
      </c>
      <c r="B53" s="12" t="s">
        <v>25</v>
      </c>
      <c r="C53" s="3">
        <v>4</v>
      </c>
      <c r="E53" s="10">
        <v>5</v>
      </c>
      <c r="F53" s="32" t="s">
        <v>88</v>
      </c>
      <c r="G53" s="3">
        <v>0</v>
      </c>
      <c r="J53" s="10"/>
      <c r="K53" s="32" t="s">
        <v>232</v>
      </c>
      <c r="L53" s="32">
        <v>1</v>
      </c>
      <c r="M53" s="21"/>
      <c r="O53" s="18"/>
      <c r="P53" s="12"/>
      <c r="Q53" s="32" t="s">
        <v>229</v>
      </c>
      <c r="R53" s="32">
        <v>9</v>
      </c>
      <c r="S53" s="147">
        <v>0.967828418230563</v>
      </c>
      <c r="T53" s="21">
        <v>361</v>
      </c>
      <c r="W53" s="18"/>
      <c r="X53" s="12"/>
      <c r="Y53" s="32" t="s">
        <v>231</v>
      </c>
      <c r="Z53" s="32">
        <v>46</v>
      </c>
      <c r="AA53" s="147">
        <v>0.9921983839509613</v>
      </c>
      <c r="AB53" s="21">
        <v>3561</v>
      </c>
    </row>
    <row r="54" spans="1:28" ht="15">
      <c r="A54" s="10">
        <v>6</v>
      </c>
      <c r="B54" s="12" t="s">
        <v>26</v>
      </c>
      <c r="C54" s="3">
        <v>1</v>
      </c>
      <c r="E54" s="10">
        <v>6</v>
      </c>
      <c r="F54" s="32" t="s">
        <v>89</v>
      </c>
      <c r="G54" s="3">
        <v>0</v>
      </c>
      <c r="J54" s="10"/>
      <c r="K54" s="32" t="s">
        <v>233</v>
      </c>
      <c r="L54" s="32">
        <v>0</v>
      </c>
      <c r="M54" s="21"/>
      <c r="O54" s="18"/>
      <c r="P54" s="12"/>
      <c r="Q54" s="32" t="s">
        <v>231</v>
      </c>
      <c r="R54" s="32">
        <v>7</v>
      </c>
      <c r="S54" s="147">
        <v>0.9865951742627346</v>
      </c>
      <c r="T54" s="21">
        <v>368</v>
      </c>
      <c r="W54" s="18"/>
      <c r="X54" s="12"/>
      <c r="Y54" s="32" t="s">
        <v>232</v>
      </c>
      <c r="Z54" s="32">
        <v>12</v>
      </c>
      <c r="AA54" s="147">
        <v>0.9955419336862635</v>
      </c>
      <c r="AB54" s="21">
        <v>3573</v>
      </c>
    </row>
    <row r="55" spans="1:28" ht="15">
      <c r="A55" s="10">
        <v>7</v>
      </c>
      <c r="B55" s="12" t="s">
        <v>27</v>
      </c>
      <c r="C55" s="3">
        <v>2</v>
      </c>
      <c r="E55" s="10">
        <v>7</v>
      </c>
      <c r="F55" s="32" t="s">
        <v>90</v>
      </c>
      <c r="G55" s="3">
        <v>0</v>
      </c>
      <c r="J55" s="10"/>
      <c r="K55" s="32" t="s">
        <v>234</v>
      </c>
      <c r="L55" s="32">
        <v>0</v>
      </c>
      <c r="M55" s="21"/>
      <c r="O55" s="18"/>
      <c r="P55" s="12"/>
      <c r="Q55" s="32" t="s">
        <v>232</v>
      </c>
      <c r="R55" s="32">
        <v>0</v>
      </c>
      <c r="S55" s="147">
        <v>0.9865951742627346</v>
      </c>
      <c r="T55" s="21">
        <v>368</v>
      </c>
      <c r="W55" s="18"/>
      <c r="X55" s="12"/>
      <c r="Y55" s="32" t="s">
        <v>233</v>
      </c>
      <c r="Z55" s="32">
        <v>7</v>
      </c>
      <c r="AA55" s="147">
        <v>0.9974923376985233</v>
      </c>
      <c r="AB55" s="21">
        <v>3580</v>
      </c>
    </row>
    <row r="56" spans="1:28" ht="15">
      <c r="A56" s="10">
        <v>8</v>
      </c>
      <c r="B56" s="13" t="s">
        <v>118</v>
      </c>
      <c r="C56" s="3">
        <v>2</v>
      </c>
      <c r="E56" s="10">
        <v>8</v>
      </c>
      <c r="F56" s="32" t="s">
        <v>170</v>
      </c>
      <c r="G56" s="3">
        <v>0</v>
      </c>
      <c r="J56" s="18"/>
      <c r="K56" s="32" t="s">
        <v>235</v>
      </c>
      <c r="L56" s="32">
        <v>0</v>
      </c>
      <c r="M56" s="21"/>
      <c r="O56" s="18"/>
      <c r="P56" s="5"/>
      <c r="Q56" s="32" t="s">
        <v>233</v>
      </c>
      <c r="R56" s="32">
        <v>3</v>
      </c>
      <c r="S56" s="147">
        <v>0.9946380697050938</v>
      </c>
      <c r="T56" s="21">
        <v>371</v>
      </c>
      <c r="W56" s="18"/>
      <c r="X56" s="5"/>
      <c r="Y56" s="32" t="s">
        <v>234</v>
      </c>
      <c r="Z56" s="32">
        <v>2</v>
      </c>
      <c r="AA56" s="147">
        <v>0.9980495959877403</v>
      </c>
      <c r="AB56" s="21">
        <v>3582</v>
      </c>
    </row>
    <row r="57" spans="1:28" ht="15">
      <c r="A57" s="10">
        <v>9</v>
      </c>
      <c r="B57" s="13" t="s">
        <v>173</v>
      </c>
      <c r="C57" s="3">
        <v>0</v>
      </c>
      <c r="E57" s="10">
        <v>9</v>
      </c>
      <c r="F57" s="155" t="s">
        <v>172</v>
      </c>
      <c r="G57" s="3">
        <v>0</v>
      </c>
      <c r="J57" s="18"/>
      <c r="K57" s="32" t="s">
        <v>236</v>
      </c>
      <c r="L57" s="32">
        <v>0</v>
      </c>
      <c r="M57" s="21"/>
      <c r="O57" s="18"/>
      <c r="P57" s="5"/>
      <c r="Q57" s="32" t="s">
        <v>234</v>
      </c>
      <c r="R57" s="32">
        <v>0</v>
      </c>
      <c r="S57" s="147">
        <v>0.9946380697050938</v>
      </c>
      <c r="T57" s="21">
        <v>371</v>
      </c>
      <c r="W57" s="18"/>
      <c r="X57" s="5"/>
      <c r="Y57" s="32" t="s">
        <v>235</v>
      </c>
      <c r="Z57" s="32">
        <v>3</v>
      </c>
      <c r="AA57" s="147">
        <v>0.9988854834215659</v>
      </c>
      <c r="AB57" s="21">
        <v>3585</v>
      </c>
    </row>
    <row r="58" spans="1:28" ht="15.75" thickBot="1">
      <c r="A58" s="163">
        <v>10</v>
      </c>
      <c r="B58" s="164" t="s">
        <v>196</v>
      </c>
      <c r="C58" s="3">
        <v>1</v>
      </c>
      <c r="E58" s="4"/>
      <c r="F58" s="7"/>
      <c r="G58" s="20">
        <v>32</v>
      </c>
      <c r="J58" s="18"/>
      <c r="K58" s="32" t="s">
        <v>237</v>
      </c>
      <c r="L58" s="32">
        <v>0</v>
      </c>
      <c r="M58" s="21"/>
      <c r="O58" s="18"/>
      <c r="P58" s="5"/>
      <c r="Q58" s="32" t="s">
        <v>235</v>
      </c>
      <c r="R58" s="32">
        <v>0</v>
      </c>
      <c r="S58" s="147">
        <v>0.9946380697050938</v>
      </c>
      <c r="T58" s="21">
        <v>371</v>
      </c>
      <c r="W58" s="18"/>
      <c r="X58" s="5"/>
      <c r="Y58" s="32" t="s">
        <v>236</v>
      </c>
      <c r="Z58" s="32">
        <v>1</v>
      </c>
      <c r="AA58" s="147">
        <v>0.9991641125661744</v>
      </c>
      <c r="AB58" s="21">
        <v>3586</v>
      </c>
    </row>
    <row r="59" spans="1:28" ht="15.75" thickBot="1">
      <c r="A59" s="10">
        <v>11</v>
      </c>
      <c r="B59" s="13" t="s">
        <v>195</v>
      </c>
      <c r="C59" s="3">
        <v>0</v>
      </c>
      <c r="J59" s="4"/>
      <c r="K59" s="46" t="s">
        <v>0</v>
      </c>
      <c r="L59" s="47">
        <v>71</v>
      </c>
      <c r="M59" s="19"/>
      <c r="O59" s="18"/>
      <c r="P59" s="5"/>
      <c r="Q59" s="32" t="s">
        <v>236</v>
      </c>
      <c r="R59" s="32">
        <v>0</v>
      </c>
      <c r="S59" s="147">
        <v>0.9946380697050938</v>
      </c>
      <c r="T59" s="21">
        <v>371</v>
      </c>
      <c r="W59" s="18"/>
      <c r="X59" s="5"/>
      <c r="Y59" s="32" t="s">
        <v>237</v>
      </c>
      <c r="Z59" s="32">
        <v>3</v>
      </c>
      <c r="AA59" s="147">
        <v>1</v>
      </c>
      <c r="AB59" s="21">
        <v>3589</v>
      </c>
    </row>
    <row r="60" spans="1:28" ht="15">
      <c r="A60" s="135">
        <v>12</v>
      </c>
      <c r="B60" s="13" t="s">
        <v>197</v>
      </c>
      <c r="C60" s="3">
        <v>0</v>
      </c>
      <c r="J60" s="5"/>
      <c r="K60" s="134"/>
      <c r="L60" s="32"/>
      <c r="M60" s="5"/>
      <c r="O60" s="18"/>
      <c r="P60" s="5"/>
      <c r="Q60" s="32" t="s">
        <v>237</v>
      </c>
      <c r="R60" s="32">
        <v>2</v>
      </c>
      <c r="S60" s="147">
        <v>1</v>
      </c>
      <c r="T60" s="21">
        <v>373</v>
      </c>
      <c r="W60" s="18"/>
      <c r="X60" s="5"/>
      <c r="Y60" s="32"/>
      <c r="Z60" s="32"/>
      <c r="AA60" s="5"/>
      <c r="AB60" s="21"/>
    </row>
    <row r="61" spans="1:28" ht="15.75" thickBot="1">
      <c r="A61" s="163">
        <v>13</v>
      </c>
      <c r="B61" s="13" t="s">
        <v>198</v>
      </c>
      <c r="C61" s="3">
        <v>0</v>
      </c>
      <c r="O61" s="4"/>
      <c r="P61" s="7"/>
      <c r="Q61" s="46" t="s">
        <v>0</v>
      </c>
      <c r="R61" s="47">
        <v>373</v>
      </c>
      <c r="S61" s="33"/>
      <c r="T61" s="19"/>
      <c r="W61" s="4"/>
      <c r="X61" s="7"/>
      <c r="Y61" s="46" t="s">
        <v>0</v>
      </c>
      <c r="Z61" s="47">
        <v>3589</v>
      </c>
      <c r="AA61" s="33"/>
      <c r="AB61" s="19"/>
    </row>
    <row r="62" spans="1:20" ht="15">
      <c r="A62" s="163">
        <v>14</v>
      </c>
      <c r="B62" s="13" t="s">
        <v>199</v>
      </c>
      <c r="C62" s="3">
        <v>0</v>
      </c>
      <c r="O62" s="5"/>
      <c r="P62" s="5"/>
      <c r="Q62" s="134"/>
      <c r="R62" s="32"/>
      <c r="S62" s="16"/>
      <c r="T62" s="5"/>
    </row>
    <row r="63" spans="1:20" ht="15.75" thickBot="1">
      <c r="A63" s="176">
        <v>15</v>
      </c>
      <c r="B63" s="173" t="s">
        <v>200</v>
      </c>
      <c r="C63" s="174">
        <v>0</v>
      </c>
      <c r="D63" s="175">
        <v>32</v>
      </c>
      <c r="O63" s="5"/>
      <c r="P63" s="5"/>
      <c r="Q63" s="134"/>
      <c r="R63" s="32"/>
      <c r="S63" s="16"/>
      <c r="T63" s="5"/>
    </row>
    <row r="64" spans="15:20" ht="15.75" thickBot="1">
      <c r="O64" s="5"/>
      <c r="P64" s="5"/>
      <c r="Q64" s="134"/>
      <c r="R64" s="32"/>
      <c r="S64" s="16"/>
      <c r="T64" s="5"/>
    </row>
    <row r="65" spans="1:21" ht="21">
      <c r="A65" s="205" t="s">
        <v>63</v>
      </c>
      <c r="B65" s="206"/>
      <c r="C65" s="206"/>
      <c r="D65" s="206"/>
      <c r="E65" s="206"/>
      <c r="F65" s="206"/>
      <c r="G65" s="206"/>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202</v>
      </c>
      <c r="K68" s="12" t="s">
        <v>204</v>
      </c>
      <c r="L68" s="12" t="s">
        <v>205</v>
      </c>
      <c r="M68" s="12" t="s">
        <v>201</v>
      </c>
      <c r="N68" s="12" t="s">
        <v>206</v>
      </c>
      <c r="O68" s="12" t="s">
        <v>207</v>
      </c>
      <c r="P68" s="12" t="s">
        <v>208</v>
      </c>
      <c r="Q68" s="12" t="s">
        <v>210</v>
      </c>
      <c r="R68" s="12" t="s">
        <v>211</v>
      </c>
      <c r="S68" s="12" t="s">
        <v>213</v>
      </c>
      <c r="T68" s="12" t="s">
        <v>214</v>
      </c>
      <c r="U68" s="3" t="s">
        <v>215</v>
      </c>
    </row>
    <row r="69" spans="1:21" ht="30">
      <c r="A69" s="171" t="s">
        <v>106</v>
      </c>
      <c r="B69" s="5">
        <v>136</v>
      </c>
      <c r="C69" s="23">
        <v>0.19428571428571428</v>
      </c>
      <c r="D69" s="5"/>
      <c r="E69" s="5" t="s">
        <v>3</v>
      </c>
      <c r="F69" s="5">
        <v>1176</v>
      </c>
      <c r="G69" s="23">
        <v>0.21503017004936917</v>
      </c>
      <c r="H69" s="5"/>
      <c r="I69" s="5" t="s">
        <v>106</v>
      </c>
      <c r="J69" s="16">
        <v>134</v>
      </c>
      <c r="K69" s="16">
        <v>115</v>
      </c>
      <c r="L69" s="16">
        <v>121</v>
      </c>
      <c r="M69" s="16">
        <v>154</v>
      </c>
      <c r="N69" s="16">
        <v>129</v>
      </c>
      <c r="O69" s="16">
        <v>107</v>
      </c>
      <c r="P69" s="16">
        <v>132</v>
      </c>
      <c r="Q69" s="16">
        <v>111</v>
      </c>
      <c r="R69" s="16">
        <v>136</v>
      </c>
      <c r="S69" s="16" t="s">
        <v>212</v>
      </c>
      <c r="T69" s="16" t="s">
        <v>212</v>
      </c>
      <c r="U69" s="125" t="s">
        <v>212</v>
      </c>
    </row>
    <row r="70" spans="1:21" ht="15">
      <c r="A70" s="18" t="s">
        <v>4</v>
      </c>
      <c r="B70" s="5">
        <v>87</v>
      </c>
      <c r="C70" s="23">
        <v>0.12428571428571429</v>
      </c>
      <c r="D70" s="5"/>
      <c r="E70" s="5" t="s">
        <v>4</v>
      </c>
      <c r="F70" s="5">
        <v>839</v>
      </c>
      <c r="G70" s="23">
        <v>0.1534101298226367</v>
      </c>
      <c r="H70" s="5"/>
      <c r="I70" s="5" t="s">
        <v>4</v>
      </c>
      <c r="J70" s="16">
        <v>94</v>
      </c>
      <c r="K70" s="16">
        <v>87</v>
      </c>
      <c r="L70" s="16">
        <v>82</v>
      </c>
      <c r="M70" s="16">
        <v>129</v>
      </c>
      <c r="N70" s="16">
        <v>89</v>
      </c>
      <c r="O70" s="16">
        <v>69</v>
      </c>
      <c r="P70" s="16">
        <v>84</v>
      </c>
      <c r="Q70" s="16">
        <v>77</v>
      </c>
      <c r="R70" s="16">
        <v>87</v>
      </c>
      <c r="S70" s="16" t="s">
        <v>212</v>
      </c>
      <c r="T70" s="16" t="s">
        <v>212</v>
      </c>
      <c r="U70" s="125" t="s">
        <v>212</v>
      </c>
    </row>
    <row r="71" spans="1:21" ht="15">
      <c r="A71" s="18" t="s">
        <v>5</v>
      </c>
      <c r="B71" s="5">
        <v>4</v>
      </c>
      <c r="C71" s="23">
        <v>0.005714285714285714</v>
      </c>
      <c r="D71" s="5"/>
      <c r="E71" s="5" t="s">
        <v>5</v>
      </c>
      <c r="F71" s="5">
        <v>19</v>
      </c>
      <c r="G71" s="23">
        <v>0.003474126897056135</v>
      </c>
      <c r="H71" s="5"/>
      <c r="I71" s="5" t="s">
        <v>5</v>
      </c>
      <c r="J71" s="16">
        <v>3</v>
      </c>
      <c r="K71" s="16">
        <v>3</v>
      </c>
      <c r="L71" s="16">
        <v>1</v>
      </c>
      <c r="M71" s="16">
        <v>2</v>
      </c>
      <c r="N71" s="16">
        <v>2</v>
      </c>
      <c r="O71" s="16">
        <v>3</v>
      </c>
      <c r="P71" s="16">
        <v>0</v>
      </c>
      <c r="Q71" s="16">
        <v>1</v>
      </c>
      <c r="R71" s="16">
        <v>4</v>
      </c>
      <c r="S71" s="16" t="s">
        <v>212</v>
      </c>
      <c r="T71" s="16" t="s">
        <v>212</v>
      </c>
      <c r="U71" s="125" t="s">
        <v>212</v>
      </c>
    </row>
    <row r="72" spans="1:21" ht="15">
      <c r="A72" s="18" t="s">
        <v>6</v>
      </c>
      <c r="B72" s="5">
        <v>2</v>
      </c>
      <c r="C72" s="23">
        <v>0.002857142857142857</v>
      </c>
      <c r="D72" s="5"/>
      <c r="E72" s="5" t="s">
        <v>6</v>
      </c>
      <c r="F72" s="5">
        <v>27</v>
      </c>
      <c r="G72" s="23">
        <v>0.004936917169500823</v>
      </c>
      <c r="H72" s="5"/>
      <c r="I72" s="5" t="s">
        <v>6</v>
      </c>
      <c r="J72" s="16">
        <v>4</v>
      </c>
      <c r="K72" s="16">
        <v>4</v>
      </c>
      <c r="L72" s="16">
        <v>0</v>
      </c>
      <c r="M72" s="16">
        <v>5</v>
      </c>
      <c r="N72" s="16">
        <v>0</v>
      </c>
      <c r="O72" s="16">
        <v>1</v>
      </c>
      <c r="P72" s="16">
        <v>6</v>
      </c>
      <c r="Q72" s="16">
        <v>3</v>
      </c>
      <c r="R72" s="16">
        <v>2</v>
      </c>
      <c r="S72" s="16" t="s">
        <v>212</v>
      </c>
      <c r="T72" s="16" t="s">
        <v>212</v>
      </c>
      <c r="U72" s="125" t="s">
        <v>212</v>
      </c>
    </row>
    <row r="73" spans="1:21" ht="15">
      <c r="A73" s="144" t="s">
        <v>103</v>
      </c>
      <c r="B73" s="5">
        <v>13</v>
      </c>
      <c r="C73" s="35">
        <v>0.018571428571428572</v>
      </c>
      <c r="D73" s="5"/>
      <c r="E73" s="34" t="s">
        <v>103</v>
      </c>
      <c r="F73" s="5">
        <v>80</v>
      </c>
      <c r="G73" s="35">
        <v>0.014627902724446883</v>
      </c>
      <c r="H73" s="5"/>
      <c r="I73" s="5" t="s">
        <v>103</v>
      </c>
      <c r="J73" s="16">
        <v>9</v>
      </c>
      <c r="K73" s="16">
        <v>6</v>
      </c>
      <c r="L73" s="16">
        <v>3</v>
      </c>
      <c r="M73" s="16">
        <v>6</v>
      </c>
      <c r="N73" s="16">
        <v>17</v>
      </c>
      <c r="O73" s="16">
        <v>8</v>
      </c>
      <c r="P73" s="16">
        <v>11</v>
      </c>
      <c r="Q73" s="16">
        <v>7</v>
      </c>
      <c r="R73" s="16">
        <v>13</v>
      </c>
      <c r="S73" s="16" t="s">
        <v>212</v>
      </c>
      <c r="T73" s="16" t="s">
        <v>212</v>
      </c>
      <c r="U73" s="125" t="s">
        <v>212</v>
      </c>
    </row>
    <row r="74" spans="1:21" ht="15">
      <c r="A74" s="18" t="s">
        <v>7</v>
      </c>
      <c r="B74" s="5">
        <v>0</v>
      </c>
      <c r="C74" s="23">
        <v>0</v>
      </c>
      <c r="D74" s="5"/>
      <c r="E74" s="5" t="s">
        <v>7</v>
      </c>
      <c r="F74" s="5">
        <v>4</v>
      </c>
      <c r="G74" s="23">
        <v>0.0007313951362223441</v>
      </c>
      <c r="H74" s="5"/>
      <c r="I74" s="5" t="s">
        <v>7</v>
      </c>
      <c r="J74" s="16">
        <v>0</v>
      </c>
      <c r="K74" s="16">
        <v>1</v>
      </c>
      <c r="L74" s="16">
        <v>2</v>
      </c>
      <c r="M74" s="16">
        <v>0</v>
      </c>
      <c r="N74" s="16">
        <v>1</v>
      </c>
      <c r="O74" s="16">
        <v>0</v>
      </c>
      <c r="P74" s="16">
        <v>0</v>
      </c>
      <c r="Q74" s="16">
        <v>0</v>
      </c>
      <c r="R74" s="16">
        <v>0</v>
      </c>
      <c r="S74" s="16" t="s">
        <v>212</v>
      </c>
      <c r="T74" s="16" t="s">
        <v>212</v>
      </c>
      <c r="U74" s="125" t="s">
        <v>212</v>
      </c>
    </row>
    <row r="75" spans="1:21" ht="15">
      <c r="A75" s="18" t="s">
        <v>8</v>
      </c>
      <c r="B75" s="5">
        <v>68</v>
      </c>
      <c r="C75" s="23">
        <v>0.09714285714285714</v>
      </c>
      <c r="D75" s="5"/>
      <c r="E75" s="5" t="s">
        <v>8</v>
      </c>
      <c r="F75" s="5">
        <v>347</v>
      </c>
      <c r="G75" s="23">
        <v>0.06344852806728835</v>
      </c>
      <c r="H75" s="5"/>
      <c r="I75" s="5" t="s">
        <v>8</v>
      </c>
      <c r="J75" s="16">
        <v>8</v>
      </c>
      <c r="K75" s="16">
        <v>5</v>
      </c>
      <c r="L75" s="16">
        <v>40</v>
      </c>
      <c r="M75" s="16">
        <v>63</v>
      </c>
      <c r="N75" s="16">
        <v>46</v>
      </c>
      <c r="O75" s="16">
        <v>31</v>
      </c>
      <c r="P75" s="16">
        <v>35</v>
      </c>
      <c r="Q75" s="16">
        <v>37</v>
      </c>
      <c r="R75" s="16">
        <v>68</v>
      </c>
      <c r="S75" s="16" t="s">
        <v>212</v>
      </c>
      <c r="T75" s="16" t="s">
        <v>212</v>
      </c>
      <c r="U75" s="125" t="s">
        <v>212</v>
      </c>
    </row>
    <row r="76" spans="1:21" ht="15">
      <c r="A76" s="18" t="s">
        <v>9</v>
      </c>
      <c r="B76" s="5">
        <v>88</v>
      </c>
      <c r="C76" s="23">
        <v>0.12571428571428572</v>
      </c>
      <c r="D76" s="5"/>
      <c r="E76" s="5" t="s">
        <v>9</v>
      </c>
      <c r="F76" s="5">
        <v>535</v>
      </c>
      <c r="G76" s="23">
        <v>0.09782409946973852</v>
      </c>
      <c r="H76" s="5"/>
      <c r="I76" s="5" t="s">
        <v>9</v>
      </c>
      <c r="J76" s="16">
        <v>20</v>
      </c>
      <c r="K76" s="16">
        <v>20</v>
      </c>
      <c r="L76" s="16">
        <v>68</v>
      </c>
      <c r="M76" s="16">
        <v>79</v>
      </c>
      <c r="N76" s="16">
        <v>64</v>
      </c>
      <c r="O76" s="16">
        <v>68</v>
      </c>
      <c r="P76" s="16">
        <v>63</v>
      </c>
      <c r="Q76" s="16">
        <v>41</v>
      </c>
      <c r="R76" s="16">
        <v>88</v>
      </c>
      <c r="S76" s="16" t="s">
        <v>212</v>
      </c>
      <c r="T76" s="16" t="s">
        <v>212</v>
      </c>
      <c r="U76" s="125" t="s">
        <v>212</v>
      </c>
    </row>
    <row r="77" spans="1:21" ht="15">
      <c r="A77" s="18" t="s">
        <v>10</v>
      </c>
      <c r="B77" s="5">
        <v>67</v>
      </c>
      <c r="C77" s="23">
        <v>0.09571428571428571</v>
      </c>
      <c r="D77" s="5"/>
      <c r="E77" s="5" t="s">
        <v>10</v>
      </c>
      <c r="F77" s="5">
        <v>452</v>
      </c>
      <c r="G77" s="23">
        <v>0.08264765039312488</v>
      </c>
      <c r="H77" s="5"/>
      <c r="I77" s="5" t="s">
        <v>10</v>
      </c>
      <c r="J77" s="16">
        <v>60</v>
      </c>
      <c r="K77" s="16">
        <v>40</v>
      </c>
      <c r="L77" s="16">
        <v>36</v>
      </c>
      <c r="M77" s="16">
        <v>48</v>
      </c>
      <c r="N77" s="16">
        <v>45</v>
      </c>
      <c r="O77" s="16">
        <v>42</v>
      </c>
      <c r="P77" s="16">
        <v>49</v>
      </c>
      <c r="Q77" s="16">
        <v>51</v>
      </c>
      <c r="R77" s="16">
        <v>67</v>
      </c>
      <c r="S77" s="16" t="s">
        <v>212</v>
      </c>
      <c r="T77" s="16" t="s">
        <v>212</v>
      </c>
      <c r="U77" s="125" t="s">
        <v>212</v>
      </c>
    </row>
    <row r="78" spans="1:21" ht="30">
      <c r="A78" s="171" t="s">
        <v>105</v>
      </c>
      <c r="B78" s="5">
        <v>90</v>
      </c>
      <c r="C78" s="23">
        <v>0.12857142857142856</v>
      </c>
      <c r="D78" s="5"/>
      <c r="E78" s="5" t="s">
        <v>11</v>
      </c>
      <c r="F78" s="5">
        <v>881</v>
      </c>
      <c r="G78" s="23">
        <v>0.16108977875297129</v>
      </c>
      <c r="H78" s="5"/>
      <c r="I78" s="5" t="s">
        <v>105</v>
      </c>
      <c r="J78" s="16">
        <v>99</v>
      </c>
      <c r="K78" s="16">
        <v>86</v>
      </c>
      <c r="L78" s="16">
        <v>86</v>
      </c>
      <c r="M78" s="16">
        <v>111</v>
      </c>
      <c r="N78" s="16">
        <v>95</v>
      </c>
      <c r="O78" s="16">
        <v>89</v>
      </c>
      <c r="P78" s="16">
        <v>107</v>
      </c>
      <c r="Q78" s="16">
        <v>84</v>
      </c>
      <c r="R78" s="16">
        <v>90</v>
      </c>
      <c r="S78" s="16" t="s">
        <v>212</v>
      </c>
      <c r="T78" s="16" t="s">
        <v>212</v>
      </c>
      <c r="U78" s="125" t="s">
        <v>212</v>
      </c>
    </row>
    <row r="79" spans="1:21" ht="15">
      <c r="A79" s="18" t="s">
        <v>12</v>
      </c>
      <c r="B79" s="5">
        <v>14</v>
      </c>
      <c r="C79" s="23">
        <v>0.02</v>
      </c>
      <c r="D79" s="5"/>
      <c r="E79" s="5" t="s">
        <v>12</v>
      </c>
      <c r="F79" s="5">
        <v>112</v>
      </c>
      <c r="G79" s="23">
        <v>0.020479063814225637</v>
      </c>
      <c r="H79" s="5"/>
      <c r="I79" s="5" t="s">
        <v>12</v>
      </c>
      <c r="J79" s="16">
        <v>9</v>
      </c>
      <c r="K79" s="16">
        <v>7</v>
      </c>
      <c r="L79" s="16">
        <v>14</v>
      </c>
      <c r="M79" s="16">
        <v>17</v>
      </c>
      <c r="N79" s="16">
        <v>13</v>
      </c>
      <c r="O79" s="16">
        <v>17</v>
      </c>
      <c r="P79" s="16">
        <v>14</v>
      </c>
      <c r="Q79" s="16">
        <v>5</v>
      </c>
      <c r="R79" s="16">
        <v>14</v>
      </c>
      <c r="S79" s="16" t="s">
        <v>212</v>
      </c>
      <c r="T79" s="16" t="s">
        <v>212</v>
      </c>
      <c r="U79" s="125" t="s">
        <v>212</v>
      </c>
    </row>
    <row r="80" spans="1:21" ht="15">
      <c r="A80" s="18" t="s">
        <v>48</v>
      </c>
      <c r="B80" s="5">
        <v>35</v>
      </c>
      <c r="C80" s="23">
        <v>0.05</v>
      </c>
      <c r="D80" s="5"/>
      <c r="E80" s="5" t="s">
        <v>48</v>
      </c>
      <c r="F80" s="5">
        <v>251</v>
      </c>
      <c r="G80" s="23">
        <v>0.045895044797952096</v>
      </c>
      <c r="H80" s="5"/>
      <c r="I80" s="5" t="s">
        <v>48</v>
      </c>
      <c r="J80" s="16">
        <v>26</v>
      </c>
      <c r="K80" s="16">
        <v>23</v>
      </c>
      <c r="L80" s="16">
        <v>13</v>
      </c>
      <c r="M80" s="16">
        <v>33</v>
      </c>
      <c r="N80" s="16">
        <v>38</v>
      </c>
      <c r="O80" s="16">
        <v>30</v>
      </c>
      <c r="P80" s="16">
        <v>28</v>
      </c>
      <c r="Q80" s="16">
        <v>22</v>
      </c>
      <c r="R80" s="16">
        <v>35</v>
      </c>
      <c r="S80" s="16" t="s">
        <v>212</v>
      </c>
      <c r="T80" s="16" t="s">
        <v>212</v>
      </c>
      <c r="U80" s="125" t="s">
        <v>212</v>
      </c>
    </row>
    <row r="81" spans="1:21" ht="30">
      <c r="A81" s="171" t="s">
        <v>104</v>
      </c>
      <c r="B81" s="5">
        <v>20</v>
      </c>
      <c r="C81" s="23">
        <v>0.02857142857142857</v>
      </c>
      <c r="D81" s="5"/>
      <c r="E81" s="5" t="s">
        <v>49</v>
      </c>
      <c r="F81" s="5">
        <v>173</v>
      </c>
      <c r="G81" s="23">
        <v>0.03163283964161638</v>
      </c>
      <c r="H81" s="5"/>
      <c r="I81" s="5" t="s">
        <v>104</v>
      </c>
      <c r="J81" s="16">
        <v>16</v>
      </c>
      <c r="K81" s="16">
        <v>16</v>
      </c>
      <c r="L81" s="16">
        <v>16</v>
      </c>
      <c r="M81" s="16">
        <v>21</v>
      </c>
      <c r="N81" s="16">
        <v>28</v>
      </c>
      <c r="O81" s="16">
        <v>15</v>
      </c>
      <c r="P81" s="16">
        <v>17</v>
      </c>
      <c r="Q81" s="16">
        <v>21</v>
      </c>
      <c r="R81" s="16">
        <v>20</v>
      </c>
      <c r="S81" s="16" t="s">
        <v>212</v>
      </c>
      <c r="T81" s="16" t="s">
        <v>212</v>
      </c>
      <c r="U81" s="125" t="s">
        <v>212</v>
      </c>
    </row>
    <row r="82" spans="1:21" ht="15">
      <c r="A82" s="18" t="s">
        <v>13</v>
      </c>
      <c r="B82" s="5">
        <v>76</v>
      </c>
      <c r="C82" s="23">
        <v>0.10857142857142857</v>
      </c>
      <c r="D82" s="5"/>
      <c r="E82" s="5" t="s">
        <v>13</v>
      </c>
      <c r="F82" s="5">
        <v>573</v>
      </c>
      <c r="G82" s="23">
        <v>0.1047723532638508</v>
      </c>
      <c r="H82" s="5"/>
      <c r="I82" s="5" t="s">
        <v>13</v>
      </c>
      <c r="J82" s="16">
        <v>57</v>
      </c>
      <c r="K82" s="16">
        <v>37</v>
      </c>
      <c r="L82" s="16">
        <v>49</v>
      </c>
      <c r="M82" s="16">
        <v>78</v>
      </c>
      <c r="N82" s="16">
        <v>80</v>
      </c>
      <c r="O82" s="16">
        <v>57</v>
      </c>
      <c r="P82" s="16">
        <v>58</v>
      </c>
      <c r="Q82" s="16">
        <v>51</v>
      </c>
      <c r="R82" s="16">
        <v>76</v>
      </c>
      <c r="S82" s="16" t="s">
        <v>212</v>
      </c>
      <c r="T82" s="16" t="s">
        <v>212</v>
      </c>
      <c r="U82" s="125" t="s">
        <v>212</v>
      </c>
    </row>
    <row r="83" spans="1:21" ht="15.75" thickBot="1">
      <c r="A83" s="145" t="s">
        <v>0</v>
      </c>
      <c r="B83" s="7">
        <v>700</v>
      </c>
      <c r="C83" s="139">
        <v>1</v>
      </c>
      <c r="D83" s="7"/>
      <c r="E83" s="146" t="s">
        <v>0</v>
      </c>
      <c r="F83" s="7">
        <v>5469</v>
      </c>
      <c r="G83" s="139">
        <v>1</v>
      </c>
      <c r="H83" s="7"/>
      <c r="I83" s="7" t="s">
        <v>0</v>
      </c>
      <c r="J83" s="16">
        <v>539</v>
      </c>
      <c r="K83" s="178">
        <v>450</v>
      </c>
      <c r="L83" s="178">
        <v>531</v>
      </c>
      <c r="M83" s="178">
        <v>746</v>
      </c>
      <c r="N83" s="178">
        <v>647</v>
      </c>
      <c r="O83" s="178">
        <v>537</v>
      </c>
      <c r="P83" s="178">
        <v>604</v>
      </c>
      <c r="Q83" s="178">
        <v>511</v>
      </c>
      <c r="R83" s="178">
        <v>700</v>
      </c>
      <c r="S83" s="178">
        <v>0</v>
      </c>
      <c r="T83" s="177">
        <v>0</v>
      </c>
      <c r="U83" s="19">
        <v>0</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205" t="s">
        <v>63</v>
      </c>
      <c r="B87" s="206"/>
      <c r="C87" s="206"/>
      <c r="D87" s="206"/>
      <c r="E87" s="206"/>
      <c r="F87" s="206"/>
      <c r="G87" s="206"/>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217</v>
      </c>
      <c r="D90" s="5"/>
      <c r="E90" s="5" t="s">
        <v>72</v>
      </c>
      <c r="F90" s="17" t="s">
        <v>73</v>
      </c>
      <c r="G90" s="12" t="s">
        <v>16</v>
      </c>
      <c r="H90" s="5"/>
      <c r="I90" s="5" t="s">
        <v>72</v>
      </c>
      <c r="J90" s="22" t="s">
        <v>202</v>
      </c>
      <c r="K90" s="22" t="s">
        <v>204</v>
      </c>
      <c r="L90" s="22" t="s">
        <v>205</v>
      </c>
      <c r="M90" s="22" t="s">
        <v>201</v>
      </c>
      <c r="N90" s="22" t="s">
        <v>206</v>
      </c>
      <c r="O90" s="22" t="s">
        <v>207</v>
      </c>
      <c r="P90" s="22" t="s">
        <v>208</v>
      </c>
      <c r="Q90" s="22" t="s">
        <v>210</v>
      </c>
      <c r="R90" s="22" t="s">
        <v>211</v>
      </c>
      <c r="S90" s="22" t="s">
        <v>213</v>
      </c>
      <c r="T90" s="22" t="s">
        <v>214</v>
      </c>
      <c r="U90" s="136" t="s">
        <v>215</v>
      </c>
    </row>
    <row r="91" spans="1:21" ht="15">
      <c r="A91" s="18" t="s">
        <v>77</v>
      </c>
      <c r="B91" s="5">
        <v>258</v>
      </c>
      <c r="C91" s="23">
        <v>0.36857142857142855</v>
      </c>
      <c r="D91" s="5"/>
      <c r="E91" s="5" t="s">
        <v>77</v>
      </c>
      <c r="F91" s="5">
        <v>3441</v>
      </c>
      <c r="G91" s="23">
        <v>0.6291826659352715</v>
      </c>
      <c r="H91" s="5"/>
      <c r="I91" s="5" t="s">
        <v>77</v>
      </c>
      <c r="J91" s="125">
        <v>280</v>
      </c>
      <c r="K91" s="125">
        <v>242</v>
      </c>
      <c r="L91" s="125">
        <v>271</v>
      </c>
      <c r="M91" s="125">
        <v>317</v>
      </c>
      <c r="N91" s="125">
        <v>314</v>
      </c>
      <c r="O91" s="125">
        <v>210</v>
      </c>
      <c r="P91" s="125">
        <v>252</v>
      </c>
      <c r="Q91" s="125">
        <v>204</v>
      </c>
      <c r="R91" s="125">
        <v>258</v>
      </c>
      <c r="S91" s="125" t="s">
        <v>212</v>
      </c>
      <c r="T91" s="125" t="s">
        <v>212</v>
      </c>
      <c r="U91" s="125" t="s">
        <v>212</v>
      </c>
    </row>
    <row r="92" spans="1:21" ht="15">
      <c r="A92" s="18" t="s">
        <v>79</v>
      </c>
      <c r="B92" s="5">
        <v>81</v>
      </c>
      <c r="C92" s="23">
        <v>0.11571428571428571</v>
      </c>
      <c r="D92" s="5"/>
      <c r="E92" s="5" t="s">
        <v>79</v>
      </c>
      <c r="F92" s="5">
        <v>137</v>
      </c>
      <c r="G92" s="23">
        <v>0.025050283415615285</v>
      </c>
      <c r="H92" s="5"/>
      <c r="I92" s="5" t="s">
        <v>79</v>
      </c>
      <c r="J92" s="125">
        <v>70</v>
      </c>
      <c r="K92" s="125">
        <v>71</v>
      </c>
      <c r="L92" s="125">
        <v>61</v>
      </c>
      <c r="M92" s="125">
        <v>115</v>
      </c>
      <c r="N92" s="125">
        <v>86</v>
      </c>
      <c r="O92" s="125">
        <v>103</v>
      </c>
      <c r="P92" s="125">
        <v>103</v>
      </c>
      <c r="Q92" s="125">
        <v>70</v>
      </c>
      <c r="R92" s="125">
        <v>81</v>
      </c>
      <c r="S92" s="125" t="s">
        <v>212</v>
      </c>
      <c r="T92" s="125" t="s">
        <v>212</v>
      </c>
      <c r="U92" s="125" t="s">
        <v>212</v>
      </c>
    </row>
    <row r="93" spans="1:21" ht="15">
      <c r="A93" s="18" t="s">
        <v>75</v>
      </c>
      <c r="B93" s="5">
        <v>123</v>
      </c>
      <c r="C93" s="23">
        <v>0.1757142857142857</v>
      </c>
      <c r="D93" s="5"/>
      <c r="E93" s="5" t="s">
        <v>75</v>
      </c>
      <c r="F93" s="5">
        <v>172</v>
      </c>
      <c r="G93" s="23">
        <v>0.0314499908575608</v>
      </c>
      <c r="H93" s="5"/>
      <c r="I93" s="5" t="s">
        <v>75</v>
      </c>
      <c r="J93" s="125">
        <v>45</v>
      </c>
      <c r="K93" s="125">
        <v>35</v>
      </c>
      <c r="L93" s="125">
        <v>54</v>
      </c>
      <c r="M93" s="125">
        <v>117</v>
      </c>
      <c r="N93" s="125">
        <v>85</v>
      </c>
      <c r="O93" s="125">
        <v>84</v>
      </c>
      <c r="P93" s="125">
        <v>70</v>
      </c>
      <c r="Q93" s="125">
        <v>87</v>
      </c>
      <c r="R93" s="125">
        <v>123</v>
      </c>
      <c r="S93" s="125" t="s">
        <v>212</v>
      </c>
      <c r="T93" s="125" t="s">
        <v>212</v>
      </c>
      <c r="U93" s="125" t="s">
        <v>212</v>
      </c>
    </row>
    <row r="94" spans="1:21" ht="15">
      <c r="A94" s="18" t="s">
        <v>76</v>
      </c>
      <c r="B94" s="5">
        <v>28</v>
      </c>
      <c r="C94" s="23">
        <v>0.04</v>
      </c>
      <c r="D94" s="5"/>
      <c r="E94" s="5" t="s">
        <v>76</v>
      </c>
      <c r="F94" s="5">
        <v>294</v>
      </c>
      <c r="G94" s="23">
        <v>0.05375754251234229</v>
      </c>
      <c r="H94" s="5"/>
      <c r="I94" s="5" t="s">
        <v>76</v>
      </c>
      <c r="J94" s="125">
        <v>27</v>
      </c>
      <c r="K94" s="125">
        <v>14</v>
      </c>
      <c r="L94" s="125">
        <v>31</v>
      </c>
      <c r="M94" s="125">
        <v>43</v>
      </c>
      <c r="N94" s="125">
        <v>39</v>
      </c>
      <c r="O94" s="125">
        <v>27</v>
      </c>
      <c r="P94" s="125">
        <v>37</v>
      </c>
      <c r="Q94" s="125">
        <v>32</v>
      </c>
      <c r="R94" s="125">
        <v>28</v>
      </c>
      <c r="S94" s="125" t="s">
        <v>212</v>
      </c>
      <c r="T94" s="125" t="s">
        <v>212</v>
      </c>
      <c r="U94" s="125" t="s">
        <v>212</v>
      </c>
    </row>
    <row r="95" spans="1:21" ht="15">
      <c r="A95" s="18" t="s">
        <v>124</v>
      </c>
      <c r="B95" s="5">
        <v>59</v>
      </c>
      <c r="C95" s="23">
        <v>0.08428571428571428</v>
      </c>
      <c r="D95" s="5"/>
      <c r="E95" s="5" t="s">
        <v>124</v>
      </c>
      <c r="F95" s="5">
        <v>392</v>
      </c>
      <c r="G95" s="23">
        <v>0.07167672334978972</v>
      </c>
      <c r="H95" s="5"/>
      <c r="I95" s="5" t="s">
        <v>124</v>
      </c>
      <c r="J95" s="125">
        <v>32</v>
      </c>
      <c r="K95" s="125">
        <v>23</v>
      </c>
      <c r="L95" s="125">
        <v>38</v>
      </c>
      <c r="M95" s="125">
        <v>42</v>
      </c>
      <c r="N95" s="125">
        <v>35</v>
      </c>
      <c r="O95" s="125">
        <v>37</v>
      </c>
      <c r="P95" s="125">
        <v>41</v>
      </c>
      <c r="Q95" s="125">
        <v>22</v>
      </c>
      <c r="R95" s="125">
        <v>59</v>
      </c>
      <c r="S95" s="125" t="s">
        <v>212</v>
      </c>
      <c r="T95" s="125" t="s">
        <v>212</v>
      </c>
      <c r="U95" s="125" t="s">
        <v>212</v>
      </c>
    </row>
    <row r="96" spans="1:21" ht="15">
      <c r="A96" s="18" t="s">
        <v>74</v>
      </c>
      <c r="B96" s="5">
        <v>72</v>
      </c>
      <c r="C96" s="23">
        <v>0.10285714285714286</v>
      </c>
      <c r="D96" s="5"/>
      <c r="E96" s="5" t="s">
        <v>74</v>
      </c>
      <c r="F96" s="5">
        <v>929</v>
      </c>
      <c r="G96" s="23">
        <v>0.1698665203876394</v>
      </c>
      <c r="H96" s="5"/>
      <c r="I96" s="5" t="s">
        <v>74</v>
      </c>
      <c r="J96" s="125">
        <v>51</v>
      </c>
      <c r="K96" s="125">
        <v>48</v>
      </c>
      <c r="L96" s="125">
        <v>57</v>
      </c>
      <c r="M96" s="125">
        <v>77</v>
      </c>
      <c r="N96" s="125">
        <v>61</v>
      </c>
      <c r="O96" s="125">
        <v>52</v>
      </c>
      <c r="P96" s="125">
        <v>45</v>
      </c>
      <c r="Q96" s="125">
        <v>47</v>
      </c>
      <c r="R96" s="125">
        <v>72</v>
      </c>
      <c r="S96" s="125" t="s">
        <v>212</v>
      </c>
      <c r="T96" s="125" t="s">
        <v>212</v>
      </c>
      <c r="U96" s="125" t="s">
        <v>212</v>
      </c>
    </row>
    <row r="97" spans="1:21" ht="15">
      <c r="A97" s="18" t="s">
        <v>78</v>
      </c>
      <c r="B97" s="5">
        <v>17</v>
      </c>
      <c r="C97" s="23">
        <v>0.024285714285714285</v>
      </c>
      <c r="D97" s="5"/>
      <c r="E97" s="5" t="s">
        <v>78</v>
      </c>
      <c r="F97" s="5">
        <v>23</v>
      </c>
      <c r="G97" s="23">
        <v>0.004205522033278479</v>
      </c>
      <c r="H97" s="5"/>
      <c r="I97" s="5" t="s">
        <v>78</v>
      </c>
      <c r="J97" s="125">
        <v>4</v>
      </c>
      <c r="K97" s="125">
        <v>2</v>
      </c>
      <c r="L97" s="125">
        <v>3</v>
      </c>
      <c r="M97" s="125">
        <v>2</v>
      </c>
      <c r="N97" s="125">
        <v>1</v>
      </c>
      <c r="O97" s="125">
        <v>3</v>
      </c>
      <c r="P97" s="125">
        <v>6</v>
      </c>
      <c r="Q97" s="125">
        <v>2</v>
      </c>
      <c r="R97" s="125">
        <v>17</v>
      </c>
      <c r="S97" s="125" t="s">
        <v>212</v>
      </c>
      <c r="T97" s="125" t="s">
        <v>212</v>
      </c>
      <c r="U97" s="125" t="s">
        <v>212</v>
      </c>
    </row>
    <row r="98" spans="1:21" ht="15">
      <c r="A98" s="18" t="s">
        <v>122</v>
      </c>
      <c r="B98" s="5">
        <v>62</v>
      </c>
      <c r="C98" s="23">
        <v>0.08857142857142856</v>
      </c>
      <c r="D98" s="5"/>
      <c r="E98" s="5" t="s">
        <v>122</v>
      </c>
      <c r="F98" s="5">
        <v>81</v>
      </c>
      <c r="G98" s="23">
        <v>0.014810751508502468</v>
      </c>
      <c r="H98" s="5"/>
      <c r="I98" s="5" t="s">
        <v>122</v>
      </c>
      <c r="J98" s="125">
        <v>30</v>
      </c>
      <c r="K98" s="125">
        <v>15</v>
      </c>
      <c r="L98" s="125">
        <v>16</v>
      </c>
      <c r="M98" s="125">
        <v>33</v>
      </c>
      <c r="N98" s="125">
        <v>26</v>
      </c>
      <c r="O98" s="125">
        <v>21</v>
      </c>
      <c r="P98" s="125">
        <v>50</v>
      </c>
      <c r="Q98" s="125">
        <v>47</v>
      </c>
      <c r="R98" s="125">
        <v>62</v>
      </c>
      <c r="S98" s="125" t="s">
        <v>212</v>
      </c>
      <c r="T98" s="125" t="s">
        <v>212</v>
      </c>
      <c r="U98" s="125" t="s">
        <v>212</v>
      </c>
    </row>
    <row r="99" spans="1:21" ht="15.75" thickBot="1">
      <c r="A99" s="4" t="s">
        <v>1</v>
      </c>
      <c r="B99" s="7">
        <v>700</v>
      </c>
      <c r="C99" s="139">
        <v>1</v>
      </c>
      <c r="D99" s="7"/>
      <c r="E99" s="7" t="s">
        <v>1</v>
      </c>
      <c r="F99" s="7">
        <v>5469</v>
      </c>
      <c r="G99" s="139">
        <v>1</v>
      </c>
      <c r="H99" s="7"/>
      <c r="I99" s="7" t="s">
        <v>1</v>
      </c>
      <c r="J99" s="19">
        <v>539</v>
      </c>
      <c r="K99" s="19">
        <v>450</v>
      </c>
      <c r="L99" s="19">
        <v>531</v>
      </c>
      <c r="M99" s="19">
        <v>746</v>
      </c>
      <c r="N99" s="19">
        <v>647</v>
      </c>
      <c r="O99" s="19">
        <v>537</v>
      </c>
      <c r="P99" s="19">
        <v>604</v>
      </c>
      <c r="Q99" s="19">
        <v>511</v>
      </c>
      <c r="R99" s="19">
        <v>700</v>
      </c>
      <c r="S99" s="19">
        <v>0</v>
      </c>
      <c r="T99" s="19">
        <v>0</v>
      </c>
      <c r="U99" s="19">
        <v>0</v>
      </c>
    </row>
    <row r="100" spans="1:7" ht="15">
      <c r="A100" s="5"/>
      <c r="B100" s="5"/>
      <c r="C100" s="23"/>
      <c r="D100" s="5"/>
      <c r="E100" s="5"/>
      <c r="F100" s="5"/>
      <c r="G100" s="23"/>
    </row>
    <row r="101" ht="15.75" thickBot="1"/>
    <row r="102" spans="1:21" ht="21">
      <c r="A102" s="205" t="s">
        <v>91</v>
      </c>
      <c r="B102" s="206"/>
      <c r="C102" s="206"/>
      <c r="D102" s="206"/>
      <c r="E102" s="206"/>
      <c r="F102" s="206"/>
      <c r="G102" s="206"/>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217</v>
      </c>
      <c r="D105" s="5"/>
      <c r="E105" s="5" t="s">
        <v>92</v>
      </c>
      <c r="F105" s="17" t="s">
        <v>73</v>
      </c>
      <c r="G105" s="12" t="s">
        <v>16</v>
      </c>
      <c r="H105" s="5"/>
      <c r="I105" s="5" t="s">
        <v>92</v>
      </c>
      <c r="J105" s="12" t="s">
        <v>202</v>
      </c>
      <c r="K105" s="12" t="s">
        <v>204</v>
      </c>
      <c r="L105" s="12" t="s">
        <v>205</v>
      </c>
      <c r="M105" s="12" t="s">
        <v>201</v>
      </c>
      <c r="N105" s="12" t="s">
        <v>206</v>
      </c>
      <c r="O105" s="12" t="s">
        <v>207</v>
      </c>
      <c r="P105" s="12" t="s">
        <v>208</v>
      </c>
      <c r="Q105" s="12" t="s">
        <v>210</v>
      </c>
      <c r="R105" s="12" t="s">
        <v>211</v>
      </c>
      <c r="S105" s="12" t="s">
        <v>213</v>
      </c>
      <c r="T105" s="12" t="s">
        <v>214</v>
      </c>
      <c r="U105" s="3" t="s">
        <v>215</v>
      </c>
    </row>
    <row r="106" spans="1:21" ht="15">
      <c r="A106" s="18" t="s">
        <v>93</v>
      </c>
      <c r="B106" s="5">
        <v>179</v>
      </c>
      <c r="C106" s="23">
        <v>0.45202020202020204</v>
      </c>
      <c r="D106" s="5"/>
      <c r="E106" s="5" t="s">
        <v>93</v>
      </c>
      <c r="F106" s="5">
        <v>1566</v>
      </c>
      <c r="G106" s="23">
        <v>0.4456459874786568</v>
      </c>
      <c r="H106" s="5"/>
      <c r="I106" s="5" t="s">
        <v>93</v>
      </c>
      <c r="J106" s="149">
        <v>161</v>
      </c>
      <c r="K106" s="149">
        <v>142</v>
      </c>
      <c r="L106" s="149">
        <v>131</v>
      </c>
      <c r="M106" s="149">
        <v>154</v>
      </c>
      <c r="N106" s="149">
        <v>144</v>
      </c>
      <c r="O106" s="149">
        <v>147</v>
      </c>
      <c r="P106" s="149">
        <v>135</v>
      </c>
      <c r="Q106" s="149">
        <v>155</v>
      </c>
      <c r="R106" s="149">
        <v>179</v>
      </c>
      <c r="S106" s="149" t="s">
        <v>212</v>
      </c>
      <c r="T106" s="149" t="s">
        <v>212</v>
      </c>
      <c r="U106" s="149" t="s">
        <v>212</v>
      </c>
    </row>
    <row r="107" spans="1:21" ht="15">
      <c r="A107" s="18" t="s">
        <v>94</v>
      </c>
      <c r="B107" s="5">
        <v>120</v>
      </c>
      <c r="C107" s="23">
        <v>0.30303030303030304</v>
      </c>
      <c r="D107" s="5"/>
      <c r="E107" s="5" t="s">
        <v>94</v>
      </c>
      <c r="F107" s="5">
        <v>1023</v>
      </c>
      <c r="G107" s="23">
        <v>0.2911212293682413</v>
      </c>
      <c r="H107" s="5"/>
      <c r="I107" s="5" t="s">
        <v>94</v>
      </c>
      <c r="J107" s="149">
        <v>112</v>
      </c>
      <c r="K107" s="149">
        <v>109</v>
      </c>
      <c r="L107" s="149">
        <v>83</v>
      </c>
      <c r="M107" s="149">
        <v>92</v>
      </c>
      <c r="N107" s="149">
        <v>90</v>
      </c>
      <c r="O107" s="149">
        <v>77</v>
      </c>
      <c r="P107" s="149">
        <v>98</v>
      </c>
      <c r="Q107" s="149">
        <v>80</v>
      </c>
      <c r="R107" s="149">
        <v>120</v>
      </c>
      <c r="S107" s="149" t="s">
        <v>212</v>
      </c>
      <c r="T107" s="149" t="s">
        <v>212</v>
      </c>
      <c r="U107" s="149" t="s">
        <v>212</v>
      </c>
    </row>
    <row r="108" spans="1:21" ht="15">
      <c r="A108" s="18" t="s">
        <v>95</v>
      </c>
      <c r="B108" s="5">
        <v>13</v>
      </c>
      <c r="C108" s="23">
        <v>0.03282828282828283</v>
      </c>
      <c r="D108" s="5"/>
      <c r="E108" s="5" t="s">
        <v>95</v>
      </c>
      <c r="F108" s="5">
        <v>191</v>
      </c>
      <c r="G108" s="23">
        <v>0.0543540125213432</v>
      </c>
      <c r="H108" s="5"/>
      <c r="I108" s="5" t="s">
        <v>95</v>
      </c>
      <c r="J108" s="149">
        <v>33</v>
      </c>
      <c r="K108" s="149">
        <v>22</v>
      </c>
      <c r="L108" s="149">
        <v>22</v>
      </c>
      <c r="M108" s="149">
        <v>18</v>
      </c>
      <c r="N108" s="149">
        <v>20</v>
      </c>
      <c r="O108" s="149">
        <v>23</v>
      </c>
      <c r="P108" s="149">
        <v>15</v>
      </c>
      <c r="Q108" s="149">
        <v>13</v>
      </c>
      <c r="R108" s="149">
        <v>13</v>
      </c>
      <c r="S108" s="149" t="s">
        <v>212</v>
      </c>
      <c r="T108" s="149" t="s">
        <v>212</v>
      </c>
      <c r="U108" s="149" t="s">
        <v>212</v>
      </c>
    </row>
    <row r="109" spans="1:21" ht="15">
      <c r="A109" s="18" t="s">
        <v>96</v>
      </c>
      <c r="B109" s="5">
        <v>17</v>
      </c>
      <c r="C109" s="23">
        <v>0.04292929292929293</v>
      </c>
      <c r="D109" s="5"/>
      <c r="E109" s="5" t="s">
        <v>96</v>
      </c>
      <c r="F109" s="5">
        <v>196</v>
      </c>
      <c r="G109" s="23">
        <v>0.055776892430278883</v>
      </c>
      <c r="H109" s="5"/>
      <c r="I109" s="5" t="s">
        <v>96</v>
      </c>
      <c r="J109" s="149">
        <v>19</v>
      </c>
      <c r="K109" s="149">
        <v>23</v>
      </c>
      <c r="L109" s="149">
        <v>21</v>
      </c>
      <c r="M109" s="149">
        <v>20</v>
      </c>
      <c r="N109" s="149">
        <v>7</v>
      </c>
      <c r="O109" s="149">
        <v>15</v>
      </c>
      <c r="P109" s="149">
        <v>18</v>
      </c>
      <c r="Q109" s="149">
        <v>24</v>
      </c>
      <c r="R109" s="149">
        <v>17</v>
      </c>
      <c r="S109" s="149" t="s">
        <v>212</v>
      </c>
      <c r="T109" s="149" t="s">
        <v>212</v>
      </c>
      <c r="U109" s="149" t="s">
        <v>212</v>
      </c>
    </row>
    <row r="110" spans="1:21" ht="15">
      <c r="A110" s="18" t="s">
        <v>97</v>
      </c>
      <c r="B110" s="5">
        <v>5</v>
      </c>
      <c r="C110" s="23">
        <v>0.012626262626262626</v>
      </c>
      <c r="D110" s="5"/>
      <c r="E110" s="5" t="s">
        <v>97</v>
      </c>
      <c r="F110" s="5">
        <v>103</v>
      </c>
      <c r="G110" s="23">
        <v>0.029311326124075127</v>
      </c>
      <c r="H110" s="5"/>
      <c r="I110" s="5" t="s">
        <v>97</v>
      </c>
      <c r="J110" s="149">
        <v>13</v>
      </c>
      <c r="K110" s="149">
        <v>8</v>
      </c>
      <c r="L110" s="149">
        <v>9</v>
      </c>
      <c r="M110" s="149">
        <v>8</v>
      </c>
      <c r="N110" s="149">
        <v>8</v>
      </c>
      <c r="O110" s="149">
        <v>9</v>
      </c>
      <c r="P110" s="149">
        <v>8</v>
      </c>
      <c r="Q110" s="149">
        <v>11</v>
      </c>
      <c r="R110" s="149">
        <v>5</v>
      </c>
      <c r="S110" s="149" t="s">
        <v>212</v>
      </c>
      <c r="T110" s="149" t="s">
        <v>212</v>
      </c>
      <c r="U110" s="149" t="s">
        <v>212</v>
      </c>
    </row>
    <row r="111" spans="1:21" ht="15">
      <c r="A111" s="18" t="s">
        <v>98</v>
      </c>
      <c r="B111" s="5">
        <v>20</v>
      </c>
      <c r="C111" s="23">
        <v>0.050505050505050504</v>
      </c>
      <c r="D111" s="5"/>
      <c r="E111" s="5" t="s">
        <v>98</v>
      </c>
      <c r="F111" s="5">
        <v>193</v>
      </c>
      <c r="G111" s="23">
        <v>0.05492316448491747</v>
      </c>
      <c r="H111" s="5"/>
      <c r="I111" s="5" t="s">
        <v>98</v>
      </c>
      <c r="J111" s="149">
        <v>20</v>
      </c>
      <c r="K111" s="149">
        <v>22</v>
      </c>
      <c r="L111" s="149">
        <v>15</v>
      </c>
      <c r="M111" s="149">
        <v>21</v>
      </c>
      <c r="N111" s="149">
        <v>21</v>
      </c>
      <c r="O111" s="149">
        <v>17</v>
      </c>
      <c r="P111" s="149">
        <v>20</v>
      </c>
      <c r="Q111" s="149">
        <v>12</v>
      </c>
      <c r="R111" s="149">
        <v>20</v>
      </c>
      <c r="S111" s="149" t="s">
        <v>212</v>
      </c>
      <c r="T111" s="149" t="s">
        <v>212</v>
      </c>
      <c r="U111" s="149" t="s">
        <v>212</v>
      </c>
    </row>
    <row r="112" spans="1:21" ht="15">
      <c r="A112" s="18" t="s">
        <v>99</v>
      </c>
      <c r="B112" s="5">
        <v>1</v>
      </c>
      <c r="C112" s="23">
        <v>0.0025252525252525255</v>
      </c>
      <c r="D112" s="5"/>
      <c r="E112" s="5" t="s">
        <v>99</v>
      </c>
      <c r="F112" s="5">
        <v>11</v>
      </c>
      <c r="G112" s="23">
        <v>0.003130335799658509</v>
      </c>
      <c r="H112" s="5"/>
      <c r="I112" s="5" t="s">
        <v>99</v>
      </c>
      <c r="J112" s="149">
        <v>3</v>
      </c>
      <c r="K112" s="149">
        <v>0</v>
      </c>
      <c r="L112" s="149">
        <v>0</v>
      </c>
      <c r="M112" s="149">
        <v>1</v>
      </c>
      <c r="N112" s="149">
        <v>0</v>
      </c>
      <c r="O112" s="149">
        <v>3</v>
      </c>
      <c r="P112" s="149">
        <v>0</v>
      </c>
      <c r="Q112" s="149">
        <v>2</v>
      </c>
      <c r="R112" s="149">
        <v>1</v>
      </c>
      <c r="S112" s="149" t="s">
        <v>212</v>
      </c>
      <c r="T112" s="149" t="s">
        <v>212</v>
      </c>
      <c r="U112" s="149" t="s">
        <v>212</v>
      </c>
    </row>
    <row r="113" spans="1:21" ht="15">
      <c r="A113" s="18" t="s">
        <v>13</v>
      </c>
      <c r="B113" s="5">
        <v>41</v>
      </c>
      <c r="C113" s="23">
        <v>0.10353535353535354</v>
      </c>
      <c r="D113" s="5"/>
      <c r="E113" s="5" t="s">
        <v>13</v>
      </c>
      <c r="F113" s="5">
        <v>231</v>
      </c>
      <c r="G113" s="23">
        <v>0.06573705179282868</v>
      </c>
      <c r="H113" s="5"/>
      <c r="I113" s="5" t="s">
        <v>13</v>
      </c>
      <c r="J113" s="149">
        <v>22</v>
      </c>
      <c r="K113" s="149">
        <v>30</v>
      </c>
      <c r="L113" s="149">
        <v>18</v>
      </c>
      <c r="M113" s="149">
        <v>23</v>
      </c>
      <c r="N113" s="149">
        <v>17</v>
      </c>
      <c r="O113" s="149">
        <v>12</v>
      </c>
      <c r="P113" s="149">
        <v>19</v>
      </c>
      <c r="Q113" s="149">
        <v>12</v>
      </c>
      <c r="R113" s="149">
        <v>41</v>
      </c>
      <c r="S113" s="149" t="s">
        <v>212</v>
      </c>
      <c r="T113" s="149" t="s">
        <v>212</v>
      </c>
      <c r="U113" s="149" t="s">
        <v>212</v>
      </c>
    </row>
    <row r="114" spans="1:21" ht="15">
      <c r="A114" s="18" t="s">
        <v>1</v>
      </c>
      <c r="B114" s="5">
        <v>396</v>
      </c>
      <c r="C114" s="23">
        <v>1</v>
      </c>
      <c r="D114" s="5"/>
      <c r="E114" s="5" t="s">
        <v>1</v>
      </c>
      <c r="F114" s="5">
        <v>3514</v>
      </c>
      <c r="G114" s="23">
        <v>1</v>
      </c>
      <c r="H114" s="5"/>
      <c r="I114" s="5" t="s">
        <v>1</v>
      </c>
      <c r="J114" s="21">
        <v>383</v>
      </c>
      <c r="K114" s="21">
        <v>356</v>
      </c>
      <c r="L114" s="21">
        <v>299</v>
      </c>
      <c r="M114" s="21">
        <v>337</v>
      </c>
      <c r="N114" s="21">
        <v>307</v>
      </c>
      <c r="O114" s="21">
        <v>303</v>
      </c>
      <c r="P114" s="21">
        <v>313</v>
      </c>
      <c r="Q114" s="21">
        <v>309</v>
      </c>
      <c r="R114" s="21">
        <v>396</v>
      </c>
      <c r="S114" s="21">
        <v>0</v>
      </c>
      <c r="T114" s="21">
        <v>0</v>
      </c>
      <c r="U114" s="21">
        <v>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205" t="s">
        <v>100</v>
      </c>
      <c r="B117" s="206"/>
      <c r="C117" s="206"/>
      <c r="D117" s="206"/>
      <c r="E117" s="206"/>
      <c r="F117" s="206"/>
      <c r="G117" s="206"/>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202</v>
      </c>
      <c r="K120" s="12" t="s">
        <v>204</v>
      </c>
      <c r="L120" s="12" t="s">
        <v>205</v>
      </c>
      <c r="M120" s="12" t="s">
        <v>201</v>
      </c>
      <c r="N120" s="12" t="s">
        <v>206</v>
      </c>
      <c r="O120" s="12" t="s">
        <v>207</v>
      </c>
      <c r="P120" s="12" t="s">
        <v>208</v>
      </c>
      <c r="Q120" s="12" t="s">
        <v>210</v>
      </c>
      <c r="R120" s="12" t="s">
        <v>211</v>
      </c>
      <c r="S120" s="12" t="s">
        <v>213</v>
      </c>
      <c r="T120" s="12" t="s">
        <v>214</v>
      </c>
      <c r="U120" s="3" t="s">
        <v>215</v>
      </c>
    </row>
    <row r="121" spans="1:21" ht="15">
      <c r="A121" s="18" t="s">
        <v>93</v>
      </c>
      <c r="B121" s="16">
        <v>11.131971792288672</v>
      </c>
      <c r="C121" s="23"/>
      <c r="D121" s="5"/>
      <c r="E121" s="5" t="s">
        <v>93</v>
      </c>
      <c r="F121" s="16">
        <v>11.214705943931502</v>
      </c>
      <c r="G121" s="23"/>
      <c r="H121" s="5"/>
      <c r="I121" s="5" t="s">
        <v>93</v>
      </c>
      <c r="J121" s="125">
        <v>10.879543834640058</v>
      </c>
      <c r="K121" s="125">
        <v>9.083352574463172</v>
      </c>
      <c r="L121" s="125">
        <v>10.794643974471274</v>
      </c>
      <c r="M121" s="125">
        <v>11.021503087076855</v>
      </c>
      <c r="N121" s="125">
        <v>11.502732240437158</v>
      </c>
      <c r="O121" s="125">
        <v>11.953384632541542</v>
      </c>
      <c r="P121" s="125">
        <v>11.467880995749852</v>
      </c>
      <c r="Q121" s="125">
        <v>11.44473823373876</v>
      </c>
      <c r="R121" s="125">
        <v>11.131971792288672</v>
      </c>
      <c r="S121" s="125" t="s">
        <v>212</v>
      </c>
      <c r="T121" s="125" t="s">
        <v>212</v>
      </c>
      <c r="U121" s="125" t="s">
        <v>212</v>
      </c>
    </row>
    <row r="122" spans="1:21" ht="15">
      <c r="A122" s="18" t="s">
        <v>94</v>
      </c>
      <c r="B122" s="16">
        <v>4.929781420765027</v>
      </c>
      <c r="C122" s="23"/>
      <c r="D122" s="5"/>
      <c r="E122" s="5" t="s">
        <v>94</v>
      </c>
      <c r="F122" s="16">
        <v>5.024277678957738</v>
      </c>
      <c r="G122" s="23"/>
      <c r="H122" s="5"/>
      <c r="I122" s="5" t="s">
        <v>94</v>
      </c>
      <c r="J122" s="125">
        <v>5.421252927400468</v>
      </c>
      <c r="K122" s="125">
        <v>4.558881034742065</v>
      </c>
      <c r="L122" s="125">
        <v>5.270788070314042</v>
      </c>
      <c r="M122" s="125">
        <v>5.091945830363507</v>
      </c>
      <c r="N122" s="125">
        <v>4.48488160291439</v>
      </c>
      <c r="O122" s="125">
        <v>5.045348094528425</v>
      </c>
      <c r="P122" s="125">
        <v>5.239544998327198</v>
      </c>
      <c r="Q122" s="125">
        <v>5.189754098360657</v>
      </c>
      <c r="R122" s="125">
        <v>4.929781420765027</v>
      </c>
      <c r="S122" s="125" t="s">
        <v>212</v>
      </c>
      <c r="T122" s="125" t="s">
        <v>212</v>
      </c>
      <c r="U122" s="125" t="s">
        <v>212</v>
      </c>
    </row>
    <row r="123" spans="1:21" ht="15">
      <c r="A123" s="18" t="s">
        <v>95</v>
      </c>
      <c r="B123" s="16">
        <v>3.0315258511979817</v>
      </c>
      <c r="C123" s="23"/>
      <c r="D123" s="5"/>
      <c r="E123" s="5" t="s">
        <v>95</v>
      </c>
      <c r="F123" s="16">
        <v>3.189082482190371</v>
      </c>
      <c r="G123" s="23"/>
      <c r="H123" s="5"/>
      <c r="I123" s="5" t="s">
        <v>95</v>
      </c>
      <c r="J123" s="125">
        <v>3.1117734724292108</v>
      </c>
      <c r="K123" s="125">
        <v>3.2146050670640833</v>
      </c>
      <c r="L123" s="125">
        <v>3.272727272727273</v>
      </c>
      <c r="M123" s="125">
        <v>3.267759562841531</v>
      </c>
      <c r="N123" s="125">
        <v>2.3622950819672135</v>
      </c>
      <c r="O123" s="125">
        <v>2.902352102637206</v>
      </c>
      <c r="P123" s="125">
        <v>2.8393442622950826</v>
      </c>
      <c r="Q123" s="125">
        <v>3.2736443883984867</v>
      </c>
      <c r="R123" s="125">
        <v>3.0315258511979817</v>
      </c>
      <c r="S123" s="125" t="s">
        <v>212</v>
      </c>
      <c r="T123" s="125" t="s">
        <v>212</v>
      </c>
      <c r="U123" s="125" t="s">
        <v>212</v>
      </c>
    </row>
    <row r="124" spans="1:21" ht="15">
      <c r="A124" s="18" t="s">
        <v>96</v>
      </c>
      <c r="B124" s="16">
        <v>5.053037608486017</v>
      </c>
      <c r="C124" s="23"/>
      <c r="D124" s="5"/>
      <c r="E124" s="5" t="s">
        <v>96</v>
      </c>
      <c r="F124" s="16">
        <v>5.8957845433255285</v>
      </c>
      <c r="G124" s="23"/>
      <c r="H124" s="5"/>
      <c r="I124" s="5" t="s">
        <v>96</v>
      </c>
      <c r="J124" s="125">
        <v>5.292493528904228</v>
      </c>
      <c r="K124" s="125">
        <v>7.486813970064147</v>
      </c>
      <c r="L124" s="125">
        <v>5.559718969555035</v>
      </c>
      <c r="M124" s="125">
        <v>5.352459016393442</v>
      </c>
      <c r="N124" s="125">
        <v>7.400468384074942</v>
      </c>
      <c r="O124" s="125">
        <v>4.939890710382514</v>
      </c>
      <c r="P124" s="125">
        <v>4.083788706739525</v>
      </c>
      <c r="Q124" s="125">
        <v>6.0464480874316955</v>
      </c>
      <c r="R124" s="125">
        <v>5.053037608486017</v>
      </c>
      <c r="S124" s="125" t="s">
        <v>212</v>
      </c>
      <c r="T124" s="125" t="s">
        <v>212</v>
      </c>
      <c r="U124" s="125" t="s">
        <v>212</v>
      </c>
    </row>
    <row r="125" spans="1:21" ht="15">
      <c r="A125" s="18" t="s">
        <v>97</v>
      </c>
      <c r="B125" s="16">
        <v>4.924590163934426</v>
      </c>
      <c r="C125" s="23"/>
      <c r="D125" s="5"/>
      <c r="E125" s="5" t="s">
        <v>97</v>
      </c>
      <c r="F125" s="16">
        <v>5.9573452172529064</v>
      </c>
      <c r="G125" s="23"/>
      <c r="H125" s="5"/>
      <c r="I125" s="5" t="s">
        <v>97</v>
      </c>
      <c r="J125" s="125">
        <v>6.3984867591424965</v>
      </c>
      <c r="K125" s="125">
        <v>6.377049180327869</v>
      </c>
      <c r="L125" s="125">
        <v>4.888888888888889</v>
      </c>
      <c r="M125" s="125">
        <v>5.061475409836065</v>
      </c>
      <c r="N125" s="125">
        <v>4.131147540983607</v>
      </c>
      <c r="O125" s="125">
        <v>4.309653916211293</v>
      </c>
      <c r="P125" s="125">
        <v>6.516393442622951</v>
      </c>
      <c r="Q125" s="125">
        <v>4.4888226527570785</v>
      </c>
      <c r="R125" s="125">
        <v>4.924590163934426</v>
      </c>
      <c r="S125" s="125" t="s">
        <v>212</v>
      </c>
      <c r="T125" s="125" t="s">
        <v>212</v>
      </c>
      <c r="U125" s="125" t="s">
        <v>212</v>
      </c>
    </row>
    <row r="126" spans="1:21" ht="15">
      <c r="A126" s="18" t="s">
        <v>98</v>
      </c>
      <c r="B126" s="16">
        <v>8.672131147540984</v>
      </c>
      <c r="C126" s="23"/>
      <c r="D126" s="5"/>
      <c r="E126" s="5" t="s">
        <v>98</v>
      </c>
      <c r="F126" s="16">
        <v>8.492482799626266</v>
      </c>
      <c r="G126" s="23"/>
      <c r="H126" s="5"/>
      <c r="I126" s="5" t="s">
        <v>98</v>
      </c>
      <c r="J126" s="125">
        <v>6.295081967213115</v>
      </c>
      <c r="K126" s="125">
        <v>8.983606557377051</v>
      </c>
      <c r="L126" s="125">
        <v>7.385792349726775</v>
      </c>
      <c r="M126" s="125">
        <v>9.82513661202186</v>
      </c>
      <c r="N126" s="125">
        <v>10.741608118657298</v>
      </c>
      <c r="O126" s="125">
        <v>7.357762777242043</v>
      </c>
      <c r="P126" s="125">
        <v>6.678688524590164</v>
      </c>
      <c r="Q126" s="125">
        <v>6.855191256830602</v>
      </c>
      <c r="R126" s="125">
        <v>8.672131147540984</v>
      </c>
      <c r="S126" s="125" t="s">
        <v>212</v>
      </c>
      <c r="T126" s="125" t="s">
        <v>212</v>
      </c>
      <c r="U126" s="125" t="s">
        <v>212</v>
      </c>
    </row>
    <row r="127" spans="1:21" ht="15">
      <c r="A127" s="18" t="s">
        <v>99</v>
      </c>
      <c r="B127" s="16">
        <v>9.049180327868852</v>
      </c>
      <c r="C127" s="23"/>
      <c r="D127" s="5"/>
      <c r="E127" s="5" t="s">
        <v>99</v>
      </c>
      <c r="F127" s="16">
        <v>7.612518628912071</v>
      </c>
      <c r="G127" s="23"/>
      <c r="H127" s="5"/>
      <c r="I127" s="5" t="s">
        <v>99</v>
      </c>
      <c r="J127" s="125">
        <v>9.989071038251367</v>
      </c>
      <c r="K127" s="125">
        <v>0</v>
      </c>
      <c r="L127" s="125">
        <v>0</v>
      </c>
      <c r="M127" s="125">
        <v>1.639344262295082</v>
      </c>
      <c r="N127" s="125">
        <v>0</v>
      </c>
      <c r="O127" s="125">
        <v>5.256830601092896</v>
      </c>
      <c r="P127" s="125">
        <v>0</v>
      </c>
      <c r="Q127" s="125">
        <v>7.6557377049180335</v>
      </c>
      <c r="R127" s="125">
        <v>9.049180327868852</v>
      </c>
      <c r="S127" s="125" t="s">
        <v>212</v>
      </c>
      <c r="T127" s="125" t="s">
        <v>212</v>
      </c>
      <c r="U127" s="125" t="s">
        <v>212</v>
      </c>
    </row>
    <row r="128" spans="1:21" ht="15">
      <c r="A128" s="18" t="s">
        <v>13</v>
      </c>
      <c r="B128" s="16">
        <v>5.061175529788085</v>
      </c>
      <c r="C128" s="23"/>
      <c r="D128" s="5"/>
      <c r="E128" s="5" t="s">
        <v>13</v>
      </c>
      <c r="F128" s="16">
        <v>6.658434461713152</v>
      </c>
      <c r="G128" s="23"/>
      <c r="H128" s="5"/>
      <c r="I128" s="5" t="s">
        <v>13</v>
      </c>
      <c r="J128" s="125">
        <v>6.135618479880775</v>
      </c>
      <c r="K128" s="125">
        <v>6.1027322404371604</v>
      </c>
      <c r="L128" s="125">
        <v>4.903460837887067</v>
      </c>
      <c r="M128" s="125">
        <v>9.526728439059157</v>
      </c>
      <c r="N128" s="125">
        <v>7.774349083895853</v>
      </c>
      <c r="O128" s="125">
        <v>10.677595628415302</v>
      </c>
      <c r="P128" s="125">
        <v>7.4685073339085415</v>
      </c>
      <c r="Q128" s="125">
        <v>9.204918032786887</v>
      </c>
      <c r="R128" s="125">
        <v>5.061175529788085</v>
      </c>
      <c r="S128" s="125" t="s">
        <v>212</v>
      </c>
      <c r="T128" s="125" t="s">
        <v>212</v>
      </c>
      <c r="U128" s="125" t="s">
        <v>212</v>
      </c>
    </row>
    <row r="129" spans="1:21" ht="15">
      <c r="A129" s="18" t="s">
        <v>181</v>
      </c>
      <c r="B129" s="16">
        <v>7.889220069547935</v>
      </c>
      <c r="C129" s="23"/>
      <c r="D129" s="5"/>
      <c r="E129" s="18" t="s">
        <v>181</v>
      </c>
      <c r="F129" s="16">
        <v>8.065237877529697</v>
      </c>
      <c r="G129" s="23"/>
      <c r="H129" s="5"/>
      <c r="I129" s="5" t="s">
        <v>181</v>
      </c>
      <c r="J129" s="125">
        <v>7.66596755553653</v>
      </c>
      <c r="K129" s="125">
        <v>6.914072573217905</v>
      </c>
      <c r="L129" s="125">
        <v>7.636712539064633</v>
      </c>
      <c r="M129" s="125">
        <v>8.306270370190207</v>
      </c>
      <c r="N129" s="125">
        <v>8.305761734394201</v>
      </c>
      <c r="O129" s="125">
        <v>8.561921765947092</v>
      </c>
      <c r="P129" s="125">
        <v>8.00429476771592</v>
      </c>
      <c r="Q129" s="125">
        <v>8.524908483208648</v>
      </c>
      <c r="R129" s="125">
        <v>7.889220069547935</v>
      </c>
      <c r="S129" s="125" t="s">
        <v>212</v>
      </c>
      <c r="T129" s="125" t="s">
        <v>212</v>
      </c>
      <c r="U129" s="125" t="s">
        <v>212</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205" t="s">
        <v>107</v>
      </c>
      <c r="B132" s="206"/>
      <c r="C132" s="206"/>
      <c r="D132" s="206"/>
      <c r="E132" s="207"/>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217</v>
      </c>
      <c r="D135" s="5"/>
      <c r="E135" s="5" t="s">
        <v>2</v>
      </c>
      <c r="F135" s="17" t="s">
        <v>14</v>
      </c>
      <c r="G135" s="12" t="s">
        <v>16</v>
      </c>
      <c r="H135" s="5"/>
      <c r="I135" s="5" t="s">
        <v>2</v>
      </c>
      <c r="J135" s="12" t="s">
        <v>202</v>
      </c>
      <c r="K135" s="12" t="s">
        <v>204</v>
      </c>
      <c r="L135" s="12" t="s">
        <v>205</v>
      </c>
      <c r="M135" s="12" t="s">
        <v>201</v>
      </c>
      <c r="N135" s="12" t="s">
        <v>206</v>
      </c>
      <c r="O135" s="12" t="s">
        <v>207</v>
      </c>
      <c r="P135" s="12" t="s">
        <v>208</v>
      </c>
      <c r="Q135" s="12" t="s">
        <v>210</v>
      </c>
      <c r="R135" s="12" t="s">
        <v>211</v>
      </c>
      <c r="S135" s="12" t="s">
        <v>213</v>
      </c>
      <c r="T135" s="12" t="s">
        <v>214</v>
      </c>
      <c r="U135" s="3" t="s">
        <v>215</v>
      </c>
    </row>
    <row r="136" spans="1:21" ht="30">
      <c r="A136" s="143" t="s">
        <v>106</v>
      </c>
      <c r="B136" s="5">
        <v>97</v>
      </c>
      <c r="C136" s="23">
        <v>0.2747875354107649</v>
      </c>
      <c r="D136" s="5"/>
      <c r="E136" s="43" t="s">
        <v>106</v>
      </c>
      <c r="F136" s="5">
        <v>947</v>
      </c>
      <c r="G136" s="29">
        <v>0.2747875354107649</v>
      </c>
      <c r="H136" s="5"/>
      <c r="I136" s="5" t="s">
        <v>106</v>
      </c>
      <c r="J136" s="149">
        <v>114</v>
      </c>
      <c r="K136" s="149">
        <v>114</v>
      </c>
      <c r="L136" s="149">
        <v>108</v>
      </c>
      <c r="M136" s="149">
        <v>107</v>
      </c>
      <c r="N136" s="149">
        <v>105</v>
      </c>
      <c r="O136" s="149">
        <v>116</v>
      </c>
      <c r="P136" s="149">
        <v>91</v>
      </c>
      <c r="Q136" s="149">
        <v>95</v>
      </c>
      <c r="R136" s="149">
        <v>97</v>
      </c>
      <c r="S136" s="149" t="s">
        <v>212</v>
      </c>
      <c r="T136" s="149" t="s">
        <v>212</v>
      </c>
      <c r="U136" s="149" t="s">
        <v>212</v>
      </c>
    </row>
    <row r="137" spans="1:21" ht="15">
      <c r="A137" s="18" t="s">
        <v>4</v>
      </c>
      <c r="B137" s="5">
        <v>40</v>
      </c>
      <c r="C137" s="23">
        <v>0.11331444759206799</v>
      </c>
      <c r="D137" s="5"/>
      <c r="E137" s="5" t="s">
        <v>4</v>
      </c>
      <c r="F137" s="5">
        <v>497</v>
      </c>
      <c r="G137" s="29">
        <v>0.11331444759206799</v>
      </c>
      <c r="H137" s="5"/>
      <c r="I137" s="5" t="s">
        <v>4</v>
      </c>
      <c r="J137" s="149">
        <v>62</v>
      </c>
      <c r="K137" s="149">
        <v>63</v>
      </c>
      <c r="L137" s="149">
        <v>53</v>
      </c>
      <c r="M137" s="149">
        <v>70</v>
      </c>
      <c r="N137" s="149">
        <v>55</v>
      </c>
      <c r="O137" s="149">
        <v>55</v>
      </c>
      <c r="P137" s="149">
        <v>61</v>
      </c>
      <c r="Q137" s="149">
        <v>38</v>
      </c>
      <c r="R137" s="149">
        <v>40</v>
      </c>
      <c r="S137" s="149" t="s">
        <v>212</v>
      </c>
      <c r="T137" s="149" t="s">
        <v>212</v>
      </c>
      <c r="U137" s="149" t="s">
        <v>212</v>
      </c>
    </row>
    <row r="138" spans="1:21" ht="15">
      <c r="A138" s="18" t="s">
        <v>5</v>
      </c>
      <c r="B138" s="5">
        <v>0</v>
      </c>
      <c r="C138" s="23">
        <v>0</v>
      </c>
      <c r="D138" s="5"/>
      <c r="E138" s="5" t="s">
        <v>5</v>
      </c>
      <c r="F138" s="5">
        <v>9</v>
      </c>
      <c r="G138" s="29">
        <v>0</v>
      </c>
      <c r="H138" s="5"/>
      <c r="I138" s="5" t="s">
        <v>5</v>
      </c>
      <c r="J138" s="149">
        <v>1</v>
      </c>
      <c r="K138" s="149">
        <v>2</v>
      </c>
      <c r="L138" s="149">
        <v>3</v>
      </c>
      <c r="M138" s="149">
        <v>1</v>
      </c>
      <c r="N138" s="149">
        <v>1</v>
      </c>
      <c r="O138" s="149">
        <v>1</v>
      </c>
      <c r="P138" s="149">
        <v>0</v>
      </c>
      <c r="Q138" s="149">
        <v>0</v>
      </c>
      <c r="R138" s="149">
        <v>0</v>
      </c>
      <c r="S138" s="149" t="s">
        <v>212</v>
      </c>
      <c r="T138" s="149" t="s">
        <v>212</v>
      </c>
      <c r="U138" s="149" t="s">
        <v>212</v>
      </c>
    </row>
    <row r="139" spans="1:21" ht="15">
      <c r="A139" s="18" t="s">
        <v>6</v>
      </c>
      <c r="B139" s="5">
        <v>1</v>
      </c>
      <c r="C139" s="23">
        <v>0.0028328611898017</v>
      </c>
      <c r="D139" s="5"/>
      <c r="E139" s="5" t="s">
        <v>6</v>
      </c>
      <c r="F139" s="5">
        <v>9</v>
      </c>
      <c r="G139" s="29">
        <v>0.0028328611898017</v>
      </c>
      <c r="H139" s="5"/>
      <c r="I139" s="5" t="s">
        <v>6</v>
      </c>
      <c r="J139" s="149">
        <v>2</v>
      </c>
      <c r="K139" s="149">
        <v>2</v>
      </c>
      <c r="L139" s="149">
        <v>0</v>
      </c>
      <c r="M139" s="149">
        <v>3</v>
      </c>
      <c r="N139" s="149">
        <v>0</v>
      </c>
      <c r="O139" s="149">
        <v>0</v>
      </c>
      <c r="P139" s="149">
        <v>0</v>
      </c>
      <c r="Q139" s="149">
        <v>1</v>
      </c>
      <c r="R139" s="149">
        <v>1</v>
      </c>
      <c r="S139" s="149" t="s">
        <v>212</v>
      </c>
      <c r="T139" s="149" t="s">
        <v>212</v>
      </c>
      <c r="U139" s="149" t="s">
        <v>212</v>
      </c>
    </row>
    <row r="140" spans="1:21" ht="15">
      <c r="A140" s="144" t="s">
        <v>103</v>
      </c>
      <c r="B140" s="5">
        <v>2</v>
      </c>
      <c r="C140" s="23">
        <v>0.0056657223796034</v>
      </c>
      <c r="D140" s="5"/>
      <c r="E140" s="34" t="s">
        <v>103</v>
      </c>
      <c r="F140" s="5">
        <v>27</v>
      </c>
      <c r="G140" s="29">
        <v>0.0056657223796034</v>
      </c>
      <c r="H140" s="5"/>
      <c r="I140" s="5" t="s">
        <v>103</v>
      </c>
      <c r="J140" s="149">
        <v>4</v>
      </c>
      <c r="K140" s="149">
        <v>4</v>
      </c>
      <c r="L140" s="149">
        <v>3</v>
      </c>
      <c r="M140" s="149">
        <v>1</v>
      </c>
      <c r="N140" s="149">
        <v>3</v>
      </c>
      <c r="O140" s="149">
        <v>3</v>
      </c>
      <c r="P140" s="149">
        <v>5</v>
      </c>
      <c r="Q140" s="149">
        <v>2</v>
      </c>
      <c r="R140" s="149">
        <v>2</v>
      </c>
      <c r="S140" s="149" t="s">
        <v>212</v>
      </c>
      <c r="T140" s="149" t="s">
        <v>212</v>
      </c>
      <c r="U140" s="149" t="s">
        <v>212</v>
      </c>
    </row>
    <row r="141" spans="1:21" ht="15">
      <c r="A141" s="18" t="s">
        <v>7</v>
      </c>
      <c r="B141" s="5">
        <v>0</v>
      </c>
      <c r="C141" s="23">
        <v>0</v>
      </c>
      <c r="D141" s="5"/>
      <c r="E141" s="5" t="s">
        <v>7</v>
      </c>
      <c r="F141" s="5">
        <v>44</v>
      </c>
      <c r="G141" s="29">
        <v>0</v>
      </c>
      <c r="H141" s="5"/>
      <c r="I141" s="5" t="s">
        <v>7</v>
      </c>
      <c r="J141" s="149">
        <v>21</v>
      </c>
      <c r="K141" s="149">
        <v>21</v>
      </c>
      <c r="L141" s="149">
        <v>2</v>
      </c>
      <c r="M141" s="149">
        <v>0</v>
      </c>
      <c r="N141" s="149">
        <v>0</v>
      </c>
      <c r="O141" s="149">
        <v>0</v>
      </c>
      <c r="P141" s="149">
        <v>0</v>
      </c>
      <c r="Q141" s="149">
        <v>0</v>
      </c>
      <c r="R141" s="149">
        <v>0</v>
      </c>
      <c r="S141" s="149" t="s">
        <v>212</v>
      </c>
      <c r="T141" s="149" t="s">
        <v>212</v>
      </c>
      <c r="U141" s="149" t="s">
        <v>212</v>
      </c>
    </row>
    <row r="142" spans="1:21" ht="15">
      <c r="A142" s="18" t="s">
        <v>8</v>
      </c>
      <c r="B142" s="5">
        <v>21</v>
      </c>
      <c r="C142" s="23">
        <v>0.059490084985835696</v>
      </c>
      <c r="D142" s="5"/>
      <c r="E142" s="5" t="s">
        <v>8</v>
      </c>
      <c r="F142" s="5">
        <v>221</v>
      </c>
      <c r="G142" s="29">
        <v>0.059490084985835696</v>
      </c>
      <c r="H142" s="5"/>
      <c r="I142" s="5" t="s">
        <v>8</v>
      </c>
      <c r="J142" s="149">
        <v>21</v>
      </c>
      <c r="K142" s="149">
        <v>22</v>
      </c>
      <c r="L142" s="149">
        <v>16</v>
      </c>
      <c r="M142" s="149">
        <v>28</v>
      </c>
      <c r="N142" s="149">
        <v>40</v>
      </c>
      <c r="O142" s="149">
        <v>41</v>
      </c>
      <c r="P142" s="149">
        <v>10</v>
      </c>
      <c r="Q142" s="149">
        <v>22</v>
      </c>
      <c r="R142" s="149">
        <v>21</v>
      </c>
      <c r="S142" s="149" t="s">
        <v>212</v>
      </c>
      <c r="T142" s="149" t="s">
        <v>212</v>
      </c>
      <c r="U142" s="149" t="s">
        <v>212</v>
      </c>
    </row>
    <row r="143" spans="1:21" ht="15">
      <c r="A143" s="18" t="s">
        <v>9</v>
      </c>
      <c r="B143" s="5">
        <v>34</v>
      </c>
      <c r="C143" s="23">
        <v>0.09631728045325778</v>
      </c>
      <c r="D143" s="5"/>
      <c r="E143" s="5" t="s">
        <v>9</v>
      </c>
      <c r="F143" s="5">
        <v>349</v>
      </c>
      <c r="G143" s="29">
        <v>0.09631728045325778</v>
      </c>
      <c r="H143" s="5"/>
      <c r="I143" s="5" t="s">
        <v>9</v>
      </c>
      <c r="J143" s="149">
        <v>51</v>
      </c>
      <c r="K143" s="149">
        <v>51</v>
      </c>
      <c r="L143" s="149">
        <v>31</v>
      </c>
      <c r="M143" s="149">
        <v>43</v>
      </c>
      <c r="N143" s="149">
        <v>35</v>
      </c>
      <c r="O143" s="149">
        <v>37</v>
      </c>
      <c r="P143" s="149">
        <v>33</v>
      </c>
      <c r="Q143" s="149">
        <v>34</v>
      </c>
      <c r="R143" s="149">
        <v>34</v>
      </c>
      <c r="S143" s="149" t="s">
        <v>212</v>
      </c>
      <c r="T143" s="149" t="s">
        <v>212</v>
      </c>
      <c r="U143" s="149" t="s">
        <v>212</v>
      </c>
    </row>
    <row r="144" spans="1:21" ht="15">
      <c r="A144" s="18" t="s">
        <v>10</v>
      </c>
      <c r="B144" s="5">
        <v>27</v>
      </c>
      <c r="C144" s="23">
        <v>0.0764872521246459</v>
      </c>
      <c r="D144" s="5"/>
      <c r="E144" s="5" t="s">
        <v>10</v>
      </c>
      <c r="F144" s="5">
        <v>380</v>
      </c>
      <c r="G144" s="29">
        <v>0.0764872521246459</v>
      </c>
      <c r="H144" s="5"/>
      <c r="I144" s="5" t="s">
        <v>10</v>
      </c>
      <c r="J144" s="149">
        <v>75</v>
      </c>
      <c r="K144" s="149">
        <v>75</v>
      </c>
      <c r="L144" s="149">
        <v>35</v>
      </c>
      <c r="M144" s="149">
        <v>30</v>
      </c>
      <c r="N144" s="149">
        <v>37</v>
      </c>
      <c r="O144" s="149">
        <v>37</v>
      </c>
      <c r="P144" s="149">
        <v>39</v>
      </c>
      <c r="Q144" s="149">
        <v>25</v>
      </c>
      <c r="R144" s="149">
        <v>27</v>
      </c>
      <c r="S144" s="149" t="s">
        <v>212</v>
      </c>
      <c r="T144" s="149" t="s">
        <v>212</v>
      </c>
      <c r="U144" s="149" t="s">
        <v>212</v>
      </c>
    </row>
    <row r="145" spans="1:21" ht="30">
      <c r="A145" s="143" t="s">
        <v>105</v>
      </c>
      <c r="B145" s="5">
        <v>61</v>
      </c>
      <c r="C145" s="23">
        <v>0.17280453257790368</v>
      </c>
      <c r="D145" s="5"/>
      <c r="E145" s="43" t="s">
        <v>105</v>
      </c>
      <c r="F145" s="5">
        <v>448</v>
      </c>
      <c r="G145" s="29">
        <v>0.17280453257790368</v>
      </c>
      <c r="H145" s="5"/>
      <c r="I145" s="5" t="s">
        <v>105</v>
      </c>
      <c r="J145" s="149">
        <v>9</v>
      </c>
      <c r="K145" s="149">
        <v>9</v>
      </c>
      <c r="L145" s="149">
        <v>45</v>
      </c>
      <c r="M145" s="149">
        <v>66</v>
      </c>
      <c r="N145" s="149">
        <v>61</v>
      </c>
      <c r="O145" s="149">
        <v>67</v>
      </c>
      <c r="P145" s="149">
        <v>72</v>
      </c>
      <c r="Q145" s="149">
        <v>58</v>
      </c>
      <c r="R145" s="149">
        <v>61</v>
      </c>
      <c r="S145" s="149" t="s">
        <v>212</v>
      </c>
      <c r="T145" s="149" t="s">
        <v>212</v>
      </c>
      <c r="U145" s="149" t="s">
        <v>212</v>
      </c>
    </row>
    <row r="146" spans="1:21" ht="15">
      <c r="A146" s="18" t="s">
        <v>12</v>
      </c>
      <c r="B146" s="5">
        <v>8</v>
      </c>
      <c r="C146" s="23">
        <v>0.0226628895184136</v>
      </c>
      <c r="D146" s="5"/>
      <c r="E146" s="5" t="s">
        <v>12</v>
      </c>
      <c r="F146" s="5">
        <v>82</v>
      </c>
      <c r="G146" s="29">
        <v>0.0226628895184136</v>
      </c>
      <c r="H146" s="5"/>
      <c r="I146" s="5" t="s">
        <v>12</v>
      </c>
      <c r="J146" s="149">
        <v>17</v>
      </c>
      <c r="K146" s="149">
        <v>17</v>
      </c>
      <c r="L146" s="149">
        <v>4</v>
      </c>
      <c r="M146" s="149">
        <v>8</v>
      </c>
      <c r="N146" s="149">
        <v>7</v>
      </c>
      <c r="O146" s="149">
        <v>8</v>
      </c>
      <c r="P146" s="149">
        <v>5</v>
      </c>
      <c r="Q146" s="149">
        <v>8</v>
      </c>
      <c r="R146" s="149">
        <v>8</v>
      </c>
      <c r="S146" s="149" t="s">
        <v>212</v>
      </c>
      <c r="T146" s="149" t="s">
        <v>212</v>
      </c>
      <c r="U146" s="149" t="s">
        <v>212</v>
      </c>
    </row>
    <row r="147" spans="1:21" ht="15">
      <c r="A147" s="18" t="s">
        <v>48</v>
      </c>
      <c r="B147" s="5">
        <v>16</v>
      </c>
      <c r="C147" s="23">
        <v>0.0453257790368272</v>
      </c>
      <c r="D147" s="5"/>
      <c r="E147" s="5" t="s">
        <v>48</v>
      </c>
      <c r="F147" s="5">
        <v>118</v>
      </c>
      <c r="G147" s="29">
        <v>0.0453257790368272</v>
      </c>
      <c r="H147" s="5"/>
      <c r="I147" s="5" t="s">
        <v>48</v>
      </c>
      <c r="J147" s="149">
        <v>9</v>
      </c>
      <c r="K147" s="149">
        <v>9</v>
      </c>
      <c r="L147" s="149">
        <v>7</v>
      </c>
      <c r="M147" s="149">
        <v>18</v>
      </c>
      <c r="N147" s="149">
        <v>14</v>
      </c>
      <c r="O147" s="149">
        <v>15</v>
      </c>
      <c r="P147" s="149">
        <v>14</v>
      </c>
      <c r="Q147" s="149">
        <v>16</v>
      </c>
      <c r="R147" s="149">
        <v>16</v>
      </c>
      <c r="S147" s="149" t="s">
        <v>212</v>
      </c>
      <c r="T147" s="149" t="s">
        <v>212</v>
      </c>
      <c r="U147" s="149" t="s">
        <v>212</v>
      </c>
    </row>
    <row r="148" spans="1:21" ht="30">
      <c r="A148" s="143" t="s">
        <v>104</v>
      </c>
      <c r="B148" s="5">
        <v>13</v>
      </c>
      <c r="C148" s="23">
        <v>0.036827195467422094</v>
      </c>
      <c r="D148" s="5"/>
      <c r="E148" s="43" t="s">
        <v>104</v>
      </c>
      <c r="F148" s="5">
        <v>139</v>
      </c>
      <c r="G148" s="29">
        <v>0.036827195467422094</v>
      </c>
      <c r="H148" s="5"/>
      <c r="I148" s="5" t="s">
        <v>104</v>
      </c>
      <c r="J148" s="149">
        <v>23</v>
      </c>
      <c r="K148" s="149">
        <v>24</v>
      </c>
      <c r="L148" s="149">
        <v>16</v>
      </c>
      <c r="M148" s="149">
        <v>14</v>
      </c>
      <c r="N148" s="149">
        <v>11</v>
      </c>
      <c r="O148" s="149">
        <v>12</v>
      </c>
      <c r="P148" s="149">
        <v>12</v>
      </c>
      <c r="Q148" s="149">
        <v>14</v>
      </c>
      <c r="R148" s="149">
        <v>13</v>
      </c>
      <c r="S148" s="149" t="s">
        <v>212</v>
      </c>
      <c r="T148" s="149" t="s">
        <v>212</v>
      </c>
      <c r="U148" s="149" t="s">
        <v>212</v>
      </c>
    </row>
    <row r="149" spans="1:21" ht="15">
      <c r="A149" s="18" t="s">
        <v>13</v>
      </c>
      <c r="B149" s="5">
        <v>33</v>
      </c>
      <c r="C149" s="23">
        <v>0.09348441926345609</v>
      </c>
      <c r="D149" s="5"/>
      <c r="E149" s="5" t="s">
        <v>13</v>
      </c>
      <c r="F149" s="5">
        <v>1104</v>
      </c>
      <c r="G149" s="29">
        <v>0.09348441926345609</v>
      </c>
      <c r="H149" s="5"/>
      <c r="I149" s="5" t="s">
        <v>13</v>
      </c>
      <c r="J149" s="149">
        <v>409</v>
      </c>
      <c r="K149" s="149">
        <v>413</v>
      </c>
      <c r="L149" s="149">
        <v>28</v>
      </c>
      <c r="M149" s="149">
        <v>34</v>
      </c>
      <c r="N149" s="149">
        <v>58</v>
      </c>
      <c r="O149" s="149">
        <v>58</v>
      </c>
      <c r="P149" s="149">
        <v>39</v>
      </c>
      <c r="Q149" s="149">
        <v>32</v>
      </c>
      <c r="R149" s="149">
        <v>33</v>
      </c>
      <c r="S149" s="149" t="s">
        <v>212</v>
      </c>
      <c r="T149" s="149" t="s">
        <v>212</v>
      </c>
      <c r="U149" s="149" t="s">
        <v>212</v>
      </c>
    </row>
    <row r="150" spans="1:21" ht="15">
      <c r="A150" s="144" t="s">
        <v>0</v>
      </c>
      <c r="B150" s="5">
        <v>353</v>
      </c>
      <c r="C150" s="23">
        <v>1</v>
      </c>
      <c r="D150" s="5"/>
      <c r="E150" s="34" t="s">
        <v>0</v>
      </c>
      <c r="F150" s="5">
        <v>4374</v>
      </c>
      <c r="G150" s="29">
        <v>1</v>
      </c>
      <c r="H150" s="5"/>
      <c r="I150" s="5" t="s">
        <v>0</v>
      </c>
      <c r="J150" s="21">
        <v>818</v>
      </c>
      <c r="K150" s="21">
        <v>826</v>
      </c>
      <c r="L150" s="21">
        <v>351</v>
      </c>
      <c r="M150" s="21">
        <v>423</v>
      </c>
      <c r="N150" s="21">
        <v>427</v>
      </c>
      <c r="O150" s="21">
        <v>450</v>
      </c>
      <c r="P150" s="21">
        <v>381</v>
      </c>
      <c r="Q150" s="21">
        <v>345</v>
      </c>
      <c r="R150" s="21">
        <v>353</v>
      </c>
      <c r="S150" s="21">
        <v>0</v>
      </c>
      <c r="T150" s="21">
        <v>0</v>
      </c>
      <c r="U150" s="21">
        <v>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02" t="s">
        <v>108</v>
      </c>
      <c r="C153" s="203"/>
      <c r="D153" s="203"/>
      <c r="E153" s="203"/>
      <c r="F153" s="203"/>
      <c r="G153" s="204"/>
    </row>
    <row r="154" s="36" customFormat="1" ht="15"/>
    <row r="155" spans="1:10" s="39" customFormat="1" ht="45">
      <c r="A155" s="37"/>
      <c r="B155" s="38" t="s">
        <v>18</v>
      </c>
      <c r="C155" s="38" t="s">
        <v>190</v>
      </c>
      <c r="D155" s="38" t="s">
        <v>189</v>
      </c>
      <c r="F155" s="38" t="s">
        <v>18</v>
      </c>
      <c r="G155" s="38" t="s">
        <v>64</v>
      </c>
      <c r="H155" s="38" t="s">
        <v>65</v>
      </c>
      <c r="J155" s="166" t="s">
        <v>194</v>
      </c>
    </row>
    <row r="156" spans="1:10" s="39" customFormat="1" ht="15">
      <c r="A156" s="37"/>
      <c r="B156" s="38">
        <v>1</v>
      </c>
      <c r="C156" s="38">
        <v>6</v>
      </c>
      <c r="D156" s="162">
        <v>5</v>
      </c>
      <c r="F156" s="38">
        <v>1</v>
      </c>
      <c r="G156" s="38">
        <v>0</v>
      </c>
      <c r="H156" s="38">
        <v>0</v>
      </c>
      <c r="J156" s="167">
        <v>6</v>
      </c>
    </row>
    <row r="157" spans="1:10" s="39" customFormat="1" ht="15">
      <c r="A157" s="37"/>
      <c r="B157" s="38">
        <v>2</v>
      </c>
      <c r="C157" s="38">
        <v>5</v>
      </c>
      <c r="D157" s="162">
        <v>1</v>
      </c>
      <c r="F157" s="38">
        <v>2</v>
      </c>
      <c r="G157" s="38">
        <v>0</v>
      </c>
      <c r="H157" s="38">
        <v>0</v>
      </c>
      <c r="J157" s="167">
        <v>10</v>
      </c>
    </row>
    <row r="158" spans="1:10" s="39" customFormat="1" ht="15">
      <c r="A158" s="37"/>
      <c r="B158" s="38">
        <v>3</v>
      </c>
      <c r="C158" s="38">
        <v>5</v>
      </c>
      <c r="D158" s="162">
        <v>5</v>
      </c>
      <c r="F158" s="38">
        <v>3</v>
      </c>
      <c r="G158" s="38">
        <v>0</v>
      </c>
      <c r="H158" s="38">
        <v>2</v>
      </c>
      <c r="J158" s="167">
        <v>15</v>
      </c>
    </row>
    <row r="159" spans="1:10" s="39" customFormat="1" ht="15">
      <c r="A159" s="37"/>
      <c r="B159" s="38">
        <v>4</v>
      </c>
      <c r="C159" s="38">
        <v>7</v>
      </c>
      <c r="D159" s="162">
        <v>5</v>
      </c>
      <c r="F159" s="38">
        <v>4</v>
      </c>
      <c r="G159" s="38">
        <v>1</v>
      </c>
      <c r="H159" s="38">
        <v>2</v>
      </c>
      <c r="J159" s="167">
        <v>28</v>
      </c>
    </row>
    <row r="160" spans="1:10" s="39" customFormat="1" ht="15">
      <c r="A160" s="37"/>
      <c r="B160" s="38">
        <v>5</v>
      </c>
      <c r="C160" s="38">
        <v>7</v>
      </c>
      <c r="D160" s="162">
        <v>6</v>
      </c>
      <c r="F160" s="38">
        <v>5</v>
      </c>
      <c r="G160" s="38">
        <v>3</v>
      </c>
      <c r="H160" s="38">
        <v>2</v>
      </c>
      <c r="J160" s="167">
        <v>35</v>
      </c>
    </row>
    <row r="161" spans="1:10" s="39" customFormat="1" ht="15">
      <c r="A161" s="37"/>
      <c r="B161" s="38">
        <v>6</v>
      </c>
      <c r="C161" s="38">
        <v>9</v>
      </c>
      <c r="D161" s="162">
        <v>6</v>
      </c>
      <c r="F161" s="38">
        <v>6</v>
      </c>
      <c r="G161" s="38">
        <v>4</v>
      </c>
      <c r="H161" s="38">
        <v>7</v>
      </c>
      <c r="J161" s="167">
        <v>54</v>
      </c>
    </row>
    <row r="162" spans="1:10" s="39" customFormat="1" ht="15">
      <c r="A162" s="37"/>
      <c r="B162" s="38">
        <v>7</v>
      </c>
      <c r="C162" s="38">
        <v>14</v>
      </c>
      <c r="D162" s="162">
        <v>10</v>
      </c>
      <c r="F162" s="38">
        <v>7</v>
      </c>
      <c r="G162" s="38">
        <v>1</v>
      </c>
      <c r="H162" s="38">
        <v>3</v>
      </c>
      <c r="J162" s="167">
        <v>98</v>
      </c>
    </row>
    <row r="163" spans="1:10" s="39" customFormat="1" ht="15">
      <c r="A163" s="37"/>
      <c r="B163" s="38">
        <v>8</v>
      </c>
      <c r="C163" s="38">
        <v>17</v>
      </c>
      <c r="D163" s="162">
        <v>15</v>
      </c>
      <c r="F163" s="38">
        <v>8</v>
      </c>
      <c r="G163" s="38">
        <v>4</v>
      </c>
      <c r="H163" s="38">
        <v>4</v>
      </c>
      <c r="J163" s="167">
        <v>136</v>
      </c>
    </row>
    <row r="164" spans="1:10" s="39" customFormat="1" ht="15">
      <c r="A164" s="37"/>
      <c r="B164" s="38">
        <v>9</v>
      </c>
      <c r="C164" s="38">
        <v>29</v>
      </c>
      <c r="D164" s="162">
        <v>30</v>
      </c>
      <c r="F164" s="38">
        <v>9</v>
      </c>
      <c r="G164" s="38">
        <v>4</v>
      </c>
      <c r="H164" s="38">
        <v>4</v>
      </c>
      <c r="J164" s="167">
        <v>261</v>
      </c>
    </row>
    <row r="165" spans="1:10" s="39" customFormat="1" ht="15">
      <c r="A165" s="37"/>
      <c r="B165" s="38">
        <v>10</v>
      </c>
      <c r="C165" s="38">
        <v>35</v>
      </c>
      <c r="D165" s="162">
        <v>34</v>
      </c>
      <c r="F165" s="38">
        <v>10</v>
      </c>
      <c r="G165" s="38">
        <v>3</v>
      </c>
      <c r="H165" s="38">
        <v>1</v>
      </c>
      <c r="J165" s="167">
        <v>350</v>
      </c>
    </row>
    <row r="166" spans="1:10" s="39" customFormat="1" ht="15">
      <c r="A166" s="37"/>
      <c r="B166" s="38">
        <v>11</v>
      </c>
      <c r="C166" s="38">
        <v>24</v>
      </c>
      <c r="D166" s="162">
        <v>22</v>
      </c>
      <c r="F166" s="38">
        <v>11</v>
      </c>
      <c r="G166" s="38">
        <v>3</v>
      </c>
      <c r="H166" s="38">
        <v>0</v>
      </c>
      <c r="J166" s="167">
        <v>264</v>
      </c>
    </row>
    <row r="167" spans="1:10" s="39" customFormat="1" ht="15">
      <c r="A167" s="37"/>
      <c r="B167" s="38">
        <v>12</v>
      </c>
      <c r="C167" s="38">
        <v>41</v>
      </c>
      <c r="D167" s="162">
        <v>36</v>
      </c>
      <c r="F167" s="38">
        <v>12</v>
      </c>
      <c r="G167" s="38">
        <v>1</v>
      </c>
      <c r="H167" s="38">
        <v>1</v>
      </c>
      <c r="J167" s="167">
        <v>492</v>
      </c>
    </row>
    <row r="168" spans="1:10" s="39" customFormat="1" ht="15">
      <c r="A168" s="37"/>
      <c r="B168" s="38">
        <v>13</v>
      </c>
      <c r="C168" s="38">
        <v>30</v>
      </c>
      <c r="D168" s="162">
        <v>27</v>
      </c>
      <c r="F168" s="38">
        <v>13</v>
      </c>
      <c r="G168" s="38">
        <v>3</v>
      </c>
      <c r="H168" s="38">
        <v>1</v>
      </c>
      <c r="J168" s="167">
        <v>390</v>
      </c>
    </row>
    <row r="169" spans="1:10" s="39" customFormat="1" ht="15">
      <c r="A169" s="37"/>
      <c r="B169" s="38">
        <v>14</v>
      </c>
      <c r="C169" s="38">
        <v>27</v>
      </c>
      <c r="D169" s="162">
        <v>26</v>
      </c>
      <c r="F169" s="38">
        <v>14</v>
      </c>
      <c r="G169" s="38">
        <v>1</v>
      </c>
      <c r="H169" s="38">
        <v>2</v>
      </c>
      <c r="J169" s="167">
        <v>378</v>
      </c>
    </row>
    <row r="170" spans="1:10" s="39" customFormat="1" ht="15">
      <c r="A170" s="37"/>
      <c r="B170" s="38">
        <v>15</v>
      </c>
      <c r="C170" s="38">
        <v>21</v>
      </c>
      <c r="D170" s="162">
        <v>21</v>
      </c>
      <c r="F170" s="38">
        <v>15</v>
      </c>
      <c r="G170" s="38">
        <v>0</v>
      </c>
      <c r="H170" s="38">
        <v>1</v>
      </c>
      <c r="J170" s="167">
        <v>315</v>
      </c>
    </row>
    <row r="171" spans="1:10" s="39" customFormat="1" ht="15">
      <c r="A171" s="37"/>
      <c r="B171" s="38">
        <v>16</v>
      </c>
      <c r="C171" s="38">
        <v>9</v>
      </c>
      <c r="D171" s="162">
        <v>7</v>
      </c>
      <c r="F171" s="38">
        <v>16</v>
      </c>
      <c r="G171" s="38">
        <v>0</v>
      </c>
      <c r="H171" s="38">
        <v>0</v>
      </c>
      <c r="J171" s="167">
        <v>144</v>
      </c>
    </row>
    <row r="172" spans="1:10" s="39" customFormat="1" ht="15">
      <c r="A172" s="37"/>
      <c r="B172" s="38">
        <v>17</v>
      </c>
      <c r="C172" s="38">
        <v>6</v>
      </c>
      <c r="D172" s="162">
        <v>6</v>
      </c>
      <c r="F172" s="38">
        <v>17</v>
      </c>
      <c r="G172" s="38">
        <v>1</v>
      </c>
      <c r="H172" s="38">
        <v>1</v>
      </c>
      <c r="J172" s="167">
        <v>102</v>
      </c>
    </row>
    <row r="173" spans="1:10" s="39" customFormat="1" ht="15">
      <c r="A173" s="37"/>
      <c r="B173" s="38">
        <v>18</v>
      </c>
      <c r="C173" s="38">
        <v>3</v>
      </c>
      <c r="D173" s="162">
        <v>3</v>
      </c>
      <c r="F173" s="38">
        <v>18</v>
      </c>
      <c r="G173" s="38">
        <v>0</v>
      </c>
      <c r="H173" s="38">
        <v>0</v>
      </c>
      <c r="J173" s="167">
        <v>54</v>
      </c>
    </row>
    <row r="174" spans="1:10" s="39" customFormat="1" ht="15">
      <c r="A174" s="37"/>
      <c r="B174" s="38" t="s">
        <v>66</v>
      </c>
      <c r="C174" s="38">
        <v>9</v>
      </c>
      <c r="D174" s="162">
        <v>9</v>
      </c>
      <c r="F174" s="38">
        <v>19</v>
      </c>
      <c r="G174" s="38">
        <v>1</v>
      </c>
      <c r="H174" s="38">
        <v>0</v>
      </c>
      <c r="J174" s="167">
        <v>171</v>
      </c>
    </row>
    <row r="175" spans="1:10" s="39" customFormat="1" ht="15">
      <c r="A175" s="37"/>
      <c r="B175" s="37"/>
      <c r="C175" s="37">
        <v>304</v>
      </c>
      <c r="D175" s="37">
        <v>274</v>
      </c>
      <c r="F175" s="38">
        <v>20</v>
      </c>
      <c r="G175" s="38">
        <v>0</v>
      </c>
      <c r="H175" s="38">
        <v>0</v>
      </c>
      <c r="J175" s="167">
        <v>3303</v>
      </c>
    </row>
    <row r="176" spans="1:10" s="39" customFormat="1" ht="15">
      <c r="A176" s="37"/>
      <c r="B176" s="37"/>
      <c r="C176" s="37"/>
      <c r="D176" s="37"/>
      <c r="F176" s="38">
        <v>21</v>
      </c>
      <c r="G176" s="38">
        <v>1</v>
      </c>
      <c r="H176" s="38">
        <v>0</v>
      </c>
      <c r="J176" s="168">
        <v>3668</v>
      </c>
    </row>
    <row r="177" spans="2:10" s="39" customFormat="1" ht="15">
      <c r="B177" s="200" t="s">
        <v>68</v>
      </c>
      <c r="C177" s="201"/>
      <c r="D177" s="42">
        <v>10.948837496526384</v>
      </c>
      <c r="F177" s="38">
        <v>22</v>
      </c>
      <c r="G177" s="38">
        <v>1</v>
      </c>
      <c r="H177" s="38">
        <v>0</v>
      </c>
      <c r="J177" s="169">
        <v>90</v>
      </c>
    </row>
    <row r="178" spans="1:8" s="39" customFormat="1" ht="15">
      <c r="A178" s="37"/>
      <c r="B178" s="37" t="s">
        <v>188</v>
      </c>
      <c r="C178" s="37"/>
      <c r="D178" s="42">
        <v>11.076850094876662</v>
      </c>
      <c r="F178" s="38">
        <v>23</v>
      </c>
      <c r="G178" s="38">
        <v>0</v>
      </c>
      <c r="H178" s="38">
        <v>0</v>
      </c>
    </row>
    <row r="179" spans="1:10" s="39" customFormat="1" ht="15">
      <c r="A179" s="37"/>
      <c r="B179" s="37"/>
      <c r="C179" s="37"/>
      <c r="D179" s="37"/>
      <c r="F179" s="38">
        <v>24</v>
      </c>
      <c r="G179" s="38">
        <v>0</v>
      </c>
      <c r="H179" s="38">
        <v>0</v>
      </c>
      <c r="J179" s="170" t="s">
        <v>238</v>
      </c>
    </row>
    <row r="180" spans="1:10" s="39" customFormat="1" ht="15">
      <c r="A180" s="37"/>
      <c r="B180" s="37"/>
      <c r="C180" s="37"/>
      <c r="D180" s="37"/>
      <c r="F180" s="38">
        <v>25</v>
      </c>
      <c r="G180" s="38">
        <v>0</v>
      </c>
      <c r="H180" s="38">
        <v>1</v>
      </c>
      <c r="J180" s="36" t="s">
        <v>239</v>
      </c>
    </row>
    <row r="181" spans="6:10" s="39" customFormat="1" ht="15">
      <c r="F181" s="38">
        <v>26</v>
      </c>
      <c r="G181" s="38">
        <v>0</v>
      </c>
      <c r="H181" s="38">
        <v>0</v>
      </c>
      <c r="J181" s="36" t="s">
        <v>240</v>
      </c>
    </row>
    <row r="182" spans="6:8" ht="15">
      <c r="F182" s="38">
        <v>27</v>
      </c>
      <c r="G182" s="38">
        <v>0</v>
      </c>
      <c r="H182" s="38">
        <v>0</v>
      </c>
    </row>
    <row r="183" spans="6:8" ht="15">
      <c r="F183" s="38">
        <v>28</v>
      </c>
      <c r="G183" s="38">
        <v>0</v>
      </c>
      <c r="H183" s="38">
        <v>0</v>
      </c>
    </row>
    <row r="184" spans="6:8" ht="15">
      <c r="F184" s="38">
        <v>29</v>
      </c>
      <c r="G184" s="38">
        <v>0</v>
      </c>
      <c r="H184" s="38">
        <v>0</v>
      </c>
    </row>
    <row r="185" spans="6:8" ht="15">
      <c r="F185" s="38">
        <v>30</v>
      </c>
      <c r="G185" s="38">
        <v>0</v>
      </c>
      <c r="H185" s="38">
        <v>0</v>
      </c>
    </row>
  </sheetData>
  <sheetProtection/>
  <mergeCells count="14">
    <mergeCell ref="I2:L2"/>
    <mergeCell ref="E46:G46"/>
    <mergeCell ref="A102:G102"/>
    <mergeCell ref="A117:G117"/>
    <mergeCell ref="A87:G87"/>
    <mergeCell ref="A65:G65"/>
    <mergeCell ref="A46:C46"/>
    <mergeCell ref="R30:W30"/>
    <mergeCell ref="B177:C177"/>
    <mergeCell ref="B153:G153"/>
    <mergeCell ref="A132:E132"/>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4" t="str">
        <f>Data!R34&amp;"1"</f>
        <v>CSA Monthly Report for March 2014, Report 1</v>
      </c>
      <c r="B1" s="185"/>
      <c r="C1" s="185"/>
      <c r="D1" s="185"/>
      <c r="E1" s="185"/>
      <c r="F1" s="185"/>
      <c r="G1" s="185"/>
      <c r="H1" s="185"/>
      <c r="I1" s="185"/>
      <c r="J1" s="185"/>
      <c r="K1" s="185"/>
      <c r="L1" s="185"/>
      <c r="M1" s="185"/>
      <c r="N1" s="185"/>
      <c r="O1" s="185"/>
      <c r="P1" s="185"/>
      <c r="Q1" s="185"/>
      <c r="R1" s="186"/>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Mar-14 (%)</v>
      </c>
      <c r="D28" s="71">
        <f>Data!C69</f>
        <v>0.19428571428571428</v>
      </c>
      <c r="E28" s="71">
        <f>Data!C70</f>
        <v>0.12428571428571429</v>
      </c>
      <c r="F28" s="71">
        <f>Data!C71</f>
        <v>0.005714285714285714</v>
      </c>
      <c r="G28" s="71">
        <f>Data!C72</f>
        <v>0.002857142857142857</v>
      </c>
      <c r="H28" s="71">
        <f>Data!C73</f>
        <v>0.018571428571428572</v>
      </c>
      <c r="I28" s="71">
        <f>Data!C74</f>
        <v>0</v>
      </c>
      <c r="J28" s="71">
        <f>Data!C75</f>
        <v>0.09714285714285714</v>
      </c>
      <c r="K28" s="71">
        <f>Data!C76</f>
        <v>0.12571428571428572</v>
      </c>
      <c r="L28" s="71">
        <f>Data!C77</f>
        <v>0.09571428571428571</v>
      </c>
      <c r="M28" s="71">
        <f>Data!C78</f>
        <v>0.12857142857142856</v>
      </c>
      <c r="N28" s="71">
        <f>Data!C79</f>
        <v>0.02</v>
      </c>
      <c r="O28" s="71">
        <f>Data!C80</f>
        <v>0.05</v>
      </c>
      <c r="P28" s="71">
        <f>Data!C81</f>
        <v>0.02857142857142857</v>
      </c>
      <c r="Q28" s="71">
        <f>Data!C82</f>
        <v>0.10857142857142857</v>
      </c>
      <c r="R28" s="72"/>
    </row>
    <row r="29" spans="1:18" ht="15">
      <c r="A29" s="60"/>
      <c r="B29" s="73" t="s">
        <v>39</v>
      </c>
      <c r="C29" s="74" t="s">
        <v>44</v>
      </c>
      <c r="D29" s="71">
        <f>Data!G69</f>
        <v>0.21503017004936917</v>
      </c>
      <c r="E29" s="71">
        <f>Data!G70</f>
        <v>0.1534101298226367</v>
      </c>
      <c r="F29" s="71">
        <f>Data!G71</f>
        <v>0.003474126897056135</v>
      </c>
      <c r="G29" s="71">
        <f>Data!G72</f>
        <v>0.004936917169500823</v>
      </c>
      <c r="H29" s="71">
        <f>Data!G73</f>
        <v>0.014627902724446883</v>
      </c>
      <c r="I29" s="71">
        <f>Data!G74</f>
        <v>0.0007313951362223441</v>
      </c>
      <c r="J29" s="71">
        <f>Data!G75</f>
        <v>0.06344852806728835</v>
      </c>
      <c r="K29" s="71">
        <f>Data!G76</f>
        <v>0.09782409946973852</v>
      </c>
      <c r="L29" s="71">
        <f>Data!G77</f>
        <v>0.08264765039312488</v>
      </c>
      <c r="M29" s="71">
        <f>Data!G78</f>
        <v>0.16108977875297129</v>
      </c>
      <c r="N29" s="71">
        <f>Data!G79</f>
        <v>0.020479063814225637</v>
      </c>
      <c r="O29" s="71">
        <f>Data!G80</f>
        <v>0.045895044797952096</v>
      </c>
      <c r="P29" s="71">
        <f>Data!G81</f>
        <v>0.03163283964161638</v>
      </c>
      <c r="Q29" s="71">
        <f>Data!G82</f>
        <v>0.1047723532638508</v>
      </c>
      <c r="R29" s="67" t="s">
        <v>0</v>
      </c>
    </row>
    <row r="30" spans="1:18" ht="15">
      <c r="A30" s="60"/>
      <c r="B30" s="75"/>
      <c r="C30" s="70" t="str">
        <f>Data!C68</f>
        <v>Youth</v>
      </c>
      <c r="D30" s="76">
        <f>Data!B69</f>
        <v>136</v>
      </c>
      <c r="E30" s="76">
        <f>Data!B70</f>
        <v>87</v>
      </c>
      <c r="F30" s="76">
        <f>Data!B71</f>
        <v>4</v>
      </c>
      <c r="G30" s="76">
        <f>Data!B72</f>
        <v>2</v>
      </c>
      <c r="H30" s="77">
        <f>Data!B73</f>
        <v>13</v>
      </c>
      <c r="I30" s="76">
        <f>Data!B74</f>
        <v>0</v>
      </c>
      <c r="J30" s="76">
        <f>Data!B75</f>
        <v>68</v>
      </c>
      <c r="K30" s="76">
        <f>Data!B76</f>
        <v>88</v>
      </c>
      <c r="L30" s="76">
        <f>Data!B77</f>
        <v>67</v>
      </c>
      <c r="M30" s="76">
        <f>Data!B78</f>
        <v>90</v>
      </c>
      <c r="N30" s="76">
        <f>Data!B79</f>
        <v>14</v>
      </c>
      <c r="O30" s="76">
        <f>Data!B80</f>
        <v>35</v>
      </c>
      <c r="P30" s="76">
        <f>Data!B81</f>
        <v>20</v>
      </c>
      <c r="Q30" s="76">
        <f>Data!B82</f>
        <v>76</v>
      </c>
      <c r="R30" s="76">
        <f>Data!B83</f>
        <v>700</v>
      </c>
    </row>
    <row r="31" spans="1:18" ht="15">
      <c r="A31" s="60"/>
      <c r="B31" s="75"/>
      <c r="C31" s="74" t="s">
        <v>38</v>
      </c>
      <c r="D31" s="76">
        <f>Data!F69</f>
        <v>1176</v>
      </c>
      <c r="E31" s="76">
        <f>Data!F70</f>
        <v>839</v>
      </c>
      <c r="F31" s="76">
        <f>Data!F71</f>
        <v>19</v>
      </c>
      <c r="G31" s="76">
        <f>Data!F72</f>
        <v>27</v>
      </c>
      <c r="H31" s="77">
        <f>Data!F73</f>
        <v>80</v>
      </c>
      <c r="I31" s="76">
        <f>Data!F74</f>
        <v>4</v>
      </c>
      <c r="J31" s="76">
        <f>Data!F75</f>
        <v>347</v>
      </c>
      <c r="K31" s="76">
        <f>Data!F76</f>
        <v>535</v>
      </c>
      <c r="L31" s="76">
        <f>Data!F77</f>
        <v>452</v>
      </c>
      <c r="M31" s="76">
        <f>Data!F78</f>
        <v>881</v>
      </c>
      <c r="N31" s="76">
        <f>Data!F79</f>
        <v>112</v>
      </c>
      <c r="O31" s="76">
        <f>Data!F80</f>
        <v>251</v>
      </c>
      <c r="P31" s="76">
        <f>Data!F81</f>
        <v>173</v>
      </c>
      <c r="Q31" s="76">
        <f>Data!F82</f>
        <v>573</v>
      </c>
      <c r="R31" s="76">
        <f>Data!F83</f>
        <v>5469</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4/27/2014.</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4" t="str">
        <f>Data!R34&amp;"2"</f>
        <v>CSA Monthly Report for March 2014, Report 2</v>
      </c>
      <c r="B1" s="185"/>
      <c r="C1" s="185"/>
      <c r="D1" s="185"/>
      <c r="E1" s="185"/>
      <c r="F1" s="185"/>
      <c r="G1" s="185"/>
      <c r="H1" s="185"/>
      <c r="I1" s="185"/>
      <c r="J1" s="185"/>
      <c r="K1" s="185"/>
      <c r="L1" s="185"/>
      <c r="M1" s="186"/>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Mar-14 (%)</v>
      </c>
      <c r="D28" s="71">
        <f>Data!C91</f>
        <v>0.36857142857142855</v>
      </c>
      <c r="E28" s="71">
        <f>Data!C92</f>
        <v>0.11571428571428571</v>
      </c>
      <c r="F28" s="71">
        <f>Data!C93</f>
        <v>0.1757142857142857</v>
      </c>
      <c r="G28" s="71">
        <f>Data!C94</f>
        <v>0.04</v>
      </c>
      <c r="H28" s="71">
        <f>Data!C95</f>
        <v>0.08428571428571428</v>
      </c>
      <c r="I28" s="71">
        <f>Data!C96</f>
        <v>0.10285714285714286</v>
      </c>
      <c r="J28" s="71">
        <f>Data!C97</f>
        <v>0.024285714285714285</v>
      </c>
      <c r="K28" s="71">
        <f>Data!C98</f>
        <v>0.08857142857142856</v>
      </c>
      <c r="L28" s="83"/>
      <c r="M28" s="61"/>
    </row>
    <row r="29" spans="1:13" ht="15">
      <c r="A29" s="60"/>
      <c r="B29" s="73" t="s">
        <v>39</v>
      </c>
      <c r="C29" s="74" t="s">
        <v>44</v>
      </c>
      <c r="D29" s="71">
        <f>Data!G91</f>
        <v>0.6291826659352715</v>
      </c>
      <c r="E29" s="71">
        <f>Data!G92</f>
        <v>0.025050283415615285</v>
      </c>
      <c r="F29" s="71">
        <f>Data!G93</f>
        <v>0.0314499908575608</v>
      </c>
      <c r="G29" s="71">
        <f>Data!G94</f>
        <v>0.05375754251234229</v>
      </c>
      <c r="H29" s="71">
        <f>Data!G95</f>
        <v>0.07167672334978972</v>
      </c>
      <c r="I29" s="71">
        <f>Data!G96</f>
        <v>0.1698665203876394</v>
      </c>
      <c r="J29" s="71">
        <f>Data!G97</f>
        <v>0.004205522033278479</v>
      </c>
      <c r="K29" s="71">
        <f>Data!G98</f>
        <v>0.014810751508502468</v>
      </c>
      <c r="L29" s="67" t="s">
        <v>0</v>
      </c>
      <c r="M29" s="61"/>
    </row>
    <row r="30" spans="1:13" ht="15">
      <c r="A30" s="60"/>
      <c r="B30" s="75"/>
      <c r="C30" s="70" t="str">
        <f>Data!C68</f>
        <v>Youth</v>
      </c>
      <c r="D30" s="76">
        <f>Data!B91</f>
        <v>258</v>
      </c>
      <c r="E30" s="76">
        <f>Data!B92</f>
        <v>81</v>
      </c>
      <c r="F30" s="76">
        <f>Data!B93</f>
        <v>123</v>
      </c>
      <c r="G30" s="76">
        <f>Data!B94</f>
        <v>28</v>
      </c>
      <c r="H30" s="76">
        <f>Data!B95</f>
        <v>59</v>
      </c>
      <c r="I30" s="76">
        <f>Data!B96</f>
        <v>72</v>
      </c>
      <c r="J30" s="76">
        <f>Data!B97</f>
        <v>17</v>
      </c>
      <c r="K30" s="76">
        <f>Data!B98</f>
        <v>62</v>
      </c>
      <c r="L30" s="76">
        <f>Data!B99</f>
        <v>700</v>
      </c>
      <c r="M30" s="61"/>
    </row>
    <row r="31" spans="1:13" ht="15">
      <c r="A31" s="60"/>
      <c r="B31" s="75"/>
      <c r="C31" s="74" t="s">
        <v>38</v>
      </c>
      <c r="D31" s="76">
        <f>Data!F91</f>
        <v>3441</v>
      </c>
      <c r="E31" s="76">
        <f>Data!F92</f>
        <v>137</v>
      </c>
      <c r="F31" s="76">
        <f>Data!F93</f>
        <v>172</v>
      </c>
      <c r="G31" s="76">
        <f>Data!F94</f>
        <v>294</v>
      </c>
      <c r="H31" s="76">
        <f>Data!F95</f>
        <v>392</v>
      </c>
      <c r="I31" s="76">
        <f>Data!F96</f>
        <v>929</v>
      </c>
      <c r="J31" s="76">
        <f>Data!F97</f>
        <v>23</v>
      </c>
      <c r="K31" s="76">
        <f>Data!F98</f>
        <v>81</v>
      </c>
      <c r="L31" s="76">
        <f>Data!F99</f>
        <v>5469</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4/27/2014.</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4" t="str">
        <f>Data!R34&amp;"3"</f>
        <v>CSA Monthly Report for March 2014, Report 3</v>
      </c>
      <c r="B1" s="185"/>
      <c r="C1" s="185"/>
      <c r="D1" s="185"/>
      <c r="E1" s="185"/>
      <c r="F1" s="185"/>
      <c r="G1" s="185"/>
      <c r="H1" s="185"/>
      <c r="I1" s="185"/>
      <c r="J1" s="185"/>
      <c r="K1" s="185"/>
      <c r="L1" s="185"/>
      <c r="M1" s="185"/>
      <c r="N1" s="185"/>
      <c r="O1" s="185"/>
      <c r="P1" s="186"/>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6.866666666666666</v>
      </c>
      <c r="E28" s="85">
        <f>Data!O6</f>
        <v>6.308539944903581</v>
      </c>
      <c r="F28" s="85">
        <f>Data!O7</f>
        <v>3.1449275362318843</v>
      </c>
      <c r="G28" s="85">
        <f>Data!O8</f>
        <v>3.1818181818181817</v>
      </c>
      <c r="H28" s="85">
        <f>Data!O9</f>
        <v>3.9285714285714284</v>
      </c>
      <c r="I28" s="85">
        <f>Data!O10</f>
        <v>6.114525139664805</v>
      </c>
      <c r="J28" s="85">
        <f>Data!O11</f>
        <v>5.14021164021164</v>
      </c>
      <c r="K28" s="85">
        <f>Data!O12</f>
        <v>4.752212389380531</v>
      </c>
      <c r="L28" s="85">
        <f>Data!O13</f>
        <v>6.525469168900805</v>
      </c>
      <c r="M28" s="85"/>
      <c r="N28" s="85"/>
      <c r="O28" s="85"/>
      <c r="P28" s="61"/>
    </row>
    <row r="29" spans="1:16" ht="15">
      <c r="A29" s="60"/>
      <c r="B29" s="156" t="s">
        <v>39</v>
      </c>
      <c r="C29" s="70" t="s">
        <v>186</v>
      </c>
      <c r="D29" s="158">
        <f>Data!L19</f>
        <v>2</v>
      </c>
      <c r="E29" s="158">
        <f>Data!L20</f>
        <v>2</v>
      </c>
      <c r="F29" s="158">
        <f>Data!L21</f>
        <v>1</v>
      </c>
      <c r="G29" s="158">
        <f>Data!L22</f>
        <v>2</v>
      </c>
      <c r="H29" s="158">
        <f>Data!L23</f>
        <v>2</v>
      </c>
      <c r="I29" s="158">
        <f>Data!L24</f>
        <v>2</v>
      </c>
      <c r="J29" s="158">
        <f>Data!L25</f>
        <v>2</v>
      </c>
      <c r="K29" s="158">
        <f>Data!L26</f>
        <v>2</v>
      </c>
      <c r="L29" s="158">
        <f>Data!L27</f>
        <v>2</v>
      </c>
      <c r="M29" s="158"/>
      <c r="N29" s="158"/>
      <c r="O29" s="158"/>
      <c r="P29" s="61"/>
    </row>
    <row r="30" spans="1:16" ht="15">
      <c r="A30" s="60"/>
      <c r="B30" s="157" t="s">
        <v>39</v>
      </c>
      <c r="C30" s="70" t="s">
        <v>187</v>
      </c>
      <c r="D30" s="159">
        <f>Data!M19</f>
        <v>1</v>
      </c>
      <c r="E30" s="159">
        <f>Data!M20</f>
        <v>1</v>
      </c>
      <c r="F30" s="159">
        <f>Data!M21</f>
        <v>1</v>
      </c>
      <c r="G30" s="159">
        <f>Data!M22</f>
        <v>1</v>
      </c>
      <c r="H30" s="159">
        <f>Data!M23</f>
        <v>1</v>
      </c>
      <c r="I30" s="159">
        <f>Data!M24</f>
        <v>1</v>
      </c>
      <c r="J30" s="159">
        <f>Data!M25</f>
        <v>1</v>
      </c>
      <c r="K30" s="159">
        <f>Data!M26</f>
        <v>1</v>
      </c>
      <c r="L30" s="159">
        <f>Data!M27</f>
        <v>1</v>
      </c>
      <c r="M30" s="159"/>
      <c r="N30" s="159"/>
      <c r="O30" s="159"/>
      <c r="P30" s="61"/>
    </row>
    <row r="31" spans="1:16" ht="15">
      <c r="A31" s="60"/>
      <c r="B31" s="75"/>
      <c r="C31" s="70" t="str">
        <f>Data!C68</f>
        <v>Youth</v>
      </c>
      <c r="D31" s="77">
        <f>Data!P5</f>
        <v>405</v>
      </c>
      <c r="E31" s="77">
        <f>Data!P6</f>
        <v>363</v>
      </c>
      <c r="F31" s="77">
        <f>Data!P7</f>
        <v>345</v>
      </c>
      <c r="G31" s="77">
        <f>Data!P8</f>
        <v>418</v>
      </c>
      <c r="H31" s="77">
        <f>Data!P9</f>
        <v>420</v>
      </c>
      <c r="I31" s="77">
        <f>Data!P10</f>
        <v>358</v>
      </c>
      <c r="J31" s="77">
        <f>Data!P11</f>
        <v>378</v>
      </c>
      <c r="K31" s="77">
        <f>Data!P12</f>
        <v>339</v>
      </c>
      <c r="L31" s="77">
        <f>Data!P13</f>
        <v>373</v>
      </c>
      <c r="M31" s="77"/>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4/27/2014.</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4" t="str">
        <f>Data!R34&amp;"4"</f>
        <v>CSA Monthly Report for March 2014, Report 4</v>
      </c>
      <c r="B1" s="188"/>
      <c r="C1" s="188"/>
      <c r="D1" s="188"/>
      <c r="E1" s="188"/>
      <c r="F1" s="188"/>
      <c r="G1" s="188"/>
      <c r="H1" s="188"/>
      <c r="I1" s="188"/>
      <c r="J1" s="188"/>
      <c r="K1" s="188"/>
      <c r="L1" s="188"/>
      <c r="M1" s="188"/>
      <c r="N1" s="189"/>
    </row>
    <row r="2" spans="1:14" ht="15">
      <c r="A2" s="60"/>
      <c r="B2" s="56"/>
      <c r="C2" s="56"/>
      <c r="D2" s="56"/>
      <c r="E2" s="56"/>
      <c r="F2" s="56"/>
      <c r="G2" s="56"/>
      <c r="H2" s="56"/>
      <c r="I2" s="56"/>
      <c r="J2" s="56"/>
      <c r="K2" s="56"/>
      <c r="L2" s="56"/>
      <c r="M2" s="56"/>
      <c r="N2" s="61"/>
    </row>
    <row r="3" spans="1:14" ht="53.25" customHeight="1">
      <c r="A3" s="60"/>
      <c r="B3" s="187" t="s">
        <v>171</v>
      </c>
      <c r="C3" s="187"/>
      <c r="D3" s="187"/>
      <c r="E3" s="187"/>
      <c r="F3" s="187"/>
      <c r="G3" s="187"/>
      <c r="H3" s="187"/>
      <c r="I3" s="187"/>
      <c r="J3" s="187"/>
      <c r="K3" s="187"/>
      <c r="L3" s="187"/>
      <c r="M3" s="187"/>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373</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4/27/2014.</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4" t="str">
        <f>Data!R34&amp;"5"</f>
        <v>CSA Monthly Report for March 2014, Report 5</v>
      </c>
      <c r="B1" s="188"/>
      <c r="C1" s="188"/>
      <c r="D1" s="188"/>
      <c r="E1" s="188"/>
      <c r="F1" s="188"/>
      <c r="G1" s="188"/>
      <c r="H1" s="188"/>
      <c r="I1" s="188"/>
      <c r="J1" s="188"/>
      <c r="K1" s="188"/>
      <c r="L1" s="188"/>
      <c r="M1" s="188"/>
      <c r="N1" s="189"/>
    </row>
    <row r="2" spans="1:14" ht="15">
      <c r="A2" s="60"/>
      <c r="B2" s="56"/>
      <c r="C2" s="56"/>
      <c r="D2" s="56"/>
      <c r="E2" s="56"/>
      <c r="F2" s="56"/>
      <c r="G2" s="56"/>
      <c r="H2" s="56"/>
      <c r="I2" s="56"/>
      <c r="J2" s="56"/>
      <c r="K2" s="56"/>
      <c r="L2" s="56"/>
      <c r="M2" s="56"/>
      <c r="N2" s="61"/>
    </row>
    <row r="3" spans="1:14" ht="26.25">
      <c r="A3" s="190" t="s">
        <v>157</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71</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4/27/2014.</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4" t="str">
        <f>Data!R34&amp;"6"</f>
        <v>CSA Monthly Report for March 2014, Report 6</v>
      </c>
      <c r="B1" s="188"/>
      <c r="C1" s="188"/>
      <c r="D1" s="188"/>
      <c r="E1" s="188"/>
      <c r="F1" s="188"/>
      <c r="G1" s="188"/>
      <c r="H1" s="188"/>
      <c r="I1" s="188"/>
      <c r="J1" s="188"/>
      <c r="K1" s="188"/>
      <c r="L1" s="188"/>
      <c r="M1" s="188"/>
      <c r="N1" s="189"/>
    </row>
    <row r="2" spans="1:14" ht="15">
      <c r="A2" s="60"/>
      <c r="B2" s="56"/>
      <c r="C2" s="56"/>
      <c r="D2" s="56"/>
      <c r="E2" s="56"/>
      <c r="F2" s="56"/>
      <c r="G2" s="56"/>
      <c r="H2" s="56"/>
      <c r="I2" s="56"/>
      <c r="J2" s="56"/>
      <c r="K2" s="56"/>
      <c r="L2" s="56"/>
      <c r="M2" s="56"/>
      <c r="N2" s="61"/>
    </row>
    <row r="3" spans="1:14" ht="26.25">
      <c r="A3" s="60"/>
      <c r="B3" s="193" t="str">
        <f>Data!R36</f>
        <v>Distribution of Youth Waiting by Days Waiting for Current Month</v>
      </c>
      <c r="C3" s="193"/>
      <c r="D3" s="193"/>
      <c r="E3" s="193"/>
      <c r="F3" s="193"/>
      <c r="G3" s="193"/>
      <c r="H3" s="193"/>
      <c r="I3" s="193"/>
      <c r="J3" s="193"/>
      <c r="K3" s="193"/>
      <c r="L3" s="193"/>
      <c r="M3" s="193"/>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71</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4/27/2014.</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4" t="str">
        <f>Data!R34&amp;"7"</f>
        <v>CSA Monthly Report for March 2014, Report 7</v>
      </c>
      <c r="B1" s="188"/>
      <c r="C1" s="188"/>
      <c r="D1" s="188"/>
      <c r="E1" s="188"/>
      <c r="F1" s="188"/>
      <c r="G1" s="188"/>
      <c r="H1" s="188"/>
      <c r="I1" s="188"/>
      <c r="J1" s="188"/>
      <c r="K1" s="188"/>
      <c r="L1" s="188"/>
      <c r="M1" s="188"/>
      <c r="N1" s="189"/>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4/27/2014.</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4" t="str">
        <f>Data!R34&amp;"8"</f>
        <v>CSA Monthly Report for March 2014, Report 8</v>
      </c>
      <c r="B1" s="188"/>
      <c r="C1" s="188"/>
      <c r="D1" s="188"/>
      <c r="E1" s="188"/>
      <c r="F1" s="188"/>
      <c r="G1" s="188"/>
      <c r="H1" s="188"/>
      <c r="I1" s="188"/>
      <c r="J1" s="188"/>
      <c r="K1" s="188"/>
      <c r="L1" s="188"/>
      <c r="M1" s="188"/>
      <c r="N1" s="189"/>
    </row>
    <row r="2" spans="1:14" ht="15">
      <c r="A2" s="60"/>
      <c r="B2" s="56"/>
      <c r="C2" s="56"/>
      <c r="D2" s="56"/>
      <c r="E2" s="56"/>
      <c r="F2" s="56"/>
      <c r="G2" s="56"/>
      <c r="H2" s="56"/>
      <c r="I2" s="56"/>
      <c r="J2" s="56"/>
      <c r="K2" s="56"/>
      <c r="L2" s="56"/>
      <c r="M2" s="56"/>
      <c r="N2" s="61"/>
    </row>
    <row r="3" spans="1:14" ht="26.25">
      <c r="A3" s="190" t="str">
        <f>Data!R38</f>
        <v>Distribution of ICC Youth At End of Month by CSA for Current Month</v>
      </c>
      <c r="B3" s="193"/>
      <c r="C3" s="193"/>
      <c r="D3" s="193"/>
      <c r="E3" s="193"/>
      <c r="F3" s="193"/>
      <c r="G3" s="193"/>
      <c r="H3" s="193"/>
      <c r="I3" s="193"/>
      <c r="J3" s="193"/>
      <c r="K3" s="193"/>
      <c r="L3" s="193"/>
      <c r="M3" s="193"/>
      <c r="N3" s="194"/>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4/27/2014.</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Simms, Latisha (EHS)</cp:lastModifiedBy>
  <cp:lastPrinted>2012-03-30T20:12:01Z</cp:lastPrinted>
  <dcterms:created xsi:type="dcterms:W3CDTF">2009-09-01T19:00:46Z</dcterms:created>
  <dcterms:modified xsi:type="dcterms:W3CDTF">2014-06-23T16:03:03Z</dcterms:modified>
  <cp:category/>
  <cp:version/>
  <cp:contentType/>
  <cp:contentStatus/>
</cp:coreProperties>
</file>